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N21" i="1"/>
  <c r="M23"/>
  <c r="M22"/>
  <c r="M21"/>
  <c r="L22"/>
  <c r="G17"/>
  <c r="N23" s="1"/>
  <c r="N22"/>
  <c r="L23"/>
  <c r="K23"/>
  <c r="K21"/>
  <c r="F16"/>
  <c r="G16" s="1"/>
  <c r="F15"/>
  <c r="G15" s="1"/>
  <c r="F14"/>
  <c r="G14" s="1"/>
  <c r="B118" i="3"/>
  <c r="B117"/>
  <c r="B116"/>
  <c r="K22" i="1" l="1"/>
  <c r="L21"/>
  <c r="G12"/>
  <c r="G9"/>
  <c r="G8"/>
  <c r="N33"/>
  <c r="N34"/>
  <c r="N32"/>
  <c r="M33"/>
  <c r="M34"/>
  <c r="M32"/>
  <c r="L33"/>
  <c r="L34"/>
  <c r="L32"/>
  <c r="G26" l="1"/>
  <c r="G25"/>
  <c r="K34" l="1"/>
  <c r="K33"/>
  <c r="K32"/>
  <c r="G23"/>
  <c r="G22"/>
  <c r="G21"/>
  <c r="R27" l="1"/>
  <c r="V27"/>
  <c r="Z27"/>
  <c r="W27" l="1"/>
  <c r="Y27"/>
  <c r="X27"/>
  <c r="L27"/>
  <c r="P27"/>
  <c r="M27"/>
  <c r="U27"/>
  <c r="T27"/>
  <c r="Q27"/>
  <c r="S27"/>
  <c r="K27"/>
  <c r="O27"/>
  <c r="N27"/>
</calcChain>
</file>

<file path=xl/sharedStrings.xml><?xml version="1.0" encoding="utf-8"?>
<sst xmlns="http://schemas.openxmlformats.org/spreadsheetml/2006/main" count="223" uniqueCount="147">
  <si>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</si>
  <si>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</si>
  <si>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</si>
  <si>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</si>
  <si>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</si>
  <si>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</si>
  <si>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</si>
  <si>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</si>
  <si>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</si>
  <si>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</si>
  <si>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</si>
  <si>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</si>
  <si>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</si>
  <si>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</si>
  <si>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</si>
  <si>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</si>
  <si>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</si>
  <si>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</si>
  <si>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</si>
  <si>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</si>
  <si>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</si>
  <si>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</si>
  <si>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</si>
  <si>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</si>
  <si>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</si>
  <si>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</si>
  <si>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</si>
  <si>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</si>
  <si>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</si>
  <si>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</si>
  <si>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</si>
  <si>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</si>
  <si>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</si>
  <si>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</si>
  <si>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</si>
  <si>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</si>
  <si>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</si>
  <si>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</si>
  <si>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</si>
  <si>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</si>
  <si>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</si>
  <si>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</si>
  <si>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</si>
  <si>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</si>
  <si>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</si>
  <si>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</si>
  <si>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</si>
  <si>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</si>
  <si>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</si>
  <si>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</si>
  <si>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</si>
  <si>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</si>
  <si>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</si>
  <si>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</si>
  <si>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</si>
  <si>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</si>
  <si>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</si>
  <si>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</si>
  <si>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Kelurahan</t>
  </si>
  <si>
    <t>Luas</t>
  </si>
  <si>
    <t>RW</t>
  </si>
  <si>
    <t>TANJUNG DUREN UTARA</t>
  </si>
  <si>
    <t>MAPHAR</t>
  </si>
  <si>
    <t>GLODOK</t>
  </si>
  <si>
    <t>CENGKARENG TIMUR</t>
  </si>
  <si>
    <t>PEJAGALAN</t>
  </si>
  <si>
    <t>KWITANG</t>
  </si>
  <si>
    <t>GUNUNG SAHARI SELATAN</t>
  </si>
  <si>
    <t>KEBON KACANG</t>
  </si>
  <si>
    <t>CIDENG</t>
  </si>
  <si>
    <t>KEBON KELAPA</t>
  </si>
  <si>
    <t>PETOJO UTARA</t>
  </si>
  <si>
    <t>TANJUNG DUREN SELATAN</t>
  </si>
  <si>
    <t>PLUIT</t>
  </si>
  <si>
    <t>BUKIT DURI</t>
  </si>
  <si>
    <t>BIDARA CINA</t>
  </si>
  <si>
    <t>rata2</t>
  </si>
  <si>
    <t>max</t>
  </si>
  <si>
    <t>min</t>
  </si>
  <si>
    <t>etalase</t>
  </si>
  <si>
    <t>barang dagangan</t>
  </si>
  <si>
    <t>ATK/perlengkapan dagang dll</t>
  </si>
  <si>
    <t>PULO</t>
  </si>
  <si>
    <t>RAWAMANGUN</t>
  </si>
  <si>
    <t>BENDUNGAN HILIR</t>
  </si>
  <si>
    <t>KAMPUNG BALI</t>
  </si>
  <si>
    <t>PEGANGSAAN</t>
  </si>
  <si>
    <t>KEBON SIRIH</t>
  </si>
  <si>
    <t>CEMPAKA PUTIH TIMUR</t>
  </si>
  <si>
    <t>PASAR BARU</t>
  </si>
  <si>
    <t>GUNUNG SAHARI UTARA</t>
  </si>
  <si>
    <t>KOTA BAMBU UTARA</t>
  </si>
  <si>
    <t>SUKA PURA</t>
  </si>
  <si>
    <t>PETOGOGAN</t>
  </si>
  <si>
    <t>MELAWAI</t>
  </si>
  <si>
    <t>GUNUNG</t>
  </si>
  <si>
    <t>SENAYAN</t>
  </si>
  <si>
    <t>RAWA BUNGA</t>
  </si>
  <si>
    <t>BALI MESTER</t>
  </si>
  <si>
    <t>KLENDER</t>
  </si>
  <si>
    <t>PISANGAN TIMUR</t>
  </si>
  <si>
    <t>pintu/gerbang penutup toko</t>
  </si>
  <si>
    <t>mulai 71-150 cm dgn durasi mulai 5-8  s/d &gt; 8 hari</t>
  </si>
  <si>
    <t>APOTIK</t>
  </si>
  <si>
    <t>mesin komputer kasir</t>
  </si>
  <si>
    <t>WARAKAS</t>
  </si>
  <si>
    <t>CIPINANG</t>
  </si>
  <si>
    <t>KEBON MANGGIS</t>
  </si>
  <si>
    <t>PAL MERIEM</t>
  </si>
  <si>
    <t>MENTENG</t>
  </si>
  <si>
    <t>CIKINI</t>
  </si>
  <si>
    <t>KENARI</t>
  </si>
  <si>
    <t>PASEBAN</t>
  </si>
  <si>
    <t>KRAMAT</t>
  </si>
  <si>
    <t>BUNGUR</t>
  </si>
  <si>
    <t>JOHAR BARU</t>
  </si>
  <si>
    <t>TANAH TINGGI</t>
  </si>
  <si>
    <t>KEBON KOSONG</t>
  </si>
  <si>
    <t>KARANG ANYAR</t>
  </si>
  <si>
    <t>PETOJO SELATAN</t>
  </si>
  <si>
    <t>DURI PULO</t>
  </si>
  <si>
    <t>KEDOYA UTARA</t>
  </si>
  <si>
    <t>KEMANGGISAN</t>
  </si>
  <si>
    <t>TOMANG</t>
  </si>
  <si>
    <t>JELAMBAR BARU</t>
  </si>
  <si>
    <t>TANAH SEREAL</t>
  </si>
  <si>
    <t>DURI UTARA</t>
  </si>
  <si>
    <t>KEBON BAWANG</t>
  </si>
  <si>
    <t>LAGOA</t>
  </si>
  <si>
    <t>RAWABADAK UTARA</t>
  </si>
  <si>
    <t>JATI PADANG</t>
  </si>
  <si>
    <t>CILANDAK BARAT</t>
  </si>
  <si>
    <t>PONDOK PINANG</t>
  </si>
  <si>
    <t>CIPULIR</t>
  </si>
  <si>
    <t>GANDARIA UTARA</t>
  </si>
  <si>
    <t>KRAMAT PELA</t>
  </si>
  <si>
    <t>SELONG</t>
  </si>
  <si>
    <t>SETIA BUDI</t>
  </si>
  <si>
    <t>BALE KAMBANG</t>
  </si>
  <si>
    <t>CILILITAN</t>
  </si>
  <si>
    <t>CAWANG</t>
  </si>
  <si>
    <t>CIPINANG CEMPEDAK</t>
  </si>
  <si>
    <t>DUREN SAWIT</t>
  </si>
  <si>
    <t>JATINEGARA</t>
  </si>
  <si>
    <t>semua kelas banjir dgn persentase berbeda setiap kelas banjir</t>
  </si>
  <si>
    <t>total aset yang digunakan untuk perhitungan diasumsikan hanya 40% dari paket dagangan</t>
  </si>
  <si>
    <t>mulai 71-150 cm dgn durasi mulai &lt;1 s/d 1-4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</si>
</sst>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1"/>
  <sheetViews>
    <sheetView tabSelected="1" topLeftCell="A22" workbookViewId="0">
      <selection activeCell="F42" sqref="F42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103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 ht="36.75">
      <c r="A8" s="1"/>
      <c r="B8" s="36">
        <v>1</v>
      </c>
      <c r="C8" s="35" t="s">
        <v>104</v>
      </c>
      <c r="D8" s="4">
        <v>1</v>
      </c>
      <c r="E8" s="4" t="s">
        <v>45</v>
      </c>
      <c r="F8" s="7">
        <v>6500000</v>
      </c>
      <c r="G8" s="7">
        <f>D8*F8</f>
        <v>6500000</v>
      </c>
      <c r="H8" s="44" t="s">
        <v>102</v>
      </c>
    </row>
    <row r="9" spans="1:19" ht="36.75">
      <c r="A9" s="1"/>
      <c r="B9" s="36">
        <v>2</v>
      </c>
      <c r="C9" s="6" t="s">
        <v>79</v>
      </c>
      <c r="D9" s="4">
        <v>6</v>
      </c>
      <c r="E9" s="4" t="s">
        <v>45</v>
      </c>
      <c r="F9" s="10">
        <v>2500000</v>
      </c>
      <c r="G9" s="7">
        <f t="shared" ref="G9" si="0">D9*F9</f>
        <v>15000000</v>
      </c>
      <c r="H9" s="44" t="s">
        <v>102</v>
      </c>
    </row>
    <row r="10" spans="1:19" ht="72.75">
      <c r="A10" s="1"/>
      <c r="B10" s="49">
        <v>3</v>
      </c>
      <c r="C10" s="14" t="s">
        <v>80</v>
      </c>
      <c r="D10" s="4"/>
      <c r="E10" s="4"/>
      <c r="F10" s="10"/>
      <c r="G10" s="10">
        <v>25000000</v>
      </c>
      <c r="H10" s="44" t="s">
        <v>145</v>
      </c>
    </row>
    <row r="11" spans="1:19" ht="48.75">
      <c r="B11" s="49">
        <v>4</v>
      </c>
      <c r="C11" s="14" t="s">
        <v>81</v>
      </c>
      <c r="D11" s="4"/>
      <c r="E11" s="4"/>
      <c r="F11" s="10"/>
      <c r="G11" s="10">
        <v>7000000</v>
      </c>
      <c r="H11" s="44" t="s">
        <v>144</v>
      </c>
    </row>
    <row r="12" spans="1:19">
      <c r="B12" s="46">
        <v>5</v>
      </c>
      <c r="C12" s="14" t="s">
        <v>44</v>
      </c>
      <c r="D12" s="4">
        <v>3</v>
      </c>
      <c r="E12" s="4" t="s">
        <v>45</v>
      </c>
      <c r="F12" s="10">
        <v>450000</v>
      </c>
      <c r="G12" s="10">
        <f>D12*F12</f>
        <v>1350000</v>
      </c>
      <c r="H12" s="44" t="s">
        <v>53</v>
      </c>
    </row>
    <row r="13" spans="1:19">
      <c r="B13" s="11"/>
      <c r="C13" s="19" t="s">
        <v>42</v>
      </c>
      <c r="D13" s="13"/>
      <c r="E13" s="15"/>
      <c r="F13" s="16"/>
      <c r="G13" s="10"/>
      <c r="H13" s="17"/>
    </row>
    <row r="14" spans="1:19" ht="36.75">
      <c r="A14" s="3"/>
      <c r="B14" s="36">
        <v>1</v>
      </c>
      <c r="C14" s="35" t="s">
        <v>104</v>
      </c>
      <c r="D14" s="4">
        <v>1</v>
      </c>
      <c r="E14" s="4" t="s">
        <v>45</v>
      </c>
      <c r="F14" s="7">
        <f>20%*F8</f>
        <v>1300000</v>
      </c>
      <c r="G14" s="7">
        <f>D14*F14</f>
        <v>1300000</v>
      </c>
      <c r="H14" s="44" t="s">
        <v>146</v>
      </c>
    </row>
    <row r="15" spans="1:19" ht="36.75">
      <c r="A15" s="1"/>
      <c r="B15" s="36">
        <v>2</v>
      </c>
      <c r="C15" s="6" t="s">
        <v>79</v>
      </c>
      <c r="D15" s="4">
        <v>6</v>
      </c>
      <c r="E15" s="4" t="s">
        <v>45</v>
      </c>
      <c r="F15" s="10">
        <f>10%*F9</f>
        <v>250000</v>
      </c>
      <c r="G15" s="7">
        <f t="shared" ref="G15" si="1">D15*F15</f>
        <v>1500000</v>
      </c>
      <c r="H15" s="44" t="s">
        <v>146</v>
      </c>
    </row>
    <row r="16" spans="1:19">
      <c r="A16" s="1"/>
      <c r="B16" s="49">
        <v>3</v>
      </c>
      <c r="C16" s="14" t="s">
        <v>44</v>
      </c>
      <c r="D16" s="4">
        <v>3</v>
      </c>
      <c r="E16" s="4" t="s">
        <v>45</v>
      </c>
      <c r="F16" s="10">
        <f>10%*F12</f>
        <v>45000</v>
      </c>
      <c r="G16" s="10">
        <f>D16*F16</f>
        <v>135000</v>
      </c>
      <c r="H16" s="44" t="s">
        <v>52</v>
      </c>
    </row>
    <row r="17" spans="1:26" ht="48.75">
      <c r="A17" s="1"/>
      <c r="B17" s="49">
        <v>4</v>
      </c>
      <c r="C17" s="14" t="s">
        <v>80</v>
      </c>
      <c r="D17" s="4"/>
      <c r="E17" s="4"/>
      <c r="F17" s="10"/>
      <c r="G17" s="10">
        <f>40%*G10</f>
        <v>10000000</v>
      </c>
      <c r="H17" s="44" t="s">
        <v>144</v>
      </c>
      <c r="J17" s="2" t="s">
        <v>2</v>
      </c>
      <c r="K17" s="1"/>
      <c r="L17" s="1"/>
      <c r="M17" s="1"/>
      <c r="N17" s="1"/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J18" s="2"/>
      <c r="K18" s="1"/>
      <c r="L18" s="1"/>
      <c r="M18" s="1"/>
      <c r="N18" s="1"/>
    </row>
    <row r="19" spans="1:26">
      <c r="A19" s="1"/>
      <c r="B19" s="28">
        <v>1</v>
      </c>
      <c r="C19" s="14" t="s">
        <v>101</v>
      </c>
      <c r="D19" s="17"/>
      <c r="E19" s="17"/>
      <c r="F19" s="17"/>
      <c r="G19" s="10">
        <v>1000000</v>
      </c>
      <c r="H19" s="35" t="s">
        <v>52</v>
      </c>
      <c r="J19" s="50" t="s">
        <v>103</v>
      </c>
      <c r="K19" s="4" t="s">
        <v>4</v>
      </c>
      <c r="L19" s="4" t="s">
        <v>5</v>
      </c>
      <c r="M19" s="4" t="s">
        <v>6</v>
      </c>
      <c r="N19" s="4" t="s">
        <v>7</v>
      </c>
    </row>
    <row r="20" spans="1:26" ht="24.75">
      <c r="A20" s="1"/>
      <c r="B20" s="28">
        <v>2</v>
      </c>
      <c r="C20" s="6" t="s">
        <v>46</v>
      </c>
      <c r="D20" s="12"/>
      <c r="E20" s="4"/>
      <c r="F20" s="10"/>
      <c r="G20" s="10"/>
      <c r="H20" s="44" t="s">
        <v>54</v>
      </c>
      <c r="I20" s="1"/>
      <c r="J20" s="51"/>
      <c r="K20" s="4">
        <v>1</v>
      </c>
      <c r="L20" s="4">
        <v>2</v>
      </c>
      <c r="M20" s="4">
        <v>6</v>
      </c>
      <c r="N20" s="4">
        <v>10</v>
      </c>
    </row>
    <row r="21" spans="1:26">
      <c r="A21" s="1"/>
      <c r="B21" s="4"/>
      <c r="C21" s="6" t="s">
        <v>47</v>
      </c>
      <c r="D21" s="4">
        <v>80</v>
      </c>
      <c r="E21" s="4" t="s">
        <v>48</v>
      </c>
      <c r="F21" s="10">
        <v>45000</v>
      </c>
      <c r="G21" s="10">
        <f>D21*F21</f>
        <v>3600000</v>
      </c>
      <c r="H21" s="17"/>
      <c r="I21" s="1"/>
      <c r="J21" s="6" t="s">
        <v>15</v>
      </c>
      <c r="K21" s="8">
        <f>(10%*G17)+(10%*G11)</f>
        <v>1700000</v>
      </c>
      <c r="L21" s="8">
        <f>(20%*G17)+(20%*G11)</f>
        <v>3400000</v>
      </c>
      <c r="M21" s="8">
        <f>(60%*G17)+G16+(60%*G11)+G19</f>
        <v>11335000</v>
      </c>
      <c r="N21" s="8">
        <f>(100%*G17)+(100%*G11)+G12+G19+G25+G26</f>
        <v>40450000</v>
      </c>
    </row>
    <row r="22" spans="1:26">
      <c r="A22" s="1"/>
      <c r="B22" s="13"/>
      <c r="C22" s="6" t="s">
        <v>49</v>
      </c>
      <c r="D22" s="13">
        <v>1</v>
      </c>
      <c r="E22" s="4" t="s">
        <v>45</v>
      </c>
      <c r="F22" s="10">
        <v>35000</v>
      </c>
      <c r="G22" s="10">
        <f>D22*F22</f>
        <v>35000</v>
      </c>
      <c r="H22" s="17"/>
      <c r="J22" s="6" t="s">
        <v>16</v>
      </c>
      <c r="K22" s="7">
        <f>(15%*G17)+(15%*G11)+G14+G15</f>
        <v>5350000</v>
      </c>
      <c r="L22" s="8">
        <f>(25%*G17)+(20%*G11)+G14+G15</f>
        <v>6700000</v>
      </c>
      <c r="M22" s="8">
        <f>(65%*G17)+G16+(65%*G11)+G8+G9+G19+G21+G22+G23</f>
        <v>37420000</v>
      </c>
      <c r="N22" s="8">
        <f>(100%*G17)+(100%*G11)+G8+G9+G12+G19+G21+G22+G23+G25+G26</f>
        <v>65685000</v>
      </c>
    </row>
    <row r="23" spans="1:26">
      <c r="A23" s="1"/>
      <c r="B23" s="17"/>
      <c r="C23" s="14" t="s">
        <v>50</v>
      </c>
      <c r="D23" s="13">
        <v>2</v>
      </c>
      <c r="E23" s="15" t="s">
        <v>51</v>
      </c>
      <c r="F23" s="16">
        <v>50000</v>
      </c>
      <c r="G23" s="7">
        <f>D23*F23</f>
        <v>100000</v>
      </c>
      <c r="H23" s="17"/>
      <c r="I23" s="1"/>
      <c r="J23" s="6" t="s">
        <v>17</v>
      </c>
      <c r="K23" s="7">
        <f>(20%*G17)+(10%*G11)+G14+G15</f>
        <v>5500000</v>
      </c>
      <c r="L23" s="7">
        <f>(30%*G17)+(20%*G11)+G14+G15</f>
        <v>7200000</v>
      </c>
      <c r="M23" s="7">
        <f>(70%*G17)+G16+(70%*G11)+G8+G9+G12+G19+G21+G22+G23</f>
        <v>39620000</v>
      </c>
      <c r="N23" s="7">
        <f>(100%*G17)+(100%*G11)+G8+G9+G12+G19+G21+G22+G23+G25+G26</f>
        <v>65685000</v>
      </c>
    </row>
    <row r="24" spans="1:26">
      <c r="A24" s="1"/>
      <c r="B24" s="13">
        <v>3</v>
      </c>
      <c r="C24" s="14" t="s">
        <v>55</v>
      </c>
      <c r="D24" s="17"/>
      <c r="E24" s="17"/>
      <c r="F24" s="17"/>
      <c r="G24" s="10"/>
      <c r="H24" s="9" t="s">
        <v>53</v>
      </c>
      <c r="I24" s="1"/>
      <c r="J24" s="6" t="s">
        <v>18</v>
      </c>
      <c r="K24" s="7"/>
      <c r="L24" s="7"/>
      <c r="M24" s="7"/>
      <c r="N24" s="7"/>
    </row>
    <row r="25" spans="1:26">
      <c r="A25" s="1"/>
      <c r="B25" s="13"/>
      <c r="C25" s="14" t="s">
        <v>56</v>
      </c>
      <c r="D25" s="13">
        <v>350</v>
      </c>
      <c r="E25" s="13" t="s">
        <v>57</v>
      </c>
      <c r="F25" s="16">
        <v>60000</v>
      </c>
      <c r="G25" s="10">
        <f>D25*F25</f>
        <v>21000000</v>
      </c>
      <c r="H25" s="44"/>
      <c r="I25" s="1"/>
      <c r="J25" s="1"/>
      <c r="K25" s="1"/>
      <c r="L25" s="1"/>
      <c r="M25" s="1"/>
      <c r="N25" s="1"/>
    </row>
    <row r="26" spans="1:26" ht="30">
      <c r="A26" s="1"/>
      <c r="B26" s="13"/>
      <c r="C26" s="14" t="s">
        <v>50</v>
      </c>
      <c r="D26" s="13">
        <v>2</v>
      </c>
      <c r="E26" s="13" t="s">
        <v>51</v>
      </c>
      <c r="F26" s="16">
        <v>50000</v>
      </c>
      <c r="G26" s="45">
        <f>D26*F26</f>
        <v>100000</v>
      </c>
      <c r="H26" s="17"/>
      <c r="I26" s="1"/>
      <c r="J26" s="20" t="s">
        <v>19</v>
      </c>
      <c r="K26" s="13" t="s">
        <v>20</v>
      </c>
      <c r="L26" s="13" t="s">
        <v>21</v>
      </c>
      <c r="M26" s="13" t="s">
        <v>22</v>
      </c>
      <c r="N26" s="13" t="s">
        <v>23</v>
      </c>
      <c r="O26" s="13" t="s">
        <v>24</v>
      </c>
      <c r="P26" s="13" t="s">
        <v>25</v>
      </c>
      <c r="Q26" s="13" t="s">
        <v>26</v>
      </c>
      <c r="R26" s="13" t="s">
        <v>27</v>
      </c>
      <c r="S26" s="13" t="s">
        <v>28</v>
      </c>
      <c r="T26" s="13" t="s">
        <v>29</v>
      </c>
      <c r="U26" s="13" t="s">
        <v>30</v>
      </c>
      <c r="V26" s="13" t="s">
        <v>31</v>
      </c>
      <c r="W26" s="13" t="s">
        <v>32</v>
      </c>
      <c r="X26" s="13" t="s">
        <v>33</v>
      </c>
      <c r="Y26" s="13" t="s">
        <v>34</v>
      </c>
      <c r="Z26" s="13" t="s">
        <v>35</v>
      </c>
    </row>
    <row r="27" spans="1:26">
      <c r="I27" s="1"/>
      <c r="J27" s="20" t="s">
        <v>103</v>
      </c>
      <c r="K27" s="21">
        <f>K21+K32</f>
        <v>2900000</v>
      </c>
      <c r="L27" s="21">
        <f>K22+K33</f>
        <v>6550000</v>
      </c>
      <c r="M27" s="21">
        <f>K23+K34</f>
        <v>6700000</v>
      </c>
      <c r="N27" s="21">
        <f>K24+K35</f>
        <v>0</v>
      </c>
      <c r="O27" s="21">
        <f>L21+L32</f>
        <v>5300000</v>
      </c>
      <c r="P27" s="21">
        <f>L22+L33</f>
        <v>8600000</v>
      </c>
      <c r="Q27" s="21">
        <f>L23+L34</f>
        <v>9100000</v>
      </c>
      <c r="R27" s="21">
        <f>L24+L35</f>
        <v>0</v>
      </c>
      <c r="S27" s="21">
        <f>M21+M32</f>
        <v>16035000</v>
      </c>
      <c r="T27" s="21">
        <f>M22+M33</f>
        <v>42120000</v>
      </c>
      <c r="U27" s="21">
        <f>M23+M34</f>
        <v>44320000</v>
      </c>
      <c r="V27" s="21">
        <f>M24+M35</f>
        <v>0</v>
      </c>
      <c r="W27" s="21">
        <f>N21+N32</f>
        <v>47950000</v>
      </c>
      <c r="X27" s="21">
        <f>N22+N33</f>
        <v>73185000</v>
      </c>
      <c r="Y27" s="21">
        <f>N23+N34</f>
        <v>73185000</v>
      </c>
      <c r="Z27" s="21">
        <f>N24+N35</f>
        <v>0</v>
      </c>
    </row>
    <row r="28" spans="1:26">
      <c r="I28" s="1"/>
    </row>
    <row r="29" spans="1:26">
      <c r="I29" s="1"/>
      <c r="J29" s="2" t="s">
        <v>3</v>
      </c>
      <c r="K29" s="1"/>
      <c r="L29" s="1"/>
      <c r="M29" s="1"/>
      <c r="N29" s="1"/>
    </row>
    <row r="30" spans="1:26">
      <c r="I30" s="1"/>
      <c r="J30" s="50" t="s">
        <v>103</v>
      </c>
      <c r="K30" s="4" t="s">
        <v>4</v>
      </c>
      <c r="L30" s="4" t="s">
        <v>5</v>
      </c>
      <c r="M30" s="4" t="s">
        <v>6</v>
      </c>
      <c r="N30" s="4" t="s">
        <v>7</v>
      </c>
    </row>
    <row r="31" spans="1:26">
      <c r="I31" s="1"/>
      <c r="J31" s="51"/>
      <c r="K31" s="4">
        <v>1</v>
      </c>
      <c r="L31" s="4">
        <v>2</v>
      </c>
      <c r="M31" s="4">
        <v>6</v>
      </c>
      <c r="N31" s="4">
        <v>10</v>
      </c>
    </row>
    <row r="32" spans="1:26">
      <c r="I32" s="1"/>
      <c r="J32" s="6" t="s">
        <v>15</v>
      </c>
      <c r="K32" s="8">
        <f>$F$41+$F$42</f>
        <v>1200000</v>
      </c>
      <c r="L32" s="8">
        <f>($L$31*$F$41)+$F$42</f>
        <v>1900000</v>
      </c>
      <c r="M32" s="8">
        <f>($M$31*$F$41)+$F$42</f>
        <v>4700000</v>
      </c>
      <c r="N32" s="8">
        <f>($N$31*$F$41)+$F$42</f>
        <v>7500000</v>
      </c>
    </row>
    <row r="33" spans="1:14">
      <c r="J33" s="6" t="s">
        <v>16</v>
      </c>
      <c r="K33" s="8">
        <f>$F$41+$F$42</f>
        <v>1200000</v>
      </c>
      <c r="L33" s="8">
        <f t="shared" ref="L33:L34" si="2">($L$31*$F$41)+$F$42</f>
        <v>1900000</v>
      </c>
      <c r="M33" s="8">
        <f t="shared" ref="M33:M34" si="3">($M$31*$F$41)+$F$42</f>
        <v>4700000</v>
      </c>
      <c r="N33" s="8">
        <f t="shared" ref="N33:N34" si="4">($N$31*$F$41)+$F$42</f>
        <v>7500000</v>
      </c>
    </row>
    <row r="34" spans="1:14">
      <c r="B34" s="30"/>
      <c r="C34" s="22"/>
      <c r="D34" s="30"/>
      <c r="E34" s="30"/>
      <c r="F34" s="29"/>
      <c r="G34" s="29"/>
      <c r="H34" s="22"/>
      <c r="J34" s="6" t="s">
        <v>17</v>
      </c>
      <c r="K34" s="8">
        <f>$F$41+$F$42</f>
        <v>1200000</v>
      </c>
      <c r="L34" s="8">
        <f t="shared" si="2"/>
        <v>1900000</v>
      </c>
      <c r="M34" s="8">
        <f t="shared" si="3"/>
        <v>4700000</v>
      </c>
      <c r="N34" s="8">
        <f t="shared" si="4"/>
        <v>7500000</v>
      </c>
    </row>
    <row r="35" spans="1:14">
      <c r="B35" s="30"/>
      <c r="C35" s="22"/>
      <c r="D35" s="30"/>
      <c r="E35" s="30"/>
      <c r="F35" s="29"/>
      <c r="G35" s="29"/>
      <c r="H35" s="22"/>
      <c r="J35" s="6" t="s">
        <v>18</v>
      </c>
      <c r="K35" s="8"/>
      <c r="L35" s="8"/>
      <c r="M35" s="8"/>
      <c r="N35" s="8"/>
    </row>
    <row r="36" spans="1:14">
      <c r="B36" s="31"/>
      <c r="C36" s="32"/>
      <c r="D36" s="33"/>
      <c r="E36" s="30"/>
      <c r="F36" s="29"/>
      <c r="G36" s="29"/>
      <c r="H36" s="22"/>
    </row>
    <row r="37" spans="1:14">
      <c r="A37" s="1"/>
      <c r="B37" s="2" t="s">
        <v>36</v>
      </c>
      <c r="C37" s="1"/>
      <c r="D37" s="1"/>
      <c r="E37" s="1"/>
      <c r="F37" s="1"/>
      <c r="G37" s="1"/>
      <c r="H37" s="1"/>
    </row>
    <row r="38" spans="1:14">
      <c r="A38" s="1"/>
      <c r="B38" s="3" t="s">
        <v>37</v>
      </c>
      <c r="C38" s="1"/>
      <c r="D38" s="1"/>
      <c r="E38" s="1"/>
      <c r="F38" s="1"/>
      <c r="G38" s="1"/>
      <c r="H38" s="1"/>
    </row>
    <row r="39" spans="1:14">
      <c r="A39" s="1"/>
    </row>
    <row r="40" spans="1:14">
      <c r="A40" s="1"/>
      <c r="B40" s="5" t="s">
        <v>8</v>
      </c>
      <c r="C40" s="5" t="s">
        <v>9</v>
      </c>
      <c r="D40" s="5" t="s">
        <v>10</v>
      </c>
      <c r="E40" s="5" t="s">
        <v>11</v>
      </c>
      <c r="F40" s="5" t="s">
        <v>12</v>
      </c>
      <c r="G40" s="5" t="s">
        <v>13</v>
      </c>
      <c r="H40" s="5" t="s">
        <v>14</v>
      </c>
      <c r="I40" s="2"/>
      <c r="K40" s="1"/>
      <c r="L40" s="1"/>
      <c r="M40" s="1"/>
    </row>
    <row r="41" spans="1:14">
      <c r="A41" s="1"/>
      <c r="B41" s="4">
        <v>1</v>
      </c>
      <c r="C41" s="6" t="s">
        <v>38</v>
      </c>
      <c r="D41" s="6"/>
      <c r="E41" s="4" t="s">
        <v>39</v>
      </c>
      <c r="F41" s="7">
        <v>700000</v>
      </c>
      <c r="G41" s="7"/>
      <c r="H41" s="9"/>
    </row>
    <row r="42" spans="1:14">
      <c r="A42" s="1"/>
      <c r="B42" s="37">
        <v>2</v>
      </c>
      <c r="C42" s="40" t="s">
        <v>40</v>
      </c>
      <c r="D42" s="40"/>
      <c r="E42" s="37"/>
      <c r="F42" s="42">
        <v>500000</v>
      </c>
      <c r="G42" s="42"/>
      <c r="H42" s="43"/>
    </row>
    <row r="43" spans="1:14">
      <c r="A43" s="1"/>
      <c r="B43" s="41"/>
      <c r="C43" s="38"/>
      <c r="D43" s="41"/>
      <c r="E43" s="41"/>
      <c r="F43" s="39"/>
      <c r="G43" s="39"/>
      <c r="H43" s="38"/>
    </row>
    <row r="44" spans="1:14">
      <c r="A44" s="1"/>
      <c r="I44" s="1"/>
    </row>
    <row r="45" spans="1:14">
      <c r="A45" s="1"/>
      <c r="I45" s="1"/>
    </row>
    <row r="46" spans="1:14">
      <c r="A46" s="1"/>
      <c r="I46" s="1"/>
    </row>
    <row r="47" spans="1:14">
      <c r="A47" s="1"/>
      <c r="B47" s="26"/>
      <c r="C47" s="22"/>
      <c r="D47" s="22"/>
      <c r="E47" s="22"/>
      <c r="F47" s="23"/>
      <c r="G47" s="25"/>
      <c r="H47" s="22"/>
      <c r="I47" s="1"/>
    </row>
    <row r="48" spans="1:14">
      <c r="A48" s="1"/>
    </row>
    <row r="49" spans="1:13">
      <c r="A49" s="1"/>
    </row>
    <row r="50" spans="1:13">
      <c r="A50" s="1"/>
    </row>
    <row r="51" spans="1:13">
      <c r="A51" s="3"/>
      <c r="J51" s="1"/>
      <c r="K51" s="1"/>
      <c r="L51" s="1"/>
      <c r="M51" s="1"/>
    </row>
    <row r="52" spans="1:13">
      <c r="A52" s="1"/>
      <c r="J52" s="1"/>
      <c r="K52" s="1"/>
      <c r="L52" s="1"/>
      <c r="M52" s="1"/>
    </row>
    <row r="53" spans="1:13">
      <c r="A53" s="1"/>
      <c r="J53" s="1"/>
      <c r="K53" s="1"/>
      <c r="L53" s="1"/>
      <c r="M53" s="1"/>
    </row>
    <row r="54" spans="1:13">
      <c r="A54" s="1"/>
    </row>
    <row r="55" spans="1:13">
      <c r="A55" s="1"/>
      <c r="I55" s="1"/>
    </row>
    <row r="56" spans="1:13">
      <c r="I56" s="1"/>
    </row>
    <row r="57" spans="1:13">
      <c r="B57" s="24"/>
      <c r="C57" s="22"/>
      <c r="D57" s="22"/>
      <c r="E57" s="22"/>
      <c r="F57" s="22"/>
      <c r="G57" s="25"/>
      <c r="H57" s="22"/>
      <c r="I57" s="1"/>
    </row>
    <row r="58" spans="1:13">
      <c r="B58" s="22"/>
      <c r="C58" s="22"/>
      <c r="D58" s="22"/>
      <c r="E58" s="22"/>
      <c r="F58" s="23"/>
      <c r="G58" s="23"/>
      <c r="H58" s="27"/>
      <c r="I58" s="1"/>
    </row>
    <row r="59" spans="1:13">
      <c r="B59" s="22"/>
      <c r="C59" s="22"/>
      <c r="D59" s="22"/>
      <c r="E59" s="22"/>
      <c r="F59" s="23"/>
      <c r="G59" s="23"/>
      <c r="H59" s="22"/>
      <c r="I59" s="1"/>
    </row>
    <row r="60" spans="1:13">
      <c r="B60" s="22"/>
      <c r="C60" s="22"/>
      <c r="D60" s="22"/>
      <c r="E60" s="22"/>
      <c r="F60" s="23"/>
      <c r="G60" s="23"/>
      <c r="H60" s="22"/>
      <c r="I60" s="1"/>
    </row>
    <row r="61" spans="1:13">
      <c r="C61" s="22"/>
      <c r="D61" s="22"/>
      <c r="E61" s="22"/>
      <c r="F61" s="23"/>
      <c r="G61" s="23"/>
      <c r="H61" s="22"/>
    </row>
  </sheetData>
  <mergeCells count="2">
    <mergeCell ref="J19:J20"/>
    <mergeCell ref="J30:J3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1"/>
  <sheetViews>
    <sheetView topLeftCell="A97" workbookViewId="0">
      <selection activeCell="B37" sqref="B37"/>
    </sheetView>
  </sheetViews>
  <sheetFormatPr defaultRowHeight="15"/>
  <cols>
    <col min="1" max="1" width="24.7109375" bestFit="1" customWidth="1"/>
    <col min="2" max="2" width="11" style="48" bestFit="1" customWidth="1"/>
    <col min="3" max="3" width="10" customWidth="1"/>
  </cols>
  <sheetData>
    <row r="1" spans="1:3">
      <c r="A1" s="47" t="s">
        <v>58</v>
      </c>
      <c r="B1" s="47" t="s">
        <v>59</v>
      </c>
      <c r="C1" s="47" t="s">
        <v>60</v>
      </c>
    </row>
    <row r="2" spans="1:3">
      <c r="A2" t="s">
        <v>105</v>
      </c>
      <c r="B2" s="48">
        <v>206.6216</v>
      </c>
      <c r="C2" s="48">
        <v>2</v>
      </c>
    </row>
    <row r="3" spans="1:3">
      <c r="A3" t="s">
        <v>86</v>
      </c>
      <c r="B3" s="48">
        <v>810.45849999999996</v>
      </c>
      <c r="C3" s="48">
        <v>2</v>
      </c>
    </row>
    <row r="4" spans="1:3">
      <c r="A4" t="s">
        <v>106</v>
      </c>
      <c r="B4" s="48">
        <v>31.27637</v>
      </c>
      <c r="C4" s="48">
        <v>8</v>
      </c>
    </row>
    <row r="5" spans="1:3">
      <c r="A5" t="s">
        <v>83</v>
      </c>
      <c r="B5" s="48">
        <v>220.43260000000001</v>
      </c>
      <c r="C5" s="48"/>
    </row>
    <row r="6" spans="1:3">
      <c r="A6" t="s">
        <v>83</v>
      </c>
      <c r="B6" s="48">
        <v>734.46190000000001</v>
      </c>
      <c r="C6" s="48"/>
    </row>
    <row r="7" spans="1:3">
      <c r="A7" t="s">
        <v>83</v>
      </c>
      <c r="B7" s="48">
        <v>622.88670000000002</v>
      </c>
      <c r="C7" s="48"/>
    </row>
    <row r="8" spans="1:3">
      <c r="A8" t="s">
        <v>83</v>
      </c>
      <c r="B8" s="48">
        <v>212.93360000000001</v>
      </c>
      <c r="C8" s="48"/>
    </row>
    <row r="9" spans="1:3">
      <c r="A9" t="s">
        <v>107</v>
      </c>
      <c r="C9" s="48">
        <v>1</v>
      </c>
    </row>
    <row r="10" spans="1:3">
      <c r="A10" t="s">
        <v>108</v>
      </c>
      <c r="B10" s="48">
        <v>577.3569</v>
      </c>
      <c r="C10" s="48">
        <v>9</v>
      </c>
    </row>
    <row r="11" spans="1:3">
      <c r="A11" t="s">
        <v>84</v>
      </c>
      <c r="B11" s="48">
        <v>538.47019999999998</v>
      </c>
      <c r="C11" s="48">
        <v>4</v>
      </c>
    </row>
    <row r="12" spans="1:3">
      <c r="A12" t="s">
        <v>68</v>
      </c>
      <c r="B12" s="48">
        <v>233.59909999999999</v>
      </c>
      <c r="C12" s="48">
        <v>2</v>
      </c>
    </row>
    <row r="13" spans="1:3">
      <c r="A13" t="s">
        <v>85</v>
      </c>
      <c r="B13" s="48">
        <v>124.3237</v>
      </c>
      <c r="C13" s="48">
        <v>7</v>
      </c>
    </row>
    <row r="14" spans="1:3">
      <c r="A14" t="s">
        <v>109</v>
      </c>
      <c r="B14" s="48">
        <v>586.97460000000001</v>
      </c>
      <c r="C14" s="48">
        <v>5</v>
      </c>
    </row>
    <row r="15" spans="1:3">
      <c r="A15" t="s">
        <v>110</v>
      </c>
      <c r="B15" s="48">
        <v>683.08199999999999</v>
      </c>
      <c r="C15" s="48">
        <v>5</v>
      </c>
    </row>
    <row r="16" spans="1:3">
      <c r="A16" t="s">
        <v>87</v>
      </c>
      <c r="B16" s="48">
        <v>182.1309</v>
      </c>
      <c r="C16" s="48">
        <v>1</v>
      </c>
    </row>
    <row r="17" spans="1:3">
      <c r="A17" t="s">
        <v>87</v>
      </c>
      <c r="B17" s="48">
        <v>842.80219999999997</v>
      </c>
      <c r="C17" s="48">
        <v>5</v>
      </c>
    </row>
    <row r="18" spans="1:3">
      <c r="A18" t="s">
        <v>87</v>
      </c>
      <c r="B18" s="48">
        <v>58.286619999999999</v>
      </c>
      <c r="C18" s="48">
        <v>6</v>
      </c>
    </row>
    <row r="19" spans="1:3">
      <c r="A19" t="s">
        <v>111</v>
      </c>
      <c r="B19" s="48">
        <v>627.52499999999998</v>
      </c>
      <c r="C19" s="48"/>
    </row>
    <row r="20" spans="1:3">
      <c r="A20" t="s">
        <v>111</v>
      </c>
      <c r="B20" s="48">
        <v>848.29399999999998</v>
      </c>
      <c r="C20" s="48"/>
    </row>
    <row r="21" spans="1:3">
      <c r="A21" t="s">
        <v>112</v>
      </c>
      <c r="B21" s="48">
        <v>700.23879999999997</v>
      </c>
      <c r="C21" s="48">
        <v>3</v>
      </c>
    </row>
    <row r="22" spans="1:3">
      <c r="A22" t="s">
        <v>112</v>
      </c>
      <c r="B22" s="48">
        <v>162.7988</v>
      </c>
      <c r="C22" s="48">
        <v>5</v>
      </c>
    </row>
    <row r="23" spans="1:3">
      <c r="A23" t="s">
        <v>113</v>
      </c>
      <c r="C23" s="48">
        <v>5</v>
      </c>
    </row>
    <row r="24" spans="1:3">
      <c r="A24" t="s">
        <v>66</v>
      </c>
      <c r="B24" s="48">
        <v>225.6943</v>
      </c>
      <c r="C24" s="48">
        <v>7</v>
      </c>
    </row>
    <row r="25" spans="1:3">
      <c r="A25" t="s">
        <v>114</v>
      </c>
      <c r="B25" s="48">
        <v>4.5309999999999997</v>
      </c>
      <c r="C25" s="48"/>
    </row>
    <row r="26" spans="1:3">
      <c r="A26" t="s">
        <v>115</v>
      </c>
      <c r="B26" s="48">
        <v>106.20310000000001</v>
      </c>
      <c r="C26" s="48">
        <v>1</v>
      </c>
    </row>
    <row r="27" spans="1:3">
      <c r="A27" t="s">
        <v>116</v>
      </c>
      <c r="B27" s="48">
        <v>278.98630000000003</v>
      </c>
      <c r="C27" s="48">
        <v>3</v>
      </c>
    </row>
    <row r="28" spans="1:3">
      <c r="A28" t="s">
        <v>88</v>
      </c>
      <c r="B28" s="48">
        <v>580.68460000000005</v>
      </c>
      <c r="C28" s="48">
        <v>5</v>
      </c>
    </row>
    <row r="29" spans="1:3">
      <c r="A29" t="s">
        <v>117</v>
      </c>
      <c r="B29" s="48">
        <v>504.22359999999998</v>
      </c>
      <c r="C29" s="48">
        <v>2</v>
      </c>
    </row>
    <row r="30" spans="1:3">
      <c r="A30" t="s">
        <v>67</v>
      </c>
      <c r="B30" s="48">
        <v>141.11330000000001</v>
      </c>
      <c r="C30" s="48">
        <v>1</v>
      </c>
    </row>
    <row r="31" spans="1:3">
      <c r="A31" t="s">
        <v>89</v>
      </c>
      <c r="B31" s="48">
        <v>219.0771</v>
      </c>
      <c r="C31" s="48">
        <v>6</v>
      </c>
    </row>
    <row r="32" spans="1:3">
      <c r="A32" t="s">
        <v>90</v>
      </c>
      <c r="B32" s="48">
        <v>124.0303</v>
      </c>
      <c r="C32" s="48">
        <v>2</v>
      </c>
    </row>
    <row r="33" spans="1:3">
      <c r="A33" t="s">
        <v>90</v>
      </c>
      <c r="B33" s="48">
        <v>184.67869999999999</v>
      </c>
      <c r="C33" s="48">
        <v>5</v>
      </c>
    </row>
    <row r="34" spans="1:3">
      <c r="A34" t="s">
        <v>118</v>
      </c>
      <c r="B34" s="48">
        <v>548.14940000000001</v>
      </c>
      <c r="C34" s="48">
        <v>10</v>
      </c>
    </row>
    <row r="35" spans="1:3">
      <c r="A35" t="s">
        <v>69</v>
      </c>
      <c r="B35" s="48">
        <v>288.46440000000001</v>
      </c>
      <c r="C35" s="48">
        <v>1</v>
      </c>
    </row>
    <row r="36" spans="1:3">
      <c r="A36" t="s">
        <v>119</v>
      </c>
      <c r="B36" s="48">
        <v>712.24069999999995</v>
      </c>
      <c r="C36" s="48">
        <v>3</v>
      </c>
    </row>
    <row r="37" spans="1:3">
      <c r="A37" t="s">
        <v>70</v>
      </c>
      <c r="C37" s="48">
        <v>3</v>
      </c>
    </row>
    <row r="38" spans="1:3">
      <c r="A38" t="s">
        <v>71</v>
      </c>
      <c r="B38" s="48">
        <v>114.3535</v>
      </c>
      <c r="C38" s="48">
        <v>3</v>
      </c>
    </row>
    <row r="39" spans="1:3">
      <c r="A39" t="s">
        <v>120</v>
      </c>
      <c r="B39" s="48">
        <v>73.308589999999995</v>
      </c>
      <c r="C39" s="48">
        <v>2</v>
      </c>
    </row>
    <row r="40" spans="1:3">
      <c r="A40" t="s">
        <v>121</v>
      </c>
      <c r="B40" s="48">
        <v>350.69819999999999</v>
      </c>
      <c r="C40" s="48">
        <v>3</v>
      </c>
    </row>
    <row r="41" spans="1:3">
      <c r="A41" t="s">
        <v>121</v>
      </c>
      <c r="B41" s="48">
        <v>77.771479999999997</v>
      </c>
      <c r="C41" s="48">
        <v>7</v>
      </c>
    </row>
    <row r="42" spans="1:3">
      <c r="A42" t="s">
        <v>122</v>
      </c>
      <c r="B42" s="48">
        <v>286.4556</v>
      </c>
      <c r="C42" s="48">
        <v>9</v>
      </c>
    </row>
    <row r="43" spans="1:3">
      <c r="A43" t="s">
        <v>122</v>
      </c>
      <c r="B43" s="48">
        <v>593.18119999999999</v>
      </c>
      <c r="C43" s="48">
        <v>8</v>
      </c>
    </row>
    <row r="44" spans="1:3">
      <c r="A44" t="s">
        <v>91</v>
      </c>
      <c r="B44" s="48">
        <v>634.77250000000004</v>
      </c>
      <c r="C44" s="48">
        <v>7</v>
      </c>
    </row>
    <row r="45" spans="1:3">
      <c r="A45" t="s">
        <v>61</v>
      </c>
      <c r="B45" s="48">
        <v>270.375</v>
      </c>
      <c r="C45" s="48">
        <v>2</v>
      </c>
    </row>
    <row r="46" spans="1:3">
      <c r="A46" t="s">
        <v>72</v>
      </c>
      <c r="B46" s="48">
        <v>165.64259999999999</v>
      </c>
      <c r="C46" s="48">
        <v>5</v>
      </c>
    </row>
    <row r="47" spans="1:3">
      <c r="A47" t="s">
        <v>72</v>
      </c>
      <c r="B47" s="48">
        <v>607.3818</v>
      </c>
      <c r="C47" s="48">
        <v>2</v>
      </c>
    </row>
    <row r="48" spans="1:3">
      <c r="A48" t="s">
        <v>72</v>
      </c>
      <c r="B48" s="48">
        <v>183.9761</v>
      </c>
      <c r="C48" s="48">
        <v>2</v>
      </c>
    </row>
    <row r="49" spans="1:3">
      <c r="A49" t="s">
        <v>72</v>
      </c>
      <c r="B49" s="48">
        <v>147.06010000000001</v>
      </c>
      <c r="C49" s="48">
        <v>2</v>
      </c>
    </row>
    <row r="50" spans="1:3">
      <c r="A50" t="s">
        <v>123</v>
      </c>
      <c r="B50" s="48">
        <v>85.507810000000006</v>
      </c>
      <c r="C50" s="48">
        <v>2</v>
      </c>
    </row>
    <row r="51" spans="1:3">
      <c r="A51" t="s">
        <v>124</v>
      </c>
      <c r="B51" s="48">
        <v>274.11279999999999</v>
      </c>
      <c r="C51" s="48">
        <v>2</v>
      </c>
    </row>
    <row r="52" spans="1:3">
      <c r="A52" t="s">
        <v>125</v>
      </c>
      <c r="B52" s="48">
        <v>92.096680000000006</v>
      </c>
      <c r="C52" s="48">
        <v>7</v>
      </c>
    </row>
    <row r="53" spans="1:3">
      <c r="A53" t="s">
        <v>126</v>
      </c>
      <c r="B53" s="48">
        <v>206.86429999999999</v>
      </c>
      <c r="C53" s="48">
        <v>1</v>
      </c>
    </row>
    <row r="54" spans="1:3">
      <c r="A54" t="s">
        <v>62</v>
      </c>
      <c r="B54" s="48">
        <v>214.44579999999999</v>
      </c>
      <c r="C54" s="48">
        <v>5</v>
      </c>
    </row>
    <row r="55" spans="1:3">
      <c r="A55" t="s">
        <v>62</v>
      </c>
      <c r="B55" s="48">
        <v>120.3579</v>
      </c>
      <c r="C55" s="48">
        <v>6</v>
      </c>
    </row>
    <row r="56" spans="1:3">
      <c r="A56" t="s">
        <v>63</v>
      </c>
      <c r="B56" s="48">
        <v>134.9487</v>
      </c>
      <c r="C56" s="48">
        <v>2</v>
      </c>
    </row>
    <row r="57" spans="1:3">
      <c r="A57" t="s">
        <v>63</v>
      </c>
      <c r="B57" s="48">
        <v>263.87400000000002</v>
      </c>
      <c r="C57" s="48">
        <v>5</v>
      </c>
    </row>
    <row r="58" spans="1:3">
      <c r="A58" t="s">
        <v>64</v>
      </c>
      <c r="B58" s="48">
        <v>98.030760000000001</v>
      </c>
      <c r="C58" s="48">
        <v>14</v>
      </c>
    </row>
    <row r="59" spans="1:3">
      <c r="A59" t="s">
        <v>65</v>
      </c>
      <c r="B59" s="48">
        <v>340.990455</v>
      </c>
      <c r="C59" s="48">
        <v>2</v>
      </c>
    </row>
    <row r="60" spans="1:3">
      <c r="A60" t="s">
        <v>65</v>
      </c>
      <c r="C60" s="48">
        <v>3</v>
      </c>
    </row>
    <row r="61" spans="1:3">
      <c r="A61" t="s">
        <v>73</v>
      </c>
      <c r="B61" s="48">
        <v>327.10107399999998</v>
      </c>
      <c r="C61" s="48">
        <v>7</v>
      </c>
    </row>
    <row r="62" spans="1:3">
      <c r="A62" t="s">
        <v>73</v>
      </c>
      <c r="B62" s="48">
        <v>585.40185499999995</v>
      </c>
      <c r="C62" s="48">
        <v>7</v>
      </c>
    </row>
    <row r="63" spans="1:3">
      <c r="A63" t="s">
        <v>73</v>
      </c>
      <c r="B63" s="48">
        <v>143.54541</v>
      </c>
      <c r="C63" s="48">
        <v>12</v>
      </c>
    </row>
    <row r="64" spans="1:3">
      <c r="A64" t="s">
        <v>73</v>
      </c>
      <c r="B64" s="48">
        <v>73.371093999999999</v>
      </c>
      <c r="C64" s="48">
        <v>17</v>
      </c>
    </row>
    <row r="65" spans="1:3">
      <c r="A65" t="s">
        <v>73</v>
      </c>
      <c r="B65" s="48">
        <v>300.38964800000002</v>
      </c>
      <c r="C65" s="48">
        <v>17</v>
      </c>
    </row>
    <row r="66" spans="1:3">
      <c r="A66" t="s">
        <v>73</v>
      </c>
      <c r="B66" s="48">
        <v>96.920897999999994</v>
      </c>
      <c r="C66" s="48">
        <v>17</v>
      </c>
    </row>
    <row r="67" spans="1:3">
      <c r="A67" t="s">
        <v>73</v>
      </c>
      <c r="B67" s="48">
        <v>303.656183</v>
      </c>
      <c r="C67" s="48">
        <v>3</v>
      </c>
    </row>
    <row r="68" spans="1:3">
      <c r="A68" t="s">
        <v>73</v>
      </c>
      <c r="B68" s="48">
        <v>157.55086800000001</v>
      </c>
      <c r="C68" s="48">
        <v>8</v>
      </c>
    </row>
    <row r="69" spans="1:3">
      <c r="A69" t="s">
        <v>127</v>
      </c>
      <c r="B69" s="48">
        <v>177.0239</v>
      </c>
      <c r="C69" s="48">
        <v>8</v>
      </c>
    </row>
    <row r="70" spans="1:3">
      <c r="A70" t="s">
        <v>127</v>
      </c>
      <c r="B70" s="48">
        <v>192.40280000000001</v>
      </c>
      <c r="C70" s="48">
        <v>6</v>
      </c>
    </row>
    <row r="71" spans="1:3">
      <c r="A71" t="s">
        <v>128</v>
      </c>
      <c r="B71" s="48">
        <v>427.50099999999998</v>
      </c>
      <c r="C71" s="48">
        <v>9</v>
      </c>
    </row>
    <row r="72" spans="1:3">
      <c r="A72" t="s">
        <v>128</v>
      </c>
      <c r="B72" s="48">
        <v>58.205080000000002</v>
      </c>
      <c r="C72" s="48">
        <v>7</v>
      </c>
    </row>
    <row r="73" spans="1:3">
      <c r="A73" t="s">
        <v>129</v>
      </c>
      <c r="B73" s="48">
        <v>515.6558</v>
      </c>
      <c r="C73" s="48">
        <v>12</v>
      </c>
    </row>
    <row r="74" spans="1:3">
      <c r="A74" t="s">
        <v>92</v>
      </c>
      <c r="B74" s="48">
        <v>89.585449999999994</v>
      </c>
      <c r="C74" s="48">
        <v>9</v>
      </c>
    </row>
    <row r="75" spans="1:3">
      <c r="A75" t="s">
        <v>92</v>
      </c>
      <c r="B75" s="48">
        <v>504.4658</v>
      </c>
      <c r="C75" s="48">
        <v>9</v>
      </c>
    </row>
    <row r="76" spans="1:3">
      <c r="A76" t="s">
        <v>130</v>
      </c>
      <c r="B76" s="48">
        <v>803.78129999999999</v>
      </c>
      <c r="C76" s="48">
        <v>10</v>
      </c>
    </row>
    <row r="77" spans="1:3">
      <c r="A77" t="s">
        <v>131</v>
      </c>
      <c r="C77" s="48">
        <v>5</v>
      </c>
    </row>
    <row r="78" spans="1:3">
      <c r="A78" t="s">
        <v>132</v>
      </c>
      <c r="B78" s="48">
        <v>164.1567</v>
      </c>
      <c r="C78" s="48">
        <v>14</v>
      </c>
    </row>
    <row r="79" spans="1:3">
      <c r="A79" t="s">
        <v>133</v>
      </c>
      <c r="C79" s="48">
        <v>8</v>
      </c>
    </row>
    <row r="80" spans="1:3">
      <c r="A80" t="s">
        <v>133</v>
      </c>
      <c r="B80" s="48">
        <v>174.7407</v>
      </c>
      <c r="C80" s="48">
        <v>8</v>
      </c>
    </row>
    <row r="81" spans="1:3">
      <c r="A81" t="s">
        <v>133</v>
      </c>
      <c r="B81" s="48">
        <v>751.99120000000005</v>
      </c>
      <c r="C81" s="48">
        <v>6</v>
      </c>
    </row>
    <row r="82" spans="1:3">
      <c r="A82" t="s">
        <v>134</v>
      </c>
      <c r="B82" s="48">
        <v>254.51900000000001</v>
      </c>
      <c r="C82" s="48">
        <v>8</v>
      </c>
    </row>
    <row r="83" spans="1:3">
      <c r="A83" t="s">
        <v>134</v>
      </c>
      <c r="B83" s="48">
        <v>508.57960000000003</v>
      </c>
      <c r="C83" s="48">
        <v>7</v>
      </c>
    </row>
    <row r="84" spans="1:3">
      <c r="A84" t="s">
        <v>82</v>
      </c>
      <c r="C84" s="48">
        <v>2</v>
      </c>
    </row>
    <row r="85" spans="1:3">
      <c r="A85" t="s">
        <v>93</v>
      </c>
      <c r="B85" s="48">
        <v>156.249</v>
      </c>
      <c r="C85" s="48">
        <v>4</v>
      </c>
    </row>
    <row r="86" spans="1:3">
      <c r="A86" t="s">
        <v>94</v>
      </c>
      <c r="B86" s="48">
        <v>881.375</v>
      </c>
      <c r="C86" s="48">
        <v>1</v>
      </c>
    </row>
    <row r="87" spans="1:3">
      <c r="A87" t="s">
        <v>94</v>
      </c>
      <c r="B87" s="48">
        <v>551.41110000000003</v>
      </c>
      <c r="C87" s="48">
        <v>5</v>
      </c>
    </row>
    <row r="88" spans="1:3">
      <c r="A88" t="s">
        <v>94</v>
      </c>
      <c r="B88" s="48">
        <v>533.64700000000005</v>
      </c>
      <c r="C88" s="48">
        <v>9</v>
      </c>
    </row>
    <row r="89" spans="1:3">
      <c r="A89" t="s">
        <v>135</v>
      </c>
      <c r="B89" s="48">
        <v>501.5249</v>
      </c>
      <c r="C89" s="48">
        <v>5</v>
      </c>
    </row>
    <row r="90" spans="1:3">
      <c r="A90" t="s">
        <v>135</v>
      </c>
      <c r="B90" s="48">
        <v>328.45170000000002</v>
      </c>
      <c r="C90" s="48">
        <v>5</v>
      </c>
    </row>
    <row r="91" spans="1:3">
      <c r="A91" t="s">
        <v>95</v>
      </c>
      <c r="B91" s="48">
        <v>616.2251</v>
      </c>
      <c r="C91" s="48">
        <v>6</v>
      </c>
    </row>
    <row r="92" spans="1:3">
      <c r="A92" t="s">
        <v>136</v>
      </c>
      <c r="C92" s="48">
        <v>5</v>
      </c>
    </row>
    <row r="93" spans="1:3">
      <c r="A93" t="s">
        <v>96</v>
      </c>
      <c r="B93" s="48">
        <v>533.00340000000006</v>
      </c>
      <c r="C93" s="48">
        <v>5</v>
      </c>
    </row>
    <row r="94" spans="1:3">
      <c r="A94" t="s">
        <v>74</v>
      </c>
      <c r="B94" s="48">
        <v>315.6343</v>
      </c>
      <c r="C94" s="48">
        <v>1</v>
      </c>
    </row>
    <row r="95" spans="1:3">
      <c r="A95" t="s">
        <v>74</v>
      </c>
      <c r="B95" s="48">
        <v>358.03660000000002</v>
      </c>
      <c r="C95" s="48">
        <v>11</v>
      </c>
    </row>
    <row r="96" spans="1:3">
      <c r="A96" t="s">
        <v>137</v>
      </c>
      <c r="B96" s="48">
        <v>533.37739999999997</v>
      </c>
      <c r="C96" s="48">
        <v>1</v>
      </c>
    </row>
    <row r="97" spans="1:3">
      <c r="A97" t="s">
        <v>138</v>
      </c>
      <c r="B97" s="48">
        <v>419.75979999999998</v>
      </c>
      <c r="C97" s="48">
        <v>3</v>
      </c>
    </row>
    <row r="98" spans="1:3">
      <c r="A98" t="s">
        <v>139</v>
      </c>
      <c r="B98" s="48">
        <v>319.85840000000002</v>
      </c>
      <c r="C98" s="48">
        <v>7</v>
      </c>
    </row>
    <row r="99" spans="1:3">
      <c r="A99" t="s">
        <v>140</v>
      </c>
      <c r="B99" s="48">
        <v>766.94240000000002</v>
      </c>
      <c r="C99" s="48">
        <v>5</v>
      </c>
    </row>
    <row r="100" spans="1:3">
      <c r="A100" t="s">
        <v>75</v>
      </c>
      <c r="B100" s="48">
        <v>309.37990000000002</v>
      </c>
      <c r="C100" s="48">
        <v>4</v>
      </c>
    </row>
    <row r="101" spans="1:3">
      <c r="A101" t="s">
        <v>75</v>
      </c>
      <c r="B101" s="48">
        <v>352.9307</v>
      </c>
      <c r="C101" s="48">
        <v>5</v>
      </c>
    </row>
    <row r="102" spans="1:3">
      <c r="A102" t="s">
        <v>75</v>
      </c>
      <c r="B102" s="48">
        <v>166.24850000000001</v>
      </c>
      <c r="C102" s="48">
        <v>8</v>
      </c>
    </row>
    <row r="103" spans="1:3">
      <c r="A103" t="s">
        <v>75</v>
      </c>
      <c r="B103" s="48">
        <v>43.810549999999999</v>
      </c>
      <c r="C103" s="48">
        <v>10</v>
      </c>
    </row>
    <row r="104" spans="1:3">
      <c r="A104" t="s">
        <v>141</v>
      </c>
      <c r="C104" s="48">
        <v>10</v>
      </c>
    </row>
    <row r="105" spans="1:3">
      <c r="A105" t="s">
        <v>141</v>
      </c>
      <c r="B105" s="48">
        <v>221.01949999999999</v>
      </c>
      <c r="C105" s="48">
        <v>11</v>
      </c>
    </row>
    <row r="106" spans="1:3">
      <c r="A106" t="s">
        <v>97</v>
      </c>
      <c r="B106" s="48">
        <v>511.79689999999999</v>
      </c>
      <c r="C106" s="48">
        <v>3</v>
      </c>
    </row>
    <row r="107" spans="1:3">
      <c r="A107" t="s">
        <v>98</v>
      </c>
      <c r="B107" s="48">
        <v>286.39940000000001</v>
      </c>
      <c r="C107" s="48">
        <v>6</v>
      </c>
    </row>
    <row r="108" spans="1:3">
      <c r="A108" t="s">
        <v>98</v>
      </c>
      <c r="B108" s="48">
        <v>257.87110000000001</v>
      </c>
      <c r="C108" s="48">
        <v>4</v>
      </c>
    </row>
    <row r="109" spans="1:3">
      <c r="A109" t="s">
        <v>142</v>
      </c>
      <c r="B109" s="48">
        <v>253.542</v>
      </c>
      <c r="C109" s="48">
        <v>12</v>
      </c>
    </row>
    <row r="110" spans="1:3">
      <c r="A110" t="s">
        <v>99</v>
      </c>
      <c r="B110" s="48">
        <v>64.000979999999998</v>
      </c>
      <c r="C110" s="48">
        <v>6</v>
      </c>
    </row>
    <row r="111" spans="1:3">
      <c r="A111" t="s">
        <v>99</v>
      </c>
      <c r="B111" s="48">
        <v>532.4941</v>
      </c>
      <c r="C111" s="48">
        <v>8</v>
      </c>
    </row>
    <row r="112" spans="1:3">
      <c r="A112" t="s">
        <v>99</v>
      </c>
      <c r="B112" s="48">
        <v>410.24220000000003</v>
      </c>
      <c r="C112" s="48">
        <v>10</v>
      </c>
    </row>
    <row r="113" spans="1:3">
      <c r="A113" t="s">
        <v>99</v>
      </c>
      <c r="C113" s="48">
        <v>14</v>
      </c>
    </row>
    <row r="114" spans="1:3">
      <c r="A114" t="s">
        <v>143</v>
      </c>
      <c r="B114" s="48">
        <v>212.4941</v>
      </c>
      <c r="C114" s="48">
        <v>1</v>
      </c>
    </row>
    <row r="115" spans="1:3">
      <c r="A115" t="s">
        <v>100</v>
      </c>
      <c r="B115" s="48">
        <v>67.115719999999996</v>
      </c>
      <c r="C115" s="48">
        <v>7</v>
      </c>
    </row>
    <row r="116" spans="1:3">
      <c r="B116" s="48">
        <f>AVERAGE(B2:B115)</f>
        <v>340.14061418269245</v>
      </c>
      <c r="C116" s="48" t="s">
        <v>76</v>
      </c>
    </row>
    <row r="117" spans="1:3">
      <c r="B117" s="48">
        <f>MAX(B2:B115)</f>
        <v>881.375</v>
      </c>
      <c r="C117" s="48" t="s">
        <v>77</v>
      </c>
    </row>
    <row r="118" spans="1:3">
      <c r="B118" s="48">
        <f>MIN(B2:B115)</f>
        <v>4.5309999999999997</v>
      </c>
      <c r="C118" s="48" t="s">
        <v>78</v>
      </c>
    </row>
    <row r="119" spans="1:3">
      <c r="C119" s="48"/>
    </row>
    <row r="120" spans="1:3">
      <c r="C120" s="48"/>
    </row>
    <row r="121" spans="1:3">
      <c r="C121" s="48"/>
    </row>
    <row r="122" spans="1:3">
      <c r="C122" s="48"/>
    </row>
    <row r="123" spans="1:3">
      <c r="C123" s="48"/>
    </row>
    <row r="124" spans="1:3">
      <c r="C124" s="48"/>
    </row>
    <row r="125" spans="1:3">
      <c r="C125" s="48"/>
    </row>
    <row r="126" spans="1:3">
      <c r="C126" s="48"/>
    </row>
    <row r="127" spans="1:3">
      <c r="C127" s="48"/>
    </row>
    <row r="128" spans="1:3">
      <c r="C128" s="48"/>
    </row>
    <row r="129" spans="3:3">
      <c r="C129" s="48"/>
    </row>
    <row r="130" spans="3:3">
      <c r="C130" s="48"/>
    </row>
    <row r="131" spans="3:3">
      <c r="C131" s="48"/>
    </row>
    <row r="132" spans="3:3">
      <c r="C132" s="48"/>
    </row>
    <row r="133" spans="3:3">
      <c r="C133" s="48"/>
    </row>
    <row r="134" spans="3:3">
      <c r="C134" s="48"/>
    </row>
    <row r="135" spans="3:3">
      <c r="C135" s="48"/>
    </row>
    <row r="136" spans="3:3">
      <c r="C136" s="48"/>
    </row>
    <row r="137" spans="3:3">
      <c r="C137" s="48"/>
    </row>
    <row r="138" spans="3:3">
      <c r="C138" s="48"/>
    </row>
    <row r="139" spans="3:3">
      <c r="C139" s="48"/>
    </row>
    <row r="140" spans="3:3">
      <c r="C140" s="48"/>
    </row>
    <row r="141" spans="3:3">
      <c r="C141" s="48"/>
    </row>
    <row r="142" spans="3:3">
      <c r="C142" s="48"/>
    </row>
    <row r="143" spans="3:3">
      <c r="C143" s="48"/>
    </row>
    <row r="144" spans="3:3">
      <c r="C144" s="48"/>
    </row>
    <row r="145" spans="3:3">
      <c r="C145" s="48"/>
    </row>
    <row r="146" spans="3:3">
      <c r="C146" s="48"/>
    </row>
    <row r="147" spans="3:3">
      <c r="C147" s="48"/>
    </row>
    <row r="148" spans="3:3">
      <c r="C148" s="48"/>
    </row>
    <row r="149" spans="3:3">
      <c r="C149" s="48"/>
    </row>
    <row r="150" spans="3:3">
      <c r="C150" s="48"/>
    </row>
    <row r="151" spans="3:3">
      <c r="C151" s="48"/>
    </row>
    <row r="152" spans="3:3">
      <c r="C152" s="48"/>
    </row>
    <row r="153" spans="3:3">
      <c r="C153" s="48"/>
    </row>
    <row r="154" spans="3:3">
      <c r="C154" s="48"/>
    </row>
    <row r="155" spans="3:3">
      <c r="C155" s="48"/>
    </row>
    <row r="156" spans="3:3">
      <c r="C156" s="48"/>
    </row>
    <row r="157" spans="3:3">
      <c r="C157" s="48"/>
    </row>
    <row r="158" spans="3:3">
      <c r="C158" s="48"/>
    </row>
    <row r="159" spans="3:3">
      <c r="C159" s="48"/>
    </row>
    <row r="160" spans="3:3">
      <c r="C160" s="48"/>
    </row>
    <row r="161" spans="3:3">
      <c r="C161" s="48"/>
    </row>
    <row r="162" spans="3:3">
      <c r="C162" s="48"/>
    </row>
    <row r="163" spans="3:3">
      <c r="C163" s="48"/>
    </row>
    <row r="164" spans="3:3">
      <c r="C164" s="48"/>
    </row>
    <row r="165" spans="3:3">
      <c r="C165" s="48"/>
    </row>
    <row r="166" spans="3:3">
      <c r="C166" s="48"/>
    </row>
    <row r="167" spans="3:3">
      <c r="C167" s="48"/>
    </row>
    <row r="168" spans="3:3">
      <c r="C168" s="48"/>
    </row>
    <row r="169" spans="3:3">
      <c r="C169" s="48"/>
    </row>
    <row r="170" spans="3:3">
      <c r="C170" s="48"/>
    </row>
    <row r="171" spans="3:3">
      <c r="C171" s="48"/>
    </row>
    <row r="172" spans="3:3">
      <c r="C172" s="48"/>
    </row>
    <row r="173" spans="3:3">
      <c r="C173" s="48"/>
    </row>
    <row r="174" spans="3:3">
      <c r="C174" s="48"/>
    </row>
    <row r="175" spans="3:3">
      <c r="C175" s="48"/>
    </row>
    <row r="176" spans="3:3">
      <c r="C176" s="48"/>
    </row>
    <row r="177" spans="3:3">
      <c r="C177" s="48"/>
    </row>
    <row r="178" spans="3:3">
      <c r="C178" s="48"/>
    </row>
    <row r="179" spans="3:3">
      <c r="C179" s="48"/>
    </row>
    <row r="180" spans="3:3">
      <c r="C180" s="48"/>
    </row>
    <row r="181" spans="3:3">
      <c r="C181" s="48"/>
    </row>
    <row r="182" spans="3:3">
      <c r="C182" s="48"/>
    </row>
    <row r="183" spans="3:3">
      <c r="C183" s="48"/>
    </row>
    <row r="184" spans="3:3">
      <c r="C184" s="48"/>
    </row>
    <row r="185" spans="3:3">
      <c r="C185" s="48"/>
    </row>
    <row r="186" spans="3:3">
      <c r="C186" s="48"/>
    </row>
    <row r="187" spans="3:3">
      <c r="C187" s="48"/>
    </row>
    <row r="188" spans="3:3">
      <c r="C188" s="48"/>
    </row>
    <row r="189" spans="3:3">
      <c r="C189" s="48"/>
    </row>
    <row r="190" spans="3:3">
      <c r="C190" s="48"/>
    </row>
    <row r="191" spans="3:3">
      <c r="C191" s="48"/>
    </row>
    <row r="192" spans="3:3">
      <c r="C192" s="48"/>
    </row>
    <row r="193" spans="3:3">
      <c r="C193" s="48"/>
    </row>
    <row r="194" spans="3:3">
      <c r="C194" s="48"/>
    </row>
    <row r="195" spans="3:3">
      <c r="C195" s="48"/>
    </row>
    <row r="196" spans="3:3">
      <c r="C196" s="48"/>
    </row>
    <row r="197" spans="3:3">
      <c r="C197" s="48"/>
    </row>
    <row r="198" spans="3:3">
      <c r="C198" s="48"/>
    </row>
    <row r="199" spans="3:3">
      <c r="C199" s="48"/>
    </row>
    <row r="200" spans="3:3">
      <c r="C200" s="48"/>
    </row>
    <row r="201" spans="3:3">
      <c r="C201" s="48"/>
    </row>
    <row r="202" spans="3:3">
      <c r="C202" s="48"/>
    </row>
    <row r="203" spans="3:3">
      <c r="C203" s="48"/>
    </row>
    <row r="204" spans="3:3">
      <c r="C204" s="48"/>
    </row>
    <row r="205" spans="3:3">
      <c r="C205" s="48"/>
    </row>
    <row r="206" spans="3:3">
      <c r="C206" s="48"/>
    </row>
    <row r="207" spans="3:3">
      <c r="C207" s="48"/>
    </row>
    <row r="208" spans="3:3">
      <c r="C208" s="48"/>
    </row>
    <row r="209" spans="3:3">
      <c r="C209" s="48"/>
    </row>
    <row r="210" spans="3:3">
      <c r="C210" s="48"/>
    </row>
    <row r="211" spans="3:3">
      <c r="C211" s="48"/>
    </row>
    <row r="212" spans="3:3">
      <c r="C212" s="48"/>
    </row>
    <row r="213" spans="3:3">
      <c r="C213" s="48"/>
    </row>
    <row r="214" spans="3:3">
      <c r="C214" s="48"/>
    </row>
    <row r="215" spans="3:3">
      <c r="C215" s="48"/>
    </row>
    <row r="216" spans="3:3">
      <c r="C216" s="48"/>
    </row>
    <row r="217" spans="3:3">
      <c r="C217" s="48"/>
    </row>
    <row r="218" spans="3:3">
      <c r="C218" s="48"/>
    </row>
    <row r="219" spans="3:3">
      <c r="C219" s="48"/>
    </row>
    <row r="220" spans="3:3">
      <c r="C220" s="48"/>
    </row>
    <row r="221" spans="3:3">
      <c r="C221" s="48"/>
    </row>
    <row r="222" spans="3:3">
      <c r="C222" s="48"/>
    </row>
    <row r="223" spans="3:3">
      <c r="C223" s="48"/>
    </row>
    <row r="224" spans="3:3">
      <c r="C224" s="48"/>
    </row>
    <row r="225" spans="3:3">
      <c r="C225" s="48"/>
    </row>
    <row r="226" spans="3:3">
      <c r="C226" s="48"/>
    </row>
    <row r="227" spans="3:3">
      <c r="C227" s="48"/>
    </row>
    <row r="228" spans="3:3">
      <c r="C228" s="48"/>
    </row>
    <row r="229" spans="3:3">
      <c r="C229" s="48"/>
    </row>
    <row r="230" spans="3:3">
      <c r="C230" s="48"/>
    </row>
    <row r="231" spans="3:3">
      <c r="C231" s="48"/>
    </row>
    <row r="232" spans="3:3">
      <c r="C232" s="48"/>
    </row>
    <row r="233" spans="3:3">
      <c r="C233" s="48"/>
    </row>
    <row r="234" spans="3:3">
      <c r="C234" s="48"/>
    </row>
    <row r="235" spans="3:3">
      <c r="C235" s="48"/>
    </row>
    <row r="236" spans="3:3">
      <c r="C236" s="48"/>
    </row>
    <row r="237" spans="3:3">
      <c r="C237" s="48"/>
    </row>
    <row r="238" spans="3:3">
      <c r="C238" s="48"/>
    </row>
    <row r="239" spans="3:3">
      <c r="C239" s="48"/>
    </row>
    <row r="240" spans="3:3">
      <c r="C240" s="48"/>
    </row>
    <row r="241" spans="3:3">
      <c r="C241" s="48"/>
    </row>
    <row r="242" spans="3:3">
      <c r="C242" s="48"/>
    </row>
    <row r="243" spans="3:3">
      <c r="C243" s="48"/>
    </row>
    <row r="244" spans="3:3">
      <c r="C244" s="48"/>
    </row>
    <row r="245" spans="3:3">
      <c r="C245" s="48"/>
    </row>
    <row r="246" spans="3:3">
      <c r="C246" s="48"/>
    </row>
    <row r="247" spans="3:3">
      <c r="C247" s="48"/>
    </row>
    <row r="248" spans="3:3">
      <c r="C248" s="48"/>
    </row>
    <row r="249" spans="3:3">
      <c r="C249" s="48"/>
    </row>
    <row r="250" spans="3:3">
      <c r="C250" s="48"/>
    </row>
    <row r="251" spans="3:3">
      <c r="C251" s="48"/>
    </row>
    <row r="252" spans="3:3">
      <c r="C252" s="48"/>
    </row>
    <row r="253" spans="3:3">
      <c r="C253" s="48"/>
    </row>
    <row r="254" spans="3:3">
      <c r="C254" s="48"/>
    </row>
    <row r="255" spans="3:3">
      <c r="C255" s="48"/>
    </row>
    <row r="256" spans="3:3">
      <c r="C256" s="48"/>
    </row>
    <row r="257" spans="3:3">
      <c r="C257" s="48"/>
    </row>
    <row r="258" spans="3:3">
      <c r="C258" s="48"/>
    </row>
    <row r="259" spans="3:3">
      <c r="C259" s="48"/>
    </row>
    <row r="260" spans="3:3">
      <c r="C260" s="48"/>
    </row>
    <row r="261" spans="3:3">
      <c r="C261" s="48"/>
    </row>
    <row r="262" spans="3:3">
      <c r="C262" s="48"/>
    </row>
    <row r="263" spans="3:3">
      <c r="C263" s="48"/>
    </row>
    <row r="264" spans="3:3">
      <c r="C264" s="48"/>
    </row>
    <row r="265" spans="3:3">
      <c r="C265" s="48"/>
    </row>
    <row r="266" spans="3:3">
      <c r="C266" s="48"/>
    </row>
    <row r="267" spans="3:3">
      <c r="C267" s="48"/>
    </row>
    <row r="268" spans="3:3">
      <c r="C268" s="48"/>
    </row>
    <row r="269" spans="3:3">
      <c r="C269" s="48"/>
    </row>
    <row r="270" spans="3:3">
      <c r="C270" s="48"/>
    </row>
    <row r="271" spans="3:3">
      <c r="C271" s="48"/>
    </row>
    <row r="272" spans="3:3">
      <c r="C272" s="48"/>
    </row>
    <row r="273" spans="3:3">
      <c r="C273" s="48"/>
    </row>
    <row r="274" spans="3:3">
      <c r="C274" s="48"/>
    </row>
    <row r="275" spans="3:3">
      <c r="C275" s="48"/>
    </row>
    <row r="276" spans="3:3">
      <c r="C276" s="48"/>
    </row>
    <row r="277" spans="3:3">
      <c r="C277" s="48"/>
    </row>
    <row r="278" spans="3:3">
      <c r="C278" s="48"/>
    </row>
    <row r="279" spans="3:3">
      <c r="C279" s="48"/>
    </row>
    <row r="280" spans="3:3">
      <c r="C280" s="48"/>
    </row>
    <row r="281" spans="3:3">
      <c r="C281" s="48"/>
    </row>
    <row r="282" spans="3:3">
      <c r="C282" s="48"/>
    </row>
    <row r="283" spans="3:3">
      <c r="C283" s="48"/>
    </row>
    <row r="284" spans="3:3">
      <c r="C284" s="48"/>
    </row>
    <row r="285" spans="3:3">
      <c r="C285" s="48"/>
    </row>
    <row r="286" spans="3:3">
      <c r="C286" s="48"/>
    </row>
    <row r="287" spans="3:3">
      <c r="C287" s="48"/>
    </row>
    <row r="288" spans="3:3">
      <c r="C288" s="48"/>
    </row>
    <row r="289" spans="3:3">
      <c r="C289" s="48"/>
    </row>
    <row r="290" spans="3:3">
      <c r="C290" s="48"/>
    </row>
    <row r="291" spans="3:3">
      <c r="C291" s="48"/>
    </row>
    <row r="292" spans="3:3">
      <c r="C292" s="48"/>
    </row>
    <row r="293" spans="3:3">
      <c r="C293" s="48"/>
    </row>
    <row r="294" spans="3:3">
      <c r="C294" s="48"/>
    </row>
    <row r="295" spans="3:3">
      <c r="C295" s="48"/>
    </row>
    <row r="296" spans="3:3">
      <c r="C296" s="48"/>
    </row>
    <row r="297" spans="3:3">
      <c r="C297" s="48"/>
    </row>
    <row r="298" spans="3:3">
      <c r="C298" s="48"/>
    </row>
    <row r="299" spans="3:3">
      <c r="C299" s="48"/>
    </row>
    <row r="300" spans="3:3">
      <c r="C300" s="48"/>
    </row>
    <row r="301" spans="3:3">
      <c r="C301" s="48"/>
    </row>
    <row r="302" spans="3:3">
      <c r="C302" s="48"/>
    </row>
    <row r="303" spans="3:3">
      <c r="C303" s="48"/>
    </row>
    <row r="304" spans="3:3">
      <c r="C304" s="48"/>
    </row>
    <row r="305" spans="3:3">
      <c r="C305" s="48"/>
    </row>
    <row r="306" spans="3:3">
      <c r="C306" s="48"/>
    </row>
    <row r="307" spans="3:3">
      <c r="C307" s="48"/>
    </row>
    <row r="308" spans="3:3">
      <c r="C308" s="48"/>
    </row>
    <row r="309" spans="3:3">
      <c r="C309" s="48"/>
    </row>
    <row r="310" spans="3:3">
      <c r="C310" s="48"/>
    </row>
    <row r="311" spans="3:3">
      <c r="C311" s="48"/>
    </row>
    <row r="312" spans="3:3">
      <c r="C312" s="48"/>
    </row>
    <row r="313" spans="3:3">
      <c r="C313" s="48"/>
    </row>
    <row r="314" spans="3:3">
      <c r="C314" s="48"/>
    </row>
    <row r="315" spans="3:3">
      <c r="C315" s="48"/>
    </row>
    <row r="316" spans="3:3">
      <c r="C316" s="48"/>
    </row>
    <row r="317" spans="3:3">
      <c r="C317" s="48"/>
    </row>
    <row r="318" spans="3:3">
      <c r="C318" s="48"/>
    </row>
    <row r="319" spans="3:3">
      <c r="C319" s="48"/>
    </row>
    <row r="320" spans="3:3">
      <c r="C320" s="48"/>
    </row>
    <row r="321" spans="3:3">
      <c r="C321" s="48"/>
    </row>
    <row r="322" spans="3:3">
      <c r="C322" s="48"/>
    </row>
    <row r="323" spans="3:3">
      <c r="C323" s="48"/>
    </row>
    <row r="324" spans="3:3">
      <c r="C324" s="48"/>
    </row>
    <row r="325" spans="3:3">
      <c r="C325" s="48"/>
    </row>
    <row r="326" spans="3:3">
      <c r="C326" s="48"/>
    </row>
    <row r="327" spans="3:3">
      <c r="C327" s="48"/>
    </row>
    <row r="328" spans="3:3">
      <c r="C328" s="48"/>
    </row>
    <row r="329" spans="3:3">
      <c r="C329" s="48"/>
    </row>
    <row r="330" spans="3:3">
      <c r="C330" s="48"/>
    </row>
    <row r="331" spans="3:3">
      <c r="C331" s="48"/>
    </row>
    <row r="332" spans="3:3">
      <c r="C332" s="48"/>
    </row>
    <row r="333" spans="3:3">
      <c r="C333" s="48"/>
    </row>
    <row r="334" spans="3:3">
      <c r="C334" s="48"/>
    </row>
    <row r="335" spans="3:3">
      <c r="C335" s="48"/>
    </row>
    <row r="336" spans="3:3">
      <c r="C336" s="48"/>
    </row>
    <row r="337" spans="3:3">
      <c r="C337" s="48"/>
    </row>
    <row r="338" spans="3:3">
      <c r="C338" s="48"/>
    </row>
    <row r="339" spans="3:3">
      <c r="C339" s="48"/>
    </row>
    <row r="340" spans="3:3">
      <c r="C340" s="48"/>
    </row>
    <row r="341" spans="3:3">
      <c r="C341" s="48"/>
    </row>
    <row r="342" spans="3:3">
      <c r="C342" s="48"/>
    </row>
    <row r="343" spans="3:3">
      <c r="C343" s="48"/>
    </row>
    <row r="344" spans="3:3">
      <c r="C344" s="48"/>
    </row>
    <row r="345" spans="3:3">
      <c r="C345" s="48"/>
    </row>
    <row r="346" spans="3:3">
      <c r="C346" s="48"/>
    </row>
    <row r="347" spans="3:3">
      <c r="C347" s="48"/>
    </row>
    <row r="348" spans="3:3">
      <c r="C348" s="48"/>
    </row>
    <row r="349" spans="3:3">
      <c r="C349" s="48"/>
    </row>
    <row r="350" spans="3:3">
      <c r="C350" s="48"/>
    </row>
    <row r="351" spans="3:3">
      <c r="C351" s="48"/>
    </row>
    <row r="352" spans="3:3">
      <c r="C352" s="48"/>
    </row>
    <row r="353" spans="3:3">
      <c r="C353" s="48"/>
    </row>
    <row r="354" spans="3:3">
      <c r="C354" s="48"/>
    </row>
    <row r="355" spans="3:3">
      <c r="C355" s="48"/>
    </row>
    <row r="356" spans="3:3">
      <c r="C356" s="48"/>
    </row>
    <row r="357" spans="3:3">
      <c r="C357" s="48"/>
    </row>
    <row r="358" spans="3:3">
      <c r="C358" s="48"/>
    </row>
    <row r="359" spans="3:3">
      <c r="C359" s="48"/>
    </row>
    <row r="360" spans="3:3">
      <c r="C360" s="48"/>
    </row>
    <row r="361" spans="3:3">
      <c r="C361" s="48"/>
    </row>
    <row r="362" spans="3:3">
      <c r="C362" s="48"/>
    </row>
    <row r="363" spans="3:3">
      <c r="C363" s="48"/>
    </row>
    <row r="364" spans="3:3">
      <c r="C364" s="48"/>
    </row>
    <row r="365" spans="3:3">
      <c r="C365" s="48"/>
    </row>
    <row r="366" spans="3:3">
      <c r="C366" s="48"/>
    </row>
    <row r="367" spans="3:3">
      <c r="C367" s="48"/>
    </row>
    <row r="368" spans="3:3">
      <c r="C368" s="48"/>
    </row>
    <row r="369" spans="3:3">
      <c r="C369" s="48"/>
    </row>
    <row r="370" spans="3:3">
      <c r="C370" s="48"/>
    </row>
    <row r="371" spans="3:3">
      <c r="C371" s="48"/>
    </row>
    <row r="372" spans="3:3">
      <c r="C372" s="48"/>
    </row>
    <row r="373" spans="3:3">
      <c r="C373" s="48"/>
    </row>
    <row r="374" spans="3:3">
      <c r="C374" s="48"/>
    </row>
    <row r="375" spans="3:3">
      <c r="C375" s="48"/>
    </row>
    <row r="376" spans="3:3">
      <c r="C376" s="48"/>
    </row>
    <row r="377" spans="3:3">
      <c r="C377" s="48"/>
    </row>
    <row r="378" spans="3:3">
      <c r="C378" s="48"/>
    </row>
    <row r="379" spans="3:3">
      <c r="C379" s="48"/>
    </row>
    <row r="380" spans="3:3">
      <c r="C380" s="48"/>
    </row>
    <row r="381" spans="3:3">
      <c r="C381" s="48"/>
    </row>
    <row r="382" spans="3:3">
      <c r="C382" s="48"/>
    </row>
    <row r="383" spans="3:3">
      <c r="C383" s="48"/>
    </row>
    <row r="384" spans="3:3">
      <c r="C384" s="48"/>
    </row>
    <row r="385" spans="3:3">
      <c r="C385" s="48"/>
    </row>
    <row r="386" spans="3:3">
      <c r="C386" s="48"/>
    </row>
    <row r="387" spans="3:3">
      <c r="C387" s="48"/>
    </row>
    <row r="388" spans="3:3">
      <c r="C388" s="48"/>
    </row>
    <row r="389" spans="3:3">
      <c r="C389" s="48"/>
    </row>
    <row r="390" spans="3:3">
      <c r="C390" s="48"/>
    </row>
    <row r="391" spans="3:3">
      <c r="C391" s="48"/>
    </row>
    <row r="392" spans="3:3">
      <c r="C392" s="48"/>
    </row>
    <row r="393" spans="3:3">
      <c r="C393" s="48"/>
    </row>
    <row r="394" spans="3:3">
      <c r="C394" s="48"/>
    </row>
    <row r="395" spans="3:3">
      <c r="C395" s="48"/>
    </row>
    <row r="396" spans="3:3">
      <c r="C396" s="48"/>
    </row>
    <row r="397" spans="3:3">
      <c r="C397" s="48"/>
    </row>
    <row r="398" spans="3:3">
      <c r="C398" s="48"/>
    </row>
    <row r="399" spans="3:3">
      <c r="C399" s="48"/>
    </row>
    <row r="400" spans="3:3">
      <c r="C400" s="48"/>
    </row>
    <row r="401" spans="3:3">
      <c r="C401" s="48"/>
    </row>
    <row r="402" spans="3:3">
      <c r="C402" s="48"/>
    </row>
    <row r="403" spans="3:3">
      <c r="C403" s="48"/>
    </row>
    <row r="404" spans="3:3">
      <c r="C404" s="48"/>
    </row>
    <row r="405" spans="3:3">
      <c r="C405" s="48"/>
    </row>
    <row r="406" spans="3:3">
      <c r="C406" s="48"/>
    </row>
    <row r="407" spans="3:3">
      <c r="C407" s="48"/>
    </row>
    <row r="408" spans="3:3">
      <c r="C408" s="48"/>
    </row>
    <row r="409" spans="3:3">
      <c r="C409" s="48"/>
    </row>
    <row r="410" spans="3:3">
      <c r="C410" s="48"/>
    </row>
    <row r="411" spans="3:3">
      <c r="C411" s="48"/>
    </row>
    <row r="412" spans="3:3">
      <c r="C412" s="48"/>
    </row>
    <row r="413" spans="3:3">
      <c r="C413" s="48"/>
    </row>
    <row r="414" spans="3:3">
      <c r="C414" s="48"/>
    </row>
    <row r="415" spans="3:3">
      <c r="C415" s="48"/>
    </row>
    <row r="416" spans="3:3">
      <c r="C416" s="48"/>
    </row>
    <row r="417" spans="3:3">
      <c r="C417" s="48"/>
    </row>
    <row r="418" spans="3:3">
      <c r="C418" s="48"/>
    </row>
    <row r="419" spans="3:3">
      <c r="C419" s="48"/>
    </row>
    <row r="420" spans="3:3">
      <c r="C420" s="48"/>
    </row>
    <row r="421" spans="3:3">
      <c r="C421" s="48"/>
    </row>
    <row r="422" spans="3:3">
      <c r="C422" s="48"/>
    </row>
    <row r="423" spans="3:3">
      <c r="C423" s="48"/>
    </row>
    <row r="424" spans="3:3">
      <c r="C424" s="48"/>
    </row>
    <row r="425" spans="3:3">
      <c r="C425" s="48"/>
    </row>
    <row r="426" spans="3:3">
      <c r="C426" s="48"/>
    </row>
    <row r="427" spans="3:3">
      <c r="C427" s="48"/>
    </row>
    <row r="428" spans="3:3">
      <c r="C428" s="48"/>
    </row>
    <row r="429" spans="3:3">
      <c r="C429" s="48"/>
    </row>
    <row r="430" spans="3:3">
      <c r="C430" s="48"/>
    </row>
    <row r="431" spans="3:3">
      <c r="C431" s="48"/>
    </row>
    <row r="432" spans="3:3">
      <c r="C432" s="48"/>
    </row>
    <row r="433" spans="3:3">
      <c r="C433" s="48"/>
    </row>
    <row r="434" spans="3:3">
      <c r="C434" s="48"/>
    </row>
    <row r="435" spans="3:3">
      <c r="C435" s="48"/>
    </row>
    <row r="436" spans="3:3">
      <c r="C436" s="48"/>
    </row>
    <row r="437" spans="3:3">
      <c r="C437" s="48"/>
    </row>
    <row r="438" spans="3:3">
      <c r="C438" s="48"/>
    </row>
    <row r="439" spans="3:3">
      <c r="C439" s="48"/>
    </row>
    <row r="440" spans="3:3">
      <c r="C440" s="48"/>
    </row>
    <row r="441" spans="3:3">
      <c r="C441" s="48"/>
    </row>
    <row r="442" spans="3:3">
      <c r="C442" s="48"/>
    </row>
    <row r="443" spans="3:3">
      <c r="C443" s="48"/>
    </row>
    <row r="444" spans="3:3">
      <c r="C444" s="48"/>
    </row>
    <row r="445" spans="3:3">
      <c r="C445" s="48"/>
    </row>
    <row r="446" spans="3:3">
      <c r="C446" s="48"/>
    </row>
    <row r="447" spans="3:3">
      <c r="C447" s="48"/>
    </row>
    <row r="448" spans="3:3">
      <c r="C448" s="48"/>
    </row>
    <row r="449" spans="3:3">
      <c r="C449" s="48"/>
    </row>
    <row r="450" spans="3:3">
      <c r="C450" s="48"/>
    </row>
    <row r="451" spans="3:3">
      <c r="C45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2015-09-15T04:35:16Z</dcterms:modified>
</cp:coreProperties>
</file>