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35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N33" i="1"/>
  <c r="M33"/>
  <c r="L33"/>
  <c r="K33"/>
  <c r="N31"/>
  <c r="N32"/>
  <c r="M31"/>
  <c r="M32"/>
  <c r="N30"/>
  <c r="M30"/>
  <c r="L31"/>
  <c r="L32"/>
  <c r="L30"/>
  <c r="N24"/>
  <c r="K30"/>
  <c r="Z24"/>
  <c r="V24"/>
  <c r="R24"/>
  <c r="K32"/>
  <c r="K31"/>
  <c r="M16"/>
  <c r="L16"/>
  <c r="K16"/>
  <c r="G21"/>
  <c r="M17" s="1"/>
  <c r="G22"/>
  <c r="G20"/>
  <c r="K17" s="1"/>
  <c r="G18"/>
  <c r="G17"/>
  <c r="S24" l="1"/>
  <c r="O24"/>
  <c r="L17"/>
  <c r="P24" s="1"/>
  <c r="K18"/>
  <c r="M24" s="1"/>
  <c r="N16"/>
  <c r="W24" s="1"/>
  <c r="K24"/>
  <c r="L24"/>
  <c r="T24"/>
  <c r="N18"/>
  <c r="Y24" s="1"/>
  <c r="M18"/>
  <c r="U24" s="1"/>
  <c r="L18"/>
  <c r="Q24" s="1"/>
  <c r="N17"/>
  <c r="X24" s="1"/>
</calcChain>
</file>

<file path=xl/sharedStrings.xml><?xml version="1.0" encoding="utf-8"?>
<sst xmlns="http://schemas.openxmlformats.org/spreadsheetml/2006/main" count="82" uniqueCount="63">
  <si>
    <t>Perhitungan Kerusakan Akibat Banjir</t>
  </si>
  <si>
    <t xml:space="preserve">Kerusakan = kehilangan barang/properti, perbaikan barang/properti dan perbaikan bangunan </t>
  </si>
  <si>
    <t>Rekapitulasi Kerusakan</t>
  </si>
  <si>
    <t>Rekapitulasi Kerugian</t>
  </si>
  <si>
    <t>&lt;1 hari</t>
  </si>
  <si>
    <t>1-4 hari</t>
  </si>
  <si>
    <t>5-8 hari</t>
  </si>
  <si>
    <t>&gt;8 hari</t>
  </si>
  <si>
    <t>No</t>
  </si>
  <si>
    <t>Pengeluaran</t>
  </si>
  <si>
    <t>Jumlah</t>
  </si>
  <si>
    <t>Satuan</t>
  </si>
  <si>
    <t>Unit Cost</t>
  </si>
  <si>
    <t>Total</t>
  </si>
  <si>
    <t>Keterangan</t>
  </si>
  <si>
    <t>10 - 70 cm</t>
  </si>
  <si>
    <t>71 - 150 cm</t>
  </si>
  <si>
    <t>&gt; 150 cm</t>
  </si>
  <si>
    <t>terdampak</t>
  </si>
  <si>
    <t>hari</t>
  </si>
  <si>
    <t>barang dagangan</t>
  </si>
  <si>
    <t>Kelas banjir / Aset</t>
  </si>
  <si>
    <t>A1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</si>
  <si>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</si>
  <si>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</si>
  <si>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</si>
  <si>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</si>
  <si>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</si>
  <si>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</si>
  <si>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</si>
  <si>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</si>
  <si>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</si>
  <si>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</si>
  <si>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</si>
  <si>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</si>
  <si>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</si>
  <si>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</si>
  <si>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</si>
  <si>
    <t>Perhitungan Kerugian Akibat Banjir</t>
  </si>
  <si>
    <t xml:space="preserve">Kerugian = kebersihan, kehilangan pendapatan dan tambahan lainnya </t>
  </si>
  <si>
    <t>kehilangan pendapatan</t>
  </si>
  <si>
    <t>properti hilang/tak terpakai</t>
  </si>
  <si>
    <t>properti rusak/biaya servis</t>
  </si>
  <si>
    <t>kerusakan bangunan</t>
  </si>
  <si>
    <t>peralatan penunjang dagang</t>
  </si>
  <si>
    <t>meja dan mesin kasir</t>
  </si>
  <si>
    <t>lantai keramik</t>
  </si>
  <si>
    <t>keramik</t>
  </si>
  <si>
    <t>pekerja</t>
  </si>
  <si>
    <t>cat tembok</t>
  </si>
  <si>
    <t>cat dasar/penutup</t>
  </si>
  <si>
    <t>rol cat</t>
  </si>
  <si>
    <t>m2</t>
  </si>
  <si>
    <t>Oh</t>
  </si>
  <si>
    <t xml:space="preserve">kg </t>
  </si>
  <si>
    <t>Bh</t>
  </si>
  <si>
    <t>rak-rak</t>
  </si>
  <si>
    <t>kebersihan</t>
  </si>
  <si>
    <t>plastik kemas dll</t>
  </si>
  <si>
    <t>lemari</t>
  </si>
  <si>
    <t>DEPARTEMENT STORE</t>
  </si>
  <si>
    <t>Departement Store</t>
  </si>
  <si>
    <t>terdampak sebesar 20% dari pendapatan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</si>
</sst>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i/>
      <sz val="9"/>
      <color theme="1"/>
      <name val="Arial"/>
      <family val="2"/>
    </font>
    <font>
      <sz val="11"/>
      <color theme="1"/>
      <name val="Calibri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33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/>
    <xf numFmtId="0" fontId="3" fillId="0" borderId="2" xfId="1" applyFont="1" applyBorder="1" applyAlignment="1">
      <alignment horizontal="center"/>
    </xf>
    <xf numFmtId="0" fontId="2" fillId="0" borderId="2" xfId="1" applyFont="1" applyBorder="1" applyAlignment="1">
      <alignment horizontal="center"/>
    </xf>
    <xf numFmtId="0" fontId="3" fillId="0" borderId="2" xfId="1" applyFont="1" applyBorder="1"/>
    <xf numFmtId="0" fontId="2" fillId="0" borderId="2" xfId="1" applyFont="1" applyBorder="1"/>
    <xf numFmtId="164" fontId="3" fillId="0" borderId="2" xfId="2" applyNumberFormat="1" applyFont="1" applyBorder="1"/>
    <xf numFmtId="164" fontId="3" fillId="0" borderId="2" xfId="1" applyNumberFormat="1" applyFont="1" applyBorder="1"/>
    <xf numFmtId="0" fontId="3" fillId="0" borderId="2" xfId="1" applyFont="1" applyBorder="1" applyAlignment="1">
      <alignment wrapText="1"/>
    </xf>
    <xf numFmtId="164" fontId="3" fillId="0" borderId="2" xfId="2" applyNumberFormat="1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2" xfId="1" applyFont="1" applyFill="1" applyBorder="1"/>
    <xf numFmtId="0" fontId="3" fillId="0" borderId="2" xfId="1" applyFont="1" applyFill="1" applyBorder="1" applyAlignment="1">
      <alignment horizontal="center"/>
    </xf>
    <xf numFmtId="164" fontId="3" fillId="0" borderId="2" xfId="2" applyNumberFormat="1" applyFont="1" applyFill="1" applyBorder="1" applyAlignment="1">
      <alignment horizontal="center"/>
    </xf>
    <xf numFmtId="0" fontId="0" fillId="0" borderId="2" xfId="0" applyBorder="1"/>
    <xf numFmtId="0" fontId="2" fillId="0" borderId="2" xfId="1" applyFont="1" applyFill="1" applyBorder="1"/>
    <xf numFmtId="0" fontId="0" fillId="0" borderId="2" xfId="0" applyBorder="1" applyAlignment="1">
      <alignment vertical="center" wrapText="1"/>
    </xf>
    <xf numFmtId="164" fontId="0" fillId="0" borderId="2" xfId="0" applyNumberFormat="1" applyBorder="1" applyAlignment="1">
      <alignment horizontal="center"/>
    </xf>
    <xf numFmtId="0" fontId="3" fillId="0" borderId="0" xfId="1" applyFont="1" applyBorder="1"/>
    <xf numFmtId="0" fontId="0" fillId="0" borderId="0" xfId="0" applyBorder="1"/>
    <xf numFmtId="164" fontId="3" fillId="0" borderId="0" xfId="2" applyNumberFormat="1" applyFont="1" applyBorder="1"/>
    <xf numFmtId="0" fontId="4" fillId="0" borderId="0" xfId="1" applyFont="1" applyBorder="1"/>
    <xf numFmtId="164" fontId="2" fillId="0" borderId="0" xfId="2" applyNumberFormat="1" applyFont="1" applyBorder="1"/>
    <xf numFmtId="0" fontId="2" fillId="0" borderId="0" xfId="1" applyFont="1" applyBorder="1"/>
    <xf numFmtId="0" fontId="3" fillId="0" borderId="0" xfId="1" applyFont="1" applyBorder="1" applyAlignment="1">
      <alignment wrapText="1"/>
    </xf>
    <xf numFmtId="0" fontId="1" fillId="0" borderId="2" xfId="1" applyBorder="1"/>
    <xf numFmtId="0" fontId="0" fillId="0" borderId="2" xfId="0" applyFill="1" applyBorder="1"/>
    <xf numFmtId="0" fontId="6" fillId="0" borderId="0" xfId="1" applyFont="1"/>
    <xf numFmtId="0" fontId="3" fillId="0" borderId="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64"/>
  <sheetViews>
    <sheetView tabSelected="1" topLeftCell="A16" workbookViewId="0">
      <selection activeCell="N34" sqref="N34"/>
    </sheetView>
  </sheetViews>
  <sheetFormatPr defaultRowHeight="15"/>
  <cols>
    <col min="2" max="2" width="5.85546875" customWidth="1"/>
    <col min="3" max="3" width="24.140625" bestFit="1" customWidth="1"/>
    <col min="6" max="6" width="13.28515625" bestFit="1" customWidth="1"/>
    <col min="7" max="7" width="12" bestFit="1" customWidth="1"/>
    <col min="8" max="8" width="15.28515625" customWidth="1"/>
    <col min="10" max="10" width="22" customWidth="1"/>
    <col min="11" max="11" width="12.5703125" bestFit="1" customWidth="1"/>
    <col min="12" max="14" width="13.5703125" bestFit="1" customWidth="1"/>
    <col min="15" max="17" width="14.28515625" bestFit="1" customWidth="1"/>
    <col min="18" max="18" width="13.5703125" bestFit="1" customWidth="1"/>
    <col min="19" max="21" width="14.28515625" bestFit="1" customWidth="1"/>
    <col min="22" max="22" width="11.5703125" bestFit="1" customWidth="1"/>
    <col min="23" max="25" width="14.28515625" bestFit="1" customWidth="1"/>
    <col min="26" max="26" width="11.5703125" bestFit="1" customWidth="1"/>
  </cols>
  <sheetData>
    <row r="1" spans="1:20" ht="18">
      <c r="A1" s="1"/>
      <c r="B1" s="30" t="s">
        <v>60</v>
      </c>
      <c r="C1" s="1"/>
      <c r="D1" s="1"/>
      <c r="E1" s="1"/>
      <c r="F1" s="1"/>
      <c r="G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0">
      <c r="A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20">
      <c r="B3" s="2" t="s">
        <v>0</v>
      </c>
    </row>
    <row r="4" spans="1:20">
      <c r="A4" s="2"/>
      <c r="B4" s="3" t="s">
        <v>1</v>
      </c>
    </row>
    <row r="5" spans="1:20">
      <c r="A5" s="1"/>
    </row>
    <row r="6" spans="1:20">
      <c r="A6" s="1"/>
      <c r="B6" s="5" t="s">
        <v>8</v>
      </c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14</v>
      </c>
    </row>
    <row r="7" spans="1:20">
      <c r="A7" s="1"/>
      <c r="B7" s="4"/>
      <c r="C7" s="7" t="s">
        <v>41</v>
      </c>
      <c r="D7" s="6"/>
      <c r="E7" s="6"/>
      <c r="F7" s="8"/>
      <c r="H7" s="6"/>
    </row>
    <row r="8" spans="1:20">
      <c r="A8" s="1"/>
      <c r="B8" s="4">
        <v>1</v>
      </c>
      <c r="C8" s="17" t="s">
        <v>20</v>
      </c>
      <c r="D8" s="6"/>
      <c r="E8" s="6"/>
      <c r="F8" s="8"/>
      <c r="G8" s="8">
        <v>20000000</v>
      </c>
      <c r="H8" s="10"/>
    </row>
    <row r="9" spans="1:20">
      <c r="A9" s="1"/>
      <c r="B9" s="13">
        <v>2</v>
      </c>
      <c r="C9" s="29" t="s">
        <v>56</v>
      </c>
      <c r="D9" s="17"/>
      <c r="E9" s="17"/>
      <c r="F9" s="17"/>
      <c r="G9" s="8">
        <v>5000000</v>
      </c>
      <c r="H9" s="17"/>
    </row>
    <row r="10" spans="1:20">
      <c r="A10" s="1"/>
      <c r="B10" s="13">
        <v>3</v>
      </c>
      <c r="C10" s="17" t="s">
        <v>58</v>
      </c>
      <c r="D10" s="17"/>
      <c r="E10" s="17"/>
      <c r="F10" s="17"/>
      <c r="G10" s="8">
        <v>200000</v>
      </c>
      <c r="H10" s="17"/>
    </row>
    <row r="11" spans="1:20">
      <c r="A11" s="1"/>
      <c r="B11" s="4"/>
      <c r="C11" s="7" t="s">
        <v>42</v>
      </c>
      <c r="D11" s="4"/>
      <c r="E11" s="4"/>
      <c r="F11" s="11"/>
      <c r="G11" s="11"/>
      <c r="H11" s="6"/>
      <c r="P11" s="2"/>
      <c r="Q11" s="1"/>
      <c r="R11" s="1"/>
      <c r="S11" s="1"/>
      <c r="T11" s="1"/>
    </row>
    <row r="12" spans="1:20">
      <c r="A12" s="1"/>
      <c r="B12" s="4"/>
      <c r="C12" s="6" t="s">
        <v>44</v>
      </c>
      <c r="D12" s="4"/>
      <c r="E12" s="4"/>
      <c r="F12" s="11"/>
      <c r="G12" s="11"/>
      <c r="H12" s="6"/>
    </row>
    <row r="13" spans="1:20">
      <c r="A13" s="1"/>
      <c r="B13" s="4">
        <v>1</v>
      </c>
      <c r="C13" s="17" t="s">
        <v>45</v>
      </c>
      <c r="D13" s="4"/>
      <c r="E13" s="4"/>
      <c r="F13" s="11"/>
      <c r="G13" s="11">
        <v>1000000</v>
      </c>
      <c r="H13" s="6"/>
      <c r="J13" s="2" t="s">
        <v>2</v>
      </c>
      <c r="K13" s="1"/>
      <c r="L13" s="1"/>
      <c r="M13" s="1"/>
      <c r="N13" s="1"/>
    </row>
    <row r="14" spans="1:20">
      <c r="B14" s="4">
        <v>2</v>
      </c>
      <c r="C14" s="17" t="s">
        <v>59</v>
      </c>
      <c r="D14" s="12"/>
      <c r="E14" s="4"/>
      <c r="F14" s="11"/>
      <c r="G14" s="11">
        <v>5000000</v>
      </c>
      <c r="H14" s="6"/>
      <c r="J14" s="31" t="s">
        <v>61</v>
      </c>
      <c r="K14" s="4" t="s">
        <v>4</v>
      </c>
      <c r="L14" s="4" t="s">
        <v>5</v>
      </c>
      <c r="M14" s="4" t="s">
        <v>6</v>
      </c>
      <c r="N14" s="4" t="s">
        <v>7</v>
      </c>
    </row>
    <row r="15" spans="1:20">
      <c r="B15" s="13"/>
      <c r="C15" s="18" t="s">
        <v>43</v>
      </c>
      <c r="D15" s="13"/>
      <c r="E15" s="15"/>
      <c r="F15" s="16"/>
      <c r="G15" s="11"/>
      <c r="H15" s="17"/>
      <c r="J15" s="32"/>
      <c r="K15" s="4">
        <v>1</v>
      </c>
      <c r="L15" s="4">
        <v>2</v>
      </c>
      <c r="M15" s="4">
        <v>4</v>
      </c>
      <c r="N15" s="4">
        <v>10</v>
      </c>
    </row>
    <row r="16" spans="1:20">
      <c r="A16" s="3"/>
      <c r="B16" s="13">
        <v>1</v>
      </c>
      <c r="C16" s="6" t="s">
        <v>46</v>
      </c>
      <c r="D16" s="13"/>
      <c r="E16" s="13"/>
      <c r="F16" s="13"/>
      <c r="G16" s="11"/>
      <c r="H16" s="17"/>
      <c r="J16" s="6" t="s">
        <v>15</v>
      </c>
      <c r="K16" s="9">
        <f>G14</f>
        <v>5000000</v>
      </c>
      <c r="L16" s="9">
        <f>G14</f>
        <v>5000000</v>
      </c>
      <c r="M16" s="9">
        <f>G14</f>
        <v>5000000</v>
      </c>
      <c r="N16" s="9">
        <f>G14+G20+G21+G22</f>
        <v>5315000</v>
      </c>
    </row>
    <row r="17" spans="1:26">
      <c r="A17" s="1"/>
      <c r="B17" s="13"/>
      <c r="C17" s="6" t="s">
        <v>47</v>
      </c>
      <c r="D17" s="13">
        <v>150</v>
      </c>
      <c r="E17" s="4" t="s">
        <v>52</v>
      </c>
      <c r="F17" s="11">
        <v>60000</v>
      </c>
      <c r="G17" s="11">
        <f>D17*F17</f>
        <v>9000000</v>
      </c>
      <c r="H17" s="17"/>
      <c r="J17" s="6" t="s">
        <v>16</v>
      </c>
      <c r="K17" s="8">
        <f>G8+G9+G10+G14+G20+G21+G22</f>
        <v>30515000</v>
      </c>
      <c r="L17" s="9">
        <f>G8+G9+G10+G14+G20+G21+G22</f>
        <v>30515000</v>
      </c>
      <c r="M17" s="9">
        <f>G8+G9+G10+G14+G20+G21+G22</f>
        <v>30515000</v>
      </c>
      <c r="N17" s="9">
        <f>G8+G9+G10+G14+G17+G18+G20+G21+G22</f>
        <v>39665000</v>
      </c>
    </row>
    <row r="18" spans="1:26">
      <c r="A18" s="1"/>
      <c r="B18" s="13"/>
      <c r="C18" s="6" t="s">
        <v>48</v>
      </c>
      <c r="D18" s="12">
        <v>2</v>
      </c>
      <c r="E18" s="4" t="s">
        <v>53</v>
      </c>
      <c r="F18" s="11">
        <v>75000</v>
      </c>
      <c r="G18" s="11">
        <f>D18*F18</f>
        <v>150000</v>
      </c>
      <c r="H18" s="17"/>
      <c r="J18" s="6" t="s">
        <v>17</v>
      </c>
      <c r="K18" s="8">
        <f>G8+G9+G10+G13+G14+G17+G18+G20+G21+G22</f>
        <v>40665000</v>
      </c>
      <c r="L18" s="8">
        <f>G8+G9+G10+G13+G14+G17+G18+G20+G21+G22</f>
        <v>40665000</v>
      </c>
      <c r="M18" s="8">
        <f>G8+G9+G10+G13+G14+G17+G18+G20+G21+G22</f>
        <v>40665000</v>
      </c>
      <c r="N18" s="8">
        <f>G8+G9+G10+G13+G14+G17+G18+G20+G21+G22</f>
        <v>40665000</v>
      </c>
    </row>
    <row r="19" spans="1:26">
      <c r="A19" s="1"/>
      <c r="B19" s="13">
        <v>2</v>
      </c>
      <c r="C19" s="6" t="s">
        <v>49</v>
      </c>
      <c r="D19" s="12"/>
      <c r="E19" s="4"/>
      <c r="F19" s="11"/>
      <c r="G19" s="11"/>
      <c r="H19" s="17"/>
      <c r="J19" s="6" t="s">
        <v>18</v>
      </c>
      <c r="K19" s="8"/>
      <c r="L19" s="8"/>
      <c r="M19" s="8"/>
      <c r="N19" s="8"/>
    </row>
    <row r="20" spans="1:26">
      <c r="A20" s="1"/>
      <c r="B20" s="6"/>
      <c r="C20" s="6" t="s">
        <v>50</v>
      </c>
      <c r="D20" s="4">
        <v>4</v>
      </c>
      <c r="E20" s="4" t="s">
        <v>54</v>
      </c>
      <c r="F20" s="11">
        <v>45000</v>
      </c>
      <c r="G20" s="8">
        <f>D20*F20</f>
        <v>180000</v>
      </c>
      <c r="H20" s="6"/>
    </row>
    <row r="21" spans="1:26">
      <c r="A21" s="1"/>
      <c r="B21" s="17"/>
      <c r="C21" s="6" t="s">
        <v>51</v>
      </c>
      <c r="D21" s="13">
        <v>1</v>
      </c>
      <c r="E21" s="4" t="s">
        <v>55</v>
      </c>
      <c r="F21" s="11">
        <v>35000</v>
      </c>
      <c r="G21" s="8">
        <f t="shared" ref="G21:G22" si="0">D21*F21</f>
        <v>35000</v>
      </c>
      <c r="H21" s="17"/>
    </row>
    <row r="22" spans="1:26">
      <c r="A22" s="1"/>
      <c r="B22" s="28"/>
      <c r="C22" s="14" t="s">
        <v>48</v>
      </c>
      <c r="D22" s="13">
        <v>2</v>
      </c>
      <c r="E22" s="15" t="s">
        <v>53</v>
      </c>
      <c r="F22" s="16">
        <v>50000</v>
      </c>
      <c r="G22" s="8">
        <f t="shared" si="0"/>
        <v>100000</v>
      </c>
      <c r="H22" s="17"/>
    </row>
    <row r="23" spans="1:26">
      <c r="I23" s="1"/>
      <c r="J23" s="19" t="s">
        <v>21</v>
      </c>
      <c r="K23" s="13" t="s">
        <v>22</v>
      </c>
      <c r="L23" s="13" t="s">
        <v>23</v>
      </c>
      <c r="M23" s="13" t="s">
        <v>24</v>
      </c>
      <c r="N23" s="13" t="s">
        <v>25</v>
      </c>
      <c r="O23" s="13" t="s">
        <v>26</v>
      </c>
      <c r="P23" s="13" t="s">
        <v>27</v>
      </c>
      <c r="Q23" s="13" t="s">
        <v>28</v>
      </c>
      <c r="R23" s="13" t="s">
        <v>29</v>
      </c>
      <c r="S23" s="13" t="s">
        <v>30</v>
      </c>
      <c r="T23" s="13" t="s">
        <v>31</v>
      </c>
      <c r="U23" s="13" t="s">
        <v>32</v>
      </c>
      <c r="V23" s="13" t="s">
        <v>33</v>
      </c>
      <c r="W23" s="13" t="s">
        <v>34</v>
      </c>
      <c r="X23" s="13" t="s">
        <v>35</v>
      </c>
      <c r="Y23" s="13" t="s">
        <v>36</v>
      </c>
      <c r="Z23" s="13" t="s">
        <v>37</v>
      </c>
    </row>
    <row r="24" spans="1:26" ht="15" customHeight="1">
      <c r="I24" s="1"/>
      <c r="J24" s="19" t="s">
        <v>61</v>
      </c>
      <c r="K24" s="20">
        <f>K16+K30</f>
        <v>14000000</v>
      </c>
      <c r="L24" s="20">
        <f>K17+K31</f>
        <v>39515000</v>
      </c>
      <c r="M24" s="20">
        <f>K18+K32</f>
        <v>49665000</v>
      </c>
      <c r="N24" s="20">
        <f>K19+K33</f>
        <v>1600000</v>
      </c>
      <c r="O24" s="20">
        <f>L16+L30</f>
        <v>14450000</v>
      </c>
      <c r="P24" s="20">
        <f>L17+L31</f>
        <v>39965000</v>
      </c>
      <c r="Q24" s="20">
        <f>L18+L32</f>
        <v>50115000</v>
      </c>
      <c r="R24" s="20">
        <f>L19+L33</f>
        <v>1890000</v>
      </c>
      <c r="S24" s="20">
        <f>M16+M30</f>
        <v>16250000</v>
      </c>
      <c r="T24" s="20">
        <f>M17+M31</f>
        <v>41765000</v>
      </c>
      <c r="U24" s="20">
        <f>M18+M32</f>
        <v>51915000</v>
      </c>
      <c r="V24" s="20">
        <f>M19+M33</f>
        <v>2250000</v>
      </c>
      <c r="W24" s="20">
        <f>N16+N30</f>
        <v>18365000</v>
      </c>
      <c r="X24" s="20">
        <f>N17+N31</f>
        <v>52715000</v>
      </c>
      <c r="Y24" s="20">
        <f>N18+N32</f>
        <v>53715000</v>
      </c>
      <c r="Z24" s="20">
        <f>N19+N33</f>
        <v>2610000</v>
      </c>
    </row>
    <row r="26" spans="1:26">
      <c r="I26" s="1"/>
    </row>
    <row r="27" spans="1:26">
      <c r="A27" s="1"/>
      <c r="B27" s="2" t="s">
        <v>38</v>
      </c>
      <c r="C27" s="1"/>
      <c r="D27" s="1"/>
      <c r="E27" s="1"/>
      <c r="F27" s="1"/>
      <c r="G27" s="1"/>
      <c r="H27" s="1"/>
      <c r="I27" s="1"/>
      <c r="J27" s="2" t="s">
        <v>3</v>
      </c>
      <c r="K27" s="1"/>
      <c r="L27" s="1"/>
      <c r="M27" s="1"/>
      <c r="N27" s="1"/>
    </row>
    <row r="28" spans="1:26">
      <c r="A28" s="1"/>
      <c r="B28" s="3" t="s">
        <v>39</v>
      </c>
      <c r="C28" s="1"/>
      <c r="D28" s="1"/>
      <c r="E28" s="1"/>
      <c r="F28" s="1"/>
      <c r="G28" s="1"/>
      <c r="H28" s="1"/>
      <c r="I28" s="1"/>
      <c r="J28" s="31" t="s">
        <v>61</v>
      </c>
      <c r="K28" s="4" t="s">
        <v>4</v>
      </c>
      <c r="L28" s="4" t="s">
        <v>5</v>
      </c>
      <c r="M28" s="4" t="s">
        <v>6</v>
      </c>
      <c r="N28" s="4" t="s">
        <v>7</v>
      </c>
    </row>
    <row r="29" spans="1:26">
      <c r="A29" s="1"/>
      <c r="I29" s="1"/>
      <c r="J29" s="32"/>
      <c r="K29" s="4">
        <v>1</v>
      </c>
      <c r="L29" s="4">
        <v>2</v>
      </c>
      <c r="M29" s="4">
        <v>4</v>
      </c>
      <c r="N29" s="4">
        <v>10</v>
      </c>
    </row>
    <row r="30" spans="1:26">
      <c r="A30" s="1"/>
      <c r="B30" s="5" t="s">
        <v>8</v>
      </c>
      <c r="C30" s="5" t="s">
        <v>9</v>
      </c>
      <c r="D30" s="5" t="s">
        <v>10</v>
      </c>
      <c r="E30" s="5" t="s">
        <v>11</v>
      </c>
      <c r="F30" s="5" t="s">
        <v>12</v>
      </c>
      <c r="G30" s="5" t="s">
        <v>13</v>
      </c>
      <c r="H30" s="5" t="s">
        <v>14</v>
      </c>
      <c r="I30" s="1"/>
      <c r="J30" s="6" t="s">
        <v>15</v>
      </c>
      <c r="K30" s="9">
        <f>F31+F32</f>
        <v>9000000</v>
      </c>
      <c r="L30" s="9">
        <f>$F$31+$F$32+(5%*($F$31+$F$32))</f>
        <v>9450000</v>
      </c>
      <c r="M30" s="9">
        <f>$F$31+$F$32+(25%*($F$31+$F$32))</f>
        <v>11250000</v>
      </c>
      <c r="N30" s="9">
        <f>$F$31+$F$32+(45%*($F$31+$F$32))</f>
        <v>13050000</v>
      </c>
    </row>
    <row r="31" spans="1:26" ht="36.75">
      <c r="A31" s="1"/>
      <c r="B31" s="4">
        <v>1</v>
      </c>
      <c r="C31" s="6" t="s">
        <v>40</v>
      </c>
      <c r="D31" s="6"/>
      <c r="E31" s="4" t="s">
        <v>19</v>
      </c>
      <c r="F31" s="8">
        <v>8000000</v>
      </c>
      <c r="G31" s="8"/>
      <c r="H31" s="10" t="s">
        <v>62</v>
      </c>
      <c r="I31" s="1"/>
      <c r="J31" s="6" t="s">
        <v>16</v>
      </c>
      <c r="K31" s="9">
        <f>F31+F32</f>
        <v>9000000</v>
      </c>
      <c r="L31" s="9">
        <f t="shared" ref="L31:L33" si="1">$F$31+$F$32+(5%*($F$31+$F$32))</f>
        <v>9450000</v>
      </c>
      <c r="M31" s="9">
        <f t="shared" ref="M31:M32" si="2">$F$31+$F$32+(25%*($F$31+$F$32))</f>
        <v>11250000</v>
      </c>
      <c r="N31" s="9">
        <f t="shared" ref="N31:N32" si="3">$F$31+$F$32+(45%*($F$31+$F$32))</f>
        <v>13050000</v>
      </c>
    </row>
    <row r="32" spans="1:26">
      <c r="A32" s="1"/>
      <c r="B32" s="4">
        <v>2</v>
      </c>
      <c r="C32" s="6" t="s">
        <v>57</v>
      </c>
      <c r="D32" s="6"/>
      <c r="E32" s="6"/>
      <c r="F32" s="8">
        <v>1000000</v>
      </c>
      <c r="G32" s="8"/>
      <c r="H32" s="10"/>
      <c r="I32" s="1"/>
      <c r="J32" s="6" t="s">
        <v>17</v>
      </c>
      <c r="K32" s="9">
        <f>F31+F32</f>
        <v>9000000</v>
      </c>
      <c r="L32" s="9">
        <f t="shared" si="1"/>
        <v>9450000</v>
      </c>
      <c r="M32" s="9">
        <f t="shared" si="2"/>
        <v>11250000</v>
      </c>
      <c r="N32" s="9">
        <f t="shared" si="3"/>
        <v>13050000</v>
      </c>
    </row>
    <row r="33" spans="1:14">
      <c r="A33" s="1"/>
      <c r="B33" s="1"/>
      <c r="J33" s="6" t="s">
        <v>18</v>
      </c>
      <c r="K33" s="9">
        <f>20%*F31</f>
        <v>1600000</v>
      </c>
      <c r="L33" s="9">
        <f>(20%*($F$31+$F$32))+(5%*(20%*($F$31+$F$32)))</f>
        <v>1890000</v>
      </c>
      <c r="M33" s="9">
        <f>(20%*($F$31+$F$32))+(25%*(20%*($F$31+$F$32)))</f>
        <v>2250000</v>
      </c>
      <c r="N33" s="9">
        <f>(20%*($F$31+$F$32))+(45%*(20%*($F$31+$F$32)))</f>
        <v>2610000</v>
      </c>
    </row>
    <row r="34" spans="1:14">
      <c r="A34" s="3"/>
      <c r="B34" s="1"/>
    </row>
    <row r="35" spans="1:14">
      <c r="B35" s="1"/>
    </row>
    <row r="43" spans="1:14">
      <c r="B43" s="21"/>
      <c r="C43" s="22"/>
      <c r="D43" s="21"/>
      <c r="E43" s="21"/>
      <c r="F43" s="23"/>
      <c r="G43" s="23"/>
      <c r="H43" s="21"/>
    </row>
    <row r="44" spans="1:14">
      <c r="A44" s="1"/>
      <c r="J44" s="2"/>
      <c r="K44" s="1"/>
      <c r="L44" s="1"/>
      <c r="M44" s="1"/>
    </row>
    <row r="45" spans="1:14">
      <c r="A45" s="1"/>
      <c r="I45" s="1"/>
    </row>
    <row r="46" spans="1:14">
      <c r="A46" s="1"/>
      <c r="I46" s="1"/>
    </row>
    <row r="47" spans="1:14">
      <c r="A47" s="1"/>
      <c r="I47" s="1"/>
    </row>
    <row r="48" spans="1:14">
      <c r="A48" s="1"/>
      <c r="I48" s="1"/>
    </row>
    <row r="49" spans="1:13">
      <c r="A49" s="1"/>
      <c r="I49" s="1"/>
    </row>
    <row r="50" spans="1:13">
      <c r="A50" s="1"/>
      <c r="B50" s="26"/>
      <c r="C50" s="21"/>
      <c r="D50" s="21"/>
      <c r="E50" s="21"/>
      <c r="F50" s="23"/>
      <c r="G50" s="25"/>
      <c r="H50" s="21"/>
      <c r="I50" s="1"/>
    </row>
    <row r="51" spans="1:13">
      <c r="A51" s="1"/>
    </row>
    <row r="52" spans="1:13">
      <c r="A52" s="1"/>
    </row>
    <row r="53" spans="1:13">
      <c r="A53" s="1"/>
    </row>
    <row r="54" spans="1:13">
      <c r="A54" s="3"/>
    </row>
    <row r="55" spans="1:13">
      <c r="A55" s="1"/>
      <c r="J55" s="1"/>
      <c r="K55" s="1"/>
      <c r="L55" s="1"/>
      <c r="M55" s="1"/>
    </row>
    <row r="56" spans="1:13">
      <c r="A56" s="1"/>
      <c r="J56" s="1"/>
      <c r="K56" s="1"/>
      <c r="L56" s="1"/>
      <c r="M56" s="1"/>
    </row>
    <row r="57" spans="1:13">
      <c r="A57" s="1"/>
      <c r="J57" s="1"/>
      <c r="K57" s="1"/>
      <c r="L57" s="1"/>
      <c r="M57" s="1"/>
    </row>
    <row r="58" spans="1:13">
      <c r="A58" s="1"/>
      <c r="I58" s="1"/>
    </row>
    <row r="59" spans="1:13">
      <c r="I59" s="1"/>
    </row>
    <row r="60" spans="1:13">
      <c r="B60" s="24"/>
      <c r="C60" s="21"/>
      <c r="D60" s="21"/>
      <c r="E60" s="21"/>
      <c r="F60" s="21"/>
      <c r="G60" s="25"/>
      <c r="H60" s="21"/>
      <c r="I60" s="1"/>
    </row>
    <row r="61" spans="1:13">
      <c r="B61" s="21"/>
      <c r="C61" s="21"/>
      <c r="D61" s="21"/>
      <c r="E61" s="21"/>
      <c r="F61" s="23"/>
      <c r="G61" s="23"/>
      <c r="H61" s="27"/>
      <c r="I61" s="1"/>
    </row>
    <row r="62" spans="1:13">
      <c r="B62" s="21"/>
      <c r="C62" s="21"/>
      <c r="D62" s="21"/>
      <c r="E62" s="21"/>
      <c r="F62" s="23"/>
      <c r="G62" s="23"/>
      <c r="H62" s="21"/>
      <c r="I62" s="1"/>
    </row>
    <row r="63" spans="1:13">
      <c r="B63" s="21"/>
      <c r="C63" s="21"/>
      <c r="D63" s="21"/>
      <c r="E63" s="21"/>
      <c r="F63" s="23"/>
      <c r="G63" s="23"/>
      <c r="H63" s="21"/>
      <c r="I63" s="1"/>
    </row>
    <row r="64" spans="1:13">
      <c r="C64" s="21"/>
      <c r="D64" s="21"/>
      <c r="E64" s="21"/>
      <c r="F64" s="23"/>
      <c r="G64" s="23"/>
      <c r="H64" s="21"/>
    </row>
  </sheetData>
  <mergeCells count="2">
    <mergeCell ref="J14:J15"/>
    <mergeCell ref="J28:J29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ALDI</dc:creator>
  <cp:lastModifiedBy>ALDI</cp:lastModifiedBy>
  <dcterms:created xsi:type="dcterms:W3CDTF">2015-08-13T06:14:36Z</dcterms:created>
  <dcterms:modified xsi:type="dcterms:W3CDTF">2015-09-09T07:46:10Z</dcterms:modified>
</cp:coreProperties>
</file>