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7" i="1"/>
  <c r="K27"/>
  <c r="L26"/>
  <c r="K26"/>
  <c r="F17" l="1"/>
  <c r="F16"/>
  <c r="F19"/>
  <c r="F18"/>
  <c r="G11"/>
  <c r="G14"/>
  <c r="G13"/>
  <c r="N25" s="1"/>
  <c r="G12"/>
  <c r="N27" l="1"/>
  <c r="N26"/>
  <c r="G16"/>
  <c r="G8"/>
  <c r="G47" l="1"/>
  <c r="G46"/>
  <c r="G45"/>
  <c r="G43"/>
  <c r="G42"/>
  <c r="G37"/>
  <c r="G36"/>
  <c r="N37" l="1"/>
  <c r="N38"/>
  <c r="N36"/>
  <c r="M37"/>
  <c r="M38"/>
  <c r="M36"/>
  <c r="L38"/>
  <c r="L37"/>
  <c r="L36"/>
  <c r="G19"/>
  <c r="G21" l="1"/>
  <c r="G17" l="1"/>
  <c r="G18"/>
  <c r="G9"/>
  <c r="M27" l="1"/>
  <c r="M25"/>
  <c r="M26"/>
  <c r="G28"/>
  <c r="G27"/>
  <c r="K38" l="1"/>
  <c r="K37"/>
  <c r="K36"/>
  <c r="G25"/>
  <c r="G24"/>
  <c r="G23"/>
  <c r="G10" l="1"/>
  <c r="R31"/>
  <c r="V31"/>
  <c r="Z31"/>
  <c r="W31" l="1"/>
  <c r="X31"/>
  <c r="T31"/>
  <c r="U31"/>
  <c r="Y31"/>
  <c r="P31"/>
  <c r="M31"/>
  <c r="L31"/>
  <c r="Q31"/>
  <c r="S31"/>
  <c r="K31"/>
  <c r="O31"/>
  <c r="N31"/>
</calcChain>
</file>

<file path=xl/sharedStrings.xml><?xml version="1.0" encoding="utf-8"?>
<sst xmlns="http://schemas.openxmlformats.org/spreadsheetml/2006/main" count="147" uniqueCount="83">
  <si>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</si>
  <si>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</si>
  <si>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</si>
  <si>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</si>
  <si>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</si>
  <si>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</si>
  <si>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</si>
  <si>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</si>
  <si>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</si>
  <si>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</si>
  <si>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</si>
  <si>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</si>
  <si>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</si>
  <si>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</si>
  <si>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</si>
  <si>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</si>
  <si>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</si>
  <si>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</si>
  <si>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</si>
  <si>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</si>
  <si>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</si>
  <si>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</si>
  <si>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</si>
  <si>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</si>
  <si>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</si>
  <si>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</si>
  <si>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</si>
  <si>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</si>
  <si>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</si>
  <si>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</si>
  <si>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</si>
  <si>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</si>
  <si>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</si>
  <si>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</si>
  <si>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</si>
  <si>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</si>
  <si>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</si>
  <si>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</si>
  <si>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</si>
  <si>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</si>
  <si>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</si>
  <si>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</si>
  <si>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</si>
  <si>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</si>
  <si>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</si>
  <si>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</si>
  <si>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</si>
  <si>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</si>
  <si>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</si>
  <si>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</si>
  <si>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</si>
  <si>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</si>
  <si>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</si>
  <si>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</si>
  <si>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</si>
  <si>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</si>
  <si>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</si>
  <si>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</si>
  <si>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set</t>
  </si>
  <si>
    <t xml:space="preserve">Bh          </t>
  </si>
  <si>
    <t>BILLIARD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</si>
  <si>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</si>
  <si>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</si>
  <si>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</si>
  <si>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</si>
  <si>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</si>
  <si>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</si>
  <si>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DISKOTIK</t>
  </si>
  <si>
    <t>sound system</t>
  </si>
  <si>
    <t>lampu</t>
  </si>
  <si>
    <t>DJ musik set</t>
  </si>
  <si>
    <t>mulai 71-150 dgn durasi mulai 5-8 s/d &gt;8 hari</t>
  </si>
  <si>
    <t>perlengkapan minum dsb</t>
  </si>
  <si>
    <t>pcs           (1 pcs 6 bh)</t>
  </si>
  <si>
    <t>meja pelayanan/kasir</t>
  </si>
  <si>
    <t>mulai 71-150 dgn durasi mulai &gt;8 hari</t>
  </si>
  <si>
    <t>minuman alkohol dll</t>
  </si>
  <si>
    <t>Botol</t>
  </si>
  <si>
    <t>kursi</t>
  </si>
  <si>
    <t>meja pelayanan</t>
  </si>
  <si>
    <t>saat &gt;150 cm pada semua kedalaman banjir</t>
  </si>
  <si>
    <t>mulai 71-150 dgn durasi mulai &lt;1 s/d 1-4 hari</t>
  </si>
  <si>
    <t>mulai durasi &gt;8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</si>
</sst>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164" fontId="3" fillId="0" borderId="2" xfId="0" applyNumberFormat="1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3"/>
  <sheetViews>
    <sheetView tabSelected="1" topLeftCell="A17" workbookViewId="0">
      <selection activeCell="C31" sqref="C31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21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6" t="s">
        <v>67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 ht="24.75">
      <c r="A8" s="1"/>
      <c r="B8" s="28">
        <v>1</v>
      </c>
      <c r="C8" s="6" t="s">
        <v>70</v>
      </c>
      <c r="D8" s="4">
        <v>1</v>
      </c>
      <c r="E8" s="13" t="s">
        <v>58</v>
      </c>
      <c r="F8" s="10">
        <v>5500000</v>
      </c>
      <c r="G8" s="10">
        <f>D8*F8</f>
        <v>5500000</v>
      </c>
      <c r="H8" s="9" t="s">
        <v>71</v>
      </c>
    </row>
    <row r="9" spans="1:20" ht="24.75">
      <c r="A9" s="1"/>
      <c r="B9" s="28">
        <v>2</v>
      </c>
      <c r="C9" s="27" t="s">
        <v>69</v>
      </c>
      <c r="D9" s="4">
        <v>15</v>
      </c>
      <c r="E9" s="4" t="s">
        <v>45</v>
      </c>
      <c r="F9" s="7">
        <v>45000</v>
      </c>
      <c r="G9" s="7">
        <f t="shared" ref="G9" si="0">D9*F9</f>
        <v>675000</v>
      </c>
      <c r="H9" s="29" t="s">
        <v>80</v>
      </c>
    </row>
    <row r="10" spans="1:20" ht="24.75">
      <c r="A10" s="1"/>
      <c r="B10" s="28">
        <v>3</v>
      </c>
      <c r="C10" s="6" t="s">
        <v>68</v>
      </c>
      <c r="D10" s="4">
        <v>4</v>
      </c>
      <c r="E10" s="4" t="s">
        <v>45</v>
      </c>
      <c r="F10" s="10">
        <v>2000000</v>
      </c>
      <c r="G10" s="10">
        <f>D10*F10</f>
        <v>8000000</v>
      </c>
      <c r="H10" s="9" t="s">
        <v>71</v>
      </c>
    </row>
    <row r="11" spans="1:20" ht="24.75">
      <c r="A11" s="1"/>
      <c r="B11" s="28">
        <v>4</v>
      </c>
      <c r="C11" s="6" t="s">
        <v>76</v>
      </c>
      <c r="D11" s="4">
        <v>20</v>
      </c>
      <c r="E11" s="4" t="s">
        <v>77</v>
      </c>
      <c r="F11" s="10">
        <v>300000</v>
      </c>
      <c r="G11" s="10">
        <f>D11*F11</f>
        <v>6000000</v>
      </c>
      <c r="H11" s="9" t="s">
        <v>71</v>
      </c>
    </row>
    <row r="12" spans="1:20" ht="45">
      <c r="A12" s="1"/>
      <c r="B12" s="28">
        <v>5</v>
      </c>
      <c r="C12" s="27" t="s">
        <v>72</v>
      </c>
      <c r="D12" s="13">
        <v>10</v>
      </c>
      <c r="E12" s="43" t="s">
        <v>73</v>
      </c>
      <c r="F12" s="10">
        <v>450000</v>
      </c>
      <c r="G12" s="44">
        <f t="shared" ref="G12" si="1">D12*F12</f>
        <v>4500000</v>
      </c>
      <c r="H12" s="9" t="s">
        <v>71</v>
      </c>
      <c r="P12" s="2"/>
      <c r="Q12" s="1"/>
      <c r="R12" s="1"/>
      <c r="S12" s="1"/>
      <c r="T12" s="1"/>
    </row>
    <row r="13" spans="1:20">
      <c r="A13" s="1"/>
      <c r="B13" s="28">
        <v>6</v>
      </c>
      <c r="C13" s="27" t="s">
        <v>74</v>
      </c>
      <c r="D13" s="13">
        <v>1</v>
      </c>
      <c r="E13" s="4" t="s">
        <v>58</v>
      </c>
      <c r="F13" s="10">
        <v>2000000</v>
      </c>
      <c r="G13" s="30">
        <f>D13*F13</f>
        <v>2000000</v>
      </c>
      <c r="H13" s="9" t="s">
        <v>82</v>
      </c>
      <c r="P13" s="2"/>
      <c r="Q13" s="1"/>
      <c r="R13" s="1"/>
      <c r="S13" s="1"/>
      <c r="T13" s="1"/>
    </row>
    <row r="14" spans="1:20" ht="24.75">
      <c r="A14" s="1"/>
      <c r="B14" s="28">
        <v>7</v>
      </c>
      <c r="C14" s="27" t="s">
        <v>78</v>
      </c>
      <c r="D14" s="13">
        <v>10</v>
      </c>
      <c r="E14" s="4" t="s">
        <v>45</v>
      </c>
      <c r="F14" s="10">
        <v>450000</v>
      </c>
      <c r="G14" s="30">
        <f>D14*F14</f>
        <v>4500000</v>
      </c>
      <c r="H14" s="9" t="s">
        <v>75</v>
      </c>
      <c r="P14" s="2"/>
      <c r="Q14" s="1"/>
      <c r="R14" s="1"/>
      <c r="S14" s="1"/>
      <c r="T14" s="1"/>
    </row>
    <row r="15" spans="1:20">
      <c r="A15" s="3"/>
      <c r="B15" s="11"/>
      <c r="C15" s="19" t="s">
        <v>42</v>
      </c>
      <c r="D15" s="13"/>
      <c r="E15" s="15"/>
      <c r="F15" s="16"/>
      <c r="G15" s="10"/>
      <c r="H15" s="17"/>
    </row>
    <row r="16" spans="1:20" ht="24.75">
      <c r="A16" s="1"/>
      <c r="B16" s="28">
        <v>1</v>
      </c>
      <c r="C16" s="6" t="s">
        <v>70</v>
      </c>
      <c r="D16" s="13">
        <v>1</v>
      </c>
      <c r="E16" s="13" t="s">
        <v>58</v>
      </c>
      <c r="F16" s="10">
        <f>20%*F8</f>
        <v>1100000</v>
      </c>
      <c r="G16" s="10">
        <f>D16*F16</f>
        <v>1100000</v>
      </c>
      <c r="H16" s="9" t="s">
        <v>81</v>
      </c>
    </row>
    <row r="17" spans="1:26" ht="24.75">
      <c r="A17" s="1"/>
      <c r="B17" s="28">
        <v>2</v>
      </c>
      <c r="C17" s="6" t="s">
        <v>68</v>
      </c>
      <c r="D17" s="4">
        <v>4</v>
      </c>
      <c r="E17" s="4" t="s">
        <v>45</v>
      </c>
      <c r="F17" s="7">
        <f>20%*F10</f>
        <v>400000</v>
      </c>
      <c r="G17" s="7">
        <f t="shared" ref="G17" si="2">D17*F17</f>
        <v>1600000</v>
      </c>
      <c r="H17" s="9" t="s">
        <v>81</v>
      </c>
      <c r="O17" s="1"/>
    </row>
    <row r="18" spans="1:26">
      <c r="A18" s="1"/>
      <c r="B18" s="28">
        <v>3</v>
      </c>
      <c r="C18" s="27" t="s">
        <v>79</v>
      </c>
      <c r="D18" s="13">
        <v>1</v>
      </c>
      <c r="E18" s="4" t="s">
        <v>58</v>
      </c>
      <c r="F18" s="7">
        <f>10%*F13</f>
        <v>200000</v>
      </c>
      <c r="G18" s="10">
        <f>D18*F18</f>
        <v>200000</v>
      </c>
      <c r="H18" s="9" t="s">
        <v>52</v>
      </c>
    </row>
    <row r="19" spans="1:26" ht="24.75">
      <c r="A19" s="1"/>
      <c r="B19" s="28">
        <v>4</v>
      </c>
      <c r="C19" s="27" t="s">
        <v>78</v>
      </c>
      <c r="D19" s="13">
        <v>10</v>
      </c>
      <c r="E19" s="4" t="s">
        <v>45</v>
      </c>
      <c r="F19" s="7">
        <f>10%*F14</f>
        <v>45000</v>
      </c>
      <c r="G19" s="30">
        <f t="shared" ref="G19" si="3">D19*F19</f>
        <v>450000</v>
      </c>
      <c r="H19" s="9" t="s">
        <v>54</v>
      </c>
    </row>
    <row r="20" spans="1:26">
      <c r="A20" s="1"/>
      <c r="B20" s="17"/>
      <c r="C20" s="18" t="s">
        <v>43</v>
      </c>
      <c r="D20" s="17"/>
      <c r="E20" s="17"/>
      <c r="F20" s="17"/>
      <c r="G20" s="17"/>
      <c r="H20" s="17"/>
      <c r="K20" s="1"/>
      <c r="L20" s="1"/>
      <c r="M20" s="1"/>
      <c r="N20" s="1"/>
    </row>
    <row r="21" spans="1:26">
      <c r="A21" s="1"/>
      <c r="B21" s="23">
        <v>1</v>
      </c>
      <c r="C21" s="14" t="s">
        <v>44</v>
      </c>
      <c r="D21" s="13">
        <v>1</v>
      </c>
      <c r="E21" s="32" t="s">
        <v>59</v>
      </c>
      <c r="F21" s="10">
        <v>500000</v>
      </c>
      <c r="G21" s="10">
        <f>D21*F21</f>
        <v>500000</v>
      </c>
      <c r="H21" s="27" t="s">
        <v>52</v>
      </c>
      <c r="K21" s="1"/>
      <c r="L21" s="1"/>
      <c r="M21" s="1"/>
      <c r="N21" s="1"/>
    </row>
    <row r="22" spans="1:26" ht="24.75">
      <c r="A22" s="1"/>
      <c r="B22" s="23">
        <v>2</v>
      </c>
      <c r="C22" s="6" t="s">
        <v>46</v>
      </c>
      <c r="D22" s="12"/>
      <c r="E22" s="4"/>
      <c r="F22" s="10"/>
      <c r="G22" s="10"/>
      <c r="H22" s="29" t="s">
        <v>54</v>
      </c>
      <c r="J22" s="2" t="s">
        <v>2</v>
      </c>
      <c r="K22" s="1"/>
      <c r="L22" s="1"/>
      <c r="M22" s="1"/>
      <c r="N22" s="1"/>
    </row>
    <row r="23" spans="1:26">
      <c r="A23" s="1"/>
      <c r="B23" s="4"/>
      <c r="C23" s="6" t="s">
        <v>47</v>
      </c>
      <c r="D23" s="4">
        <v>20</v>
      </c>
      <c r="E23" s="4" t="s">
        <v>48</v>
      </c>
      <c r="F23" s="10">
        <v>45000</v>
      </c>
      <c r="G23" s="10">
        <f>D23*F23</f>
        <v>900000</v>
      </c>
      <c r="H23" s="17"/>
      <c r="J23" s="41" t="s">
        <v>60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>
      <c r="A24" s="1"/>
      <c r="B24" s="13"/>
      <c r="C24" s="6" t="s">
        <v>49</v>
      </c>
      <c r="D24" s="13">
        <v>1</v>
      </c>
      <c r="E24" s="4" t="s">
        <v>45</v>
      </c>
      <c r="F24" s="10">
        <v>35000</v>
      </c>
      <c r="G24" s="10">
        <f>D24*F24</f>
        <v>35000</v>
      </c>
      <c r="H24" s="17"/>
      <c r="I24" s="1"/>
      <c r="J24" s="42"/>
      <c r="K24" s="4">
        <v>1</v>
      </c>
      <c r="L24" s="4">
        <v>2</v>
      </c>
      <c r="M24" s="4">
        <v>6</v>
      </c>
      <c r="N24" s="4">
        <v>10</v>
      </c>
    </row>
    <row r="25" spans="1:26">
      <c r="A25" s="1"/>
      <c r="B25" s="17"/>
      <c r="C25" s="14" t="s">
        <v>50</v>
      </c>
      <c r="D25" s="13">
        <v>2</v>
      </c>
      <c r="E25" s="15" t="s">
        <v>51</v>
      </c>
      <c r="F25" s="16">
        <v>50000</v>
      </c>
      <c r="G25" s="7">
        <f>D25*F25</f>
        <v>100000</v>
      </c>
      <c r="H25" s="17"/>
      <c r="I25" s="1"/>
      <c r="J25" s="6" t="s">
        <v>15</v>
      </c>
      <c r="K25" s="8"/>
      <c r="L25" s="8"/>
      <c r="M25" s="8">
        <f>(G18+G21)+(G39)</f>
        <v>1000000</v>
      </c>
      <c r="N25" s="8">
        <f>(G13+G21+G27+G28)+(G37+G39+G42+G43)</f>
        <v>9210000</v>
      </c>
    </row>
    <row r="26" spans="1:26">
      <c r="A26" s="1"/>
      <c r="B26" s="13">
        <v>3</v>
      </c>
      <c r="C26" s="14" t="s">
        <v>55</v>
      </c>
      <c r="D26" s="17"/>
      <c r="E26" s="17"/>
      <c r="F26" s="17"/>
      <c r="G26" s="10"/>
      <c r="H26" s="9" t="s">
        <v>53</v>
      </c>
      <c r="J26" s="6" t="s">
        <v>16</v>
      </c>
      <c r="K26" s="7">
        <f>G16+G17</f>
        <v>2700000</v>
      </c>
      <c r="L26" s="8">
        <f>G16+G17</f>
        <v>2700000</v>
      </c>
      <c r="M26" s="8">
        <f>(G8+G10+G11+G12+G18+G21+G23+G24+G24)+(G39+G45+G46+G47)</f>
        <v>26375000</v>
      </c>
      <c r="N26" s="8">
        <f>(G8+G10+G11+G12+G13+G14+G21+G23+G24+G25+G27+G28)+(G36+G37+G39+G42+G43+G45+G46+G47)</f>
        <v>39210000</v>
      </c>
    </row>
    <row r="27" spans="1:26">
      <c r="A27" s="1"/>
      <c r="B27" s="13"/>
      <c r="C27" s="14" t="s">
        <v>56</v>
      </c>
      <c r="D27" s="13">
        <v>80</v>
      </c>
      <c r="E27" s="13" t="s">
        <v>57</v>
      </c>
      <c r="F27" s="16">
        <v>60000</v>
      </c>
      <c r="G27" s="10">
        <f>D27*F27</f>
        <v>4800000</v>
      </c>
      <c r="H27" s="29"/>
      <c r="I27" s="1"/>
      <c r="J27" s="6" t="s">
        <v>17</v>
      </c>
      <c r="K27" s="7">
        <f>G16+G17+G9</f>
        <v>3375000</v>
      </c>
      <c r="L27" s="7">
        <f>G16+G17+G9</f>
        <v>3375000</v>
      </c>
      <c r="M27" s="7">
        <f>(G8+G9+G10+G11+G12+G18+G21+G23+G24+G24)+(G39+G45+G46+G47)</f>
        <v>27050000</v>
      </c>
      <c r="N27" s="7">
        <f>(G8+G9+G10+G11+G12+G13+G14+G21+G23+G24+G25+G27+G28)+(G36+G37+G39+G42+G43+G45+G46+G47)</f>
        <v>39885000</v>
      </c>
    </row>
    <row r="28" spans="1:26">
      <c r="A28" s="1"/>
      <c r="B28" s="13"/>
      <c r="C28" s="14" t="s">
        <v>50</v>
      </c>
      <c r="D28" s="13">
        <v>2</v>
      </c>
      <c r="E28" s="13" t="s">
        <v>51</v>
      </c>
      <c r="F28" s="16">
        <v>50000</v>
      </c>
      <c r="G28" s="30">
        <f>D28*F28</f>
        <v>100000</v>
      </c>
      <c r="H28" s="17"/>
      <c r="I28" s="1"/>
      <c r="J28" s="6" t="s">
        <v>18</v>
      </c>
      <c r="K28" s="7"/>
      <c r="L28" s="7"/>
      <c r="M28" s="7"/>
      <c r="N28" s="7"/>
    </row>
    <row r="29" spans="1:26">
      <c r="A29" s="1"/>
      <c r="I29" s="1"/>
      <c r="J29" s="1"/>
      <c r="K29" s="1"/>
      <c r="L29" s="1"/>
      <c r="M29" s="1"/>
      <c r="N29" s="1"/>
    </row>
    <row r="30" spans="1:26" ht="30">
      <c r="A30" s="1"/>
      <c r="I30" s="1"/>
      <c r="J30" s="20" t="s">
        <v>19</v>
      </c>
      <c r="K30" s="13" t="s">
        <v>20</v>
      </c>
      <c r="L30" s="13" t="s">
        <v>21</v>
      </c>
      <c r="M30" s="13" t="s">
        <v>22</v>
      </c>
      <c r="N30" s="13" t="s">
        <v>23</v>
      </c>
      <c r="O30" s="13" t="s">
        <v>24</v>
      </c>
      <c r="P30" s="13" t="s">
        <v>25</v>
      </c>
      <c r="Q30" s="13" t="s">
        <v>26</v>
      </c>
      <c r="R30" s="13" t="s">
        <v>27</v>
      </c>
      <c r="S30" s="13" t="s">
        <v>28</v>
      </c>
      <c r="T30" s="13" t="s">
        <v>29</v>
      </c>
      <c r="U30" s="13" t="s">
        <v>30</v>
      </c>
      <c r="V30" s="13" t="s">
        <v>31</v>
      </c>
      <c r="W30" s="13" t="s">
        <v>32</v>
      </c>
      <c r="X30" s="13" t="s">
        <v>33</v>
      </c>
      <c r="Y30" s="13" t="s">
        <v>34</v>
      </c>
      <c r="Z30" s="13" t="s">
        <v>35</v>
      </c>
    </row>
    <row r="31" spans="1:26">
      <c r="I31" s="1"/>
      <c r="J31" s="20" t="s">
        <v>60</v>
      </c>
      <c r="K31" s="21">
        <f>K25+K36</f>
        <v>3000000</v>
      </c>
      <c r="L31" s="21">
        <f>K26+K37</f>
        <v>5700000</v>
      </c>
      <c r="M31" s="21">
        <f>K27+K38</f>
        <v>6375000</v>
      </c>
      <c r="N31" s="21">
        <f>K28+K39</f>
        <v>0</v>
      </c>
      <c r="O31" s="21">
        <f>L25+L36</f>
        <v>5000000</v>
      </c>
      <c r="P31" s="21">
        <f>L26+L37</f>
        <v>7700000</v>
      </c>
      <c r="Q31" s="21">
        <f>L27+L38</f>
        <v>8375000</v>
      </c>
      <c r="R31" s="21">
        <f>L28+L39</f>
        <v>0</v>
      </c>
      <c r="S31" s="21">
        <f>M25+M36</f>
        <v>14000000</v>
      </c>
      <c r="T31" s="21">
        <f>M26+M37</f>
        <v>39375000</v>
      </c>
      <c r="U31" s="21">
        <f>M27+M38</f>
        <v>40050000</v>
      </c>
      <c r="V31" s="21">
        <f>M28+M39</f>
        <v>0</v>
      </c>
      <c r="W31" s="21">
        <f>N25+N36</f>
        <v>30210000</v>
      </c>
      <c r="X31" s="21">
        <f>N26+N37</f>
        <v>60210000</v>
      </c>
      <c r="Y31" s="21">
        <f>N27+N38</f>
        <v>60885000</v>
      </c>
      <c r="Z31" s="21">
        <f>N28+N39</f>
        <v>0</v>
      </c>
    </row>
    <row r="32" spans="1:26">
      <c r="I32" s="1"/>
    </row>
    <row r="33" spans="1:14">
      <c r="B33" s="5" t="s">
        <v>8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  <c r="H33" s="5" t="s">
        <v>14</v>
      </c>
      <c r="I33" s="1"/>
      <c r="J33" s="2" t="s">
        <v>3</v>
      </c>
      <c r="K33" s="1"/>
      <c r="L33" s="1"/>
      <c r="M33" s="1"/>
      <c r="N33" s="1"/>
    </row>
    <row r="34" spans="1:14">
      <c r="A34" s="34"/>
      <c r="B34" s="28"/>
      <c r="C34" s="36" t="s">
        <v>61</v>
      </c>
      <c r="D34" s="27"/>
      <c r="E34" s="27"/>
      <c r="F34" s="27"/>
      <c r="G34" s="7"/>
      <c r="H34" s="29"/>
      <c r="I34" s="1"/>
      <c r="J34" s="41" t="s">
        <v>60</v>
      </c>
      <c r="K34" s="4" t="s">
        <v>4</v>
      </c>
      <c r="L34" s="4" t="s">
        <v>5</v>
      </c>
      <c r="M34" s="4" t="s">
        <v>6</v>
      </c>
      <c r="N34" s="4" t="s">
        <v>7</v>
      </c>
    </row>
    <row r="35" spans="1:14">
      <c r="A35" s="22"/>
      <c r="B35" s="4"/>
      <c r="C35" s="19" t="s">
        <v>41</v>
      </c>
      <c r="D35" s="6"/>
      <c r="E35" s="6"/>
      <c r="F35" s="7"/>
      <c r="G35" s="7"/>
      <c r="H35" s="9"/>
      <c r="I35" s="1"/>
      <c r="J35" s="42"/>
      <c r="K35" s="4">
        <v>1</v>
      </c>
      <c r="L35" s="4">
        <v>2</v>
      </c>
      <c r="M35" s="4">
        <v>6</v>
      </c>
      <c r="N35" s="4">
        <v>10</v>
      </c>
    </row>
    <row r="36" spans="1:14" ht="36.75">
      <c r="A36" s="34"/>
      <c r="B36" s="28">
        <v>1</v>
      </c>
      <c r="C36" s="27" t="s">
        <v>62</v>
      </c>
      <c r="D36" s="13">
        <v>4</v>
      </c>
      <c r="E36" s="4" t="s">
        <v>45</v>
      </c>
      <c r="F36" s="10">
        <v>15000</v>
      </c>
      <c r="G36" s="30">
        <f>D36*F36</f>
        <v>60000</v>
      </c>
      <c r="H36" s="29" t="s">
        <v>63</v>
      </c>
      <c r="I36" s="1"/>
      <c r="J36" s="6" t="s">
        <v>15</v>
      </c>
      <c r="K36" s="8">
        <f>$F$56+$F$57</f>
        <v>3000000</v>
      </c>
      <c r="L36" s="8">
        <f>($L$35*$F$56)+$F$57</f>
        <v>5000000</v>
      </c>
      <c r="M36" s="8">
        <f>($M$35*$F$56)+$F$57</f>
        <v>13000000</v>
      </c>
      <c r="N36" s="8">
        <f>($N$35*$F$56)+$F$57</f>
        <v>21000000</v>
      </c>
    </row>
    <row r="37" spans="1:14">
      <c r="A37" s="34"/>
      <c r="B37" s="28">
        <v>2</v>
      </c>
      <c r="C37" s="27" t="s">
        <v>64</v>
      </c>
      <c r="D37" s="13">
        <v>2</v>
      </c>
      <c r="E37" s="4" t="s">
        <v>45</v>
      </c>
      <c r="F37" s="10">
        <v>80000</v>
      </c>
      <c r="G37" s="30">
        <f>D37*F37</f>
        <v>160000</v>
      </c>
      <c r="H37" s="9" t="s">
        <v>53</v>
      </c>
      <c r="J37" s="6" t="s">
        <v>16</v>
      </c>
      <c r="K37" s="8">
        <f>$F$56+$F$57</f>
        <v>3000000</v>
      </c>
      <c r="L37" s="8">
        <f>($L$35*$F$56)+$F$57</f>
        <v>5000000</v>
      </c>
      <c r="M37" s="8">
        <f>($M$35*$F$56)+$F$57</f>
        <v>13000000</v>
      </c>
      <c r="N37" s="8">
        <f>($N$35*$F$56)+$F$57</f>
        <v>21000000</v>
      </c>
    </row>
    <row r="38" spans="1:14">
      <c r="A38" s="34"/>
      <c r="B38" s="37"/>
      <c r="C38" s="19" t="s">
        <v>42</v>
      </c>
      <c r="D38" s="13"/>
      <c r="E38" s="17"/>
      <c r="F38" s="17"/>
      <c r="G38" s="17"/>
      <c r="H38" s="17"/>
      <c r="J38" s="6" t="s">
        <v>17</v>
      </c>
      <c r="K38" s="8">
        <f>$F$56+$F$57</f>
        <v>3000000</v>
      </c>
      <c r="L38" s="8">
        <f>($L$35*$F$56)+$F$57</f>
        <v>5000000</v>
      </c>
      <c r="M38" s="8">
        <f>($M$35*$F$56)+$F$57</f>
        <v>13000000</v>
      </c>
      <c r="N38" s="8">
        <f>($N$35*$F$56)+$F$57</f>
        <v>21000000</v>
      </c>
    </row>
    <row r="39" spans="1:14" ht="30">
      <c r="A39" s="33"/>
      <c r="B39" s="28">
        <v>1</v>
      </c>
      <c r="C39" s="38" t="s">
        <v>65</v>
      </c>
      <c r="D39" s="13">
        <v>4</v>
      </c>
      <c r="E39" s="4" t="s">
        <v>45</v>
      </c>
      <c r="F39" s="10"/>
      <c r="G39" s="30">
        <v>300000</v>
      </c>
      <c r="H39" s="39" t="s">
        <v>52</v>
      </c>
      <c r="J39" s="6" t="s">
        <v>18</v>
      </c>
      <c r="K39" s="8"/>
      <c r="L39" s="8"/>
      <c r="M39" s="8"/>
      <c r="N39" s="8"/>
    </row>
    <row r="40" spans="1:14">
      <c r="A40" s="33"/>
      <c r="B40" s="13"/>
      <c r="C40" s="19" t="s">
        <v>43</v>
      </c>
      <c r="D40" s="4"/>
      <c r="E40" s="4"/>
      <c r="F40" s="10"/>
      <c r="G40" s="10"/>
      <c r="H40" s="6"/>
    </row>
    <row r="41" spans="1:14">
      <c r="A41" s="33"/>
      <c r="B41" s="13">
        <v>1</v>
      </c>
      <c r="C41" s="6" t="s">
        <v>55</v>
      </c>
      <c r="D41" s="13"/>
      <c r="E41" s="13"/>
      <c r="F41" s="13"/>
      <c r="G41" s="10"/>
      <c r="H41" s="9" t="s">
        <v>53</v>
      </c>
      <c r="I41" s="2"/>
    </row>
    <row r="42" spans="1:14">
      <c r="A42" s="33"/>
      <c r="B42" s="13"/>
      <c r="C42" s="6" t="s">
        <v>56</v>
      </c>
      <c r="D42" s="13">
        <v>20</v>
      </c>
      <c r="E42" s="4" t="s">
        <v>57</v>
      </c>
      <c r="F42" s="10">
        <v>60000</v>
      </c>
      <c r="G42" s="10">
        <f>D42*F42</f>
        <v>1200000</v>
      </c>
      <c r="H42" s="6"/>
    </row>
    <row r="43" spans="1:14">
      <c r="A43" s="33"/>
      <c r="B43" s="13"/>
      <c r="C43" s="6" t="s">
        <v>50</v>
      </c>
      <c r="D43" s="12">
        <v>2</v>
      </c>
      <c r="E43" s="4" t="s">
        <v>51</v>
      </c>
      <c r="F43" s="10">
        <v>75000</v>
      </c>
      <c r="G43" s="10">
        <f>D43*F43</f>
        <v>150000</v>
      </c>
      <c r="H43" s="17"/>
    </row>
    <row r="44" spans="1:14" ht="24.75">
      <c r="A44" s="33"/>
      <c r="B44" s="13">
        <v>2</v>
      </c>
      <c r="C44" s="6" t="s">
        <v>46</v>
      </c>
      <c r="D44" s="12"/>
      <c r="E44" s="4"/>
      <c r="F44" s="10"/>
      <c r="G44" s="10"/>
      <c r="H44" s="9" t="s">
        <v>66</v>
      </c>
    </row>
    <row r="45" spans="1:14">
      <c r="A45" s="33"/>
      <c r="B45" s="6"/>
      <c r="C45" s="6" t="s">
        <v>47</v>
      </c>
      <c r="D45" s="4">
        <v>6</v>
      </c>
      <c r="E45" s="4" t="s">
        <v>48</v>
      </c>
      <c r="F45" s="10">
        <v>45000</v>
      </c>
      <c r="G45" s="10">
        <f>D45*F45</f>
        <v>270000</v>
      </c>
      <c r="H45" s="17"/>
    </row>
    <row r="46" spans="1:14">
      <c r="A46" s="33"/>
      <c r="B46" s="17"/>
      <c r="C46" s="6" t="s">
        <v>49</v>
      </c>
      <c r="D46" s="13">
        <v>1</v>
      </c>
      <c r="E46" s="4" t="s">
        <v>45</v>
      </c>
      <c r="F46" s="10">
        <v>35000</v>
      </c>
      <c r="G46" s="10">
        <f>D46*F46</f>
        <v>35000</v>
      </c>
      <c r="H46" s="17"/>
    </row>
    <row r="47" spans="1:14">
      <c r="B47" s="40"/>
      <c r="C47" s="14" t="s">
        <v>50</v>
      </c>
      <c r="D47" s="13">
        <v>2</v>
      </c>
      <c r="E47" s="15" t="s">
        <v>51</v>
      </c>
      <c r="F47" s="16">
        <v>50000</v>
      </c>
      <c r="G47" s="7">
        <f>D47*F47</f>
        <v>100000</v>
      </c>
      <c r="H47" s="17"/>
    </row>
    <row r="49" spans="1:13">
      <c r="J49" s="1"/>
      <c r="K49" s="1"/>
      <c r="L49" s="1"/>
      <c r="M49" s="1"/>
    </row>
    <row r="50" spans="1:13">
      <c r="J50" s="1"/>
      <c r="K50" s="1"/>
      <c r="L50" s="1"/>
      <c r="M50" s="1"/>
    </row>
    <row r="51" spans="1:13">
      <c r="J51" s="1"/>
      <c r="K51" s="1"/>
      <c r="L51" s="1"/>
      <c r="M51" s="1"/>
    </row>
    <row r="52" spans="1:13">
      <c r="A52" s="1"/>
      <c r="B52" s="2" t="s">
        <v>36</v>
      </c>
      <c r="C52" s="1"/>
      <c r="D52" s="1"/>
      <c r="E52" s="1"/>
      <c r="F52" s="1"/>
      <c r="G52" s="1"/>
      <c r="H52" s="1"/>
    </row>
    <row r="53" spans="1:13">
      <c r="A53" s="1"/>
      <c r="B53" s="3" t="s">
        <v>37</v>
      </c>
      <c r="C53" s="1"/>
      <c r="D53" s="1"/>
      <c r="E53" s="1"/>
      <c r="F53" s="1"/>
      <c r="G53" s="1"/>
      <c r="H53" s="1"/>
    </row>
    <row r="54" spans="1:13">
      <c r="A54" s="1"/>
    </row>
    <row r="55" spans="1:13">
      <c r="A55" s="1"/>
      <c r="B55" s="5" t="s">
        <v>8</v>
      </c>
      <c r="C55" s="5" t="s">
        <v>9</v>
      </c>
      <c r="D55" s="5" t="s">
        <v>10</v>
      </c>
      <c r="E55" s="5" t="s">
        <v>11</v>
      </c>
      <c r="F55" s="5" t="s">
        <v>12</v>
      </c>
      <c r="G55" s="5" t="s">
        <v>13</v>
      </c>
      <c r="H55" s="5" t="s">
        <v>14</v>
      </c>
    </row>
    <row r="56" spans="1:13">
      <c r="A56" s="1"/>
      <c r="B56" s="4">
        <v>1</v>
      </c>
      <c r="C56" s="6" t="s">
        <v>38</v>
      </c>
      <c r="D56" s="6"/>
      <c r="E56" s="4" t="s">
        <v>39</v>
      </c>
      <c r="F56" s="7">
        <v>2000000</v>
      </c>
      <c r="G56" s="7"/>
      <c r="H56" s="9"/>
    </row>
    <row r="57" spans="1:13">
      <c r="A57" s="1"/>
      <c r="B57" s="4">
        <v>2</v>
      </c>
      <c r="C57" s="6" t="s">
        <v>40</v>
      </c>
      <c r="D57" s="6"/>
      <c r="E57" s="4"/>
      <c r="F57" s="7">
        <v>1000000</v>
      </c>
      <c r="G57" s="7"/>
      <c r="H57" s="9"/>
    </row>
    <row r="68" spans="1:8">
      <c r="B68" s="33"/>
      <c r="C68" s="33"/>
      <c r="D68" s="33"/>
      <c r="E68" s="33"/>
      <c r="F68" s="33"/>
      <c r="G68" s="33"/>
      <c r="H68" s="33"/>
    </row>
    <row r="69" spans="1:8">
      <c r="B69" s="33"/>
      <c r="C69" s="33"/>
      <c r="D69" s="33"/>
      <c r="E69" s="33"/>
      <c r="F69" s="33"/>
      <c r="G69" s="33"/>
      <c r="H69" s="33"/>
    </row>
    <row r="70" spans="1:8">
      <c r="A70" s="1"/>
      <c r="B70" s="25"/>
      <c r="C70" s="22"/>
      <c r="D70" s="25"/>
      <c r="E70" s="25"/>
      <c r="F70" s="24"/>
      <c r="G70" s="24"/>
      <c r="H70" s="22"/>
    </row>
    <row r="82" spans="2:10">
      <c r="J82" s="1"/>
    </row>
    <row r="83" spans="2:10">
      <c r="B83" s="1"/>
      <c r="J83" s="1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F22" sqref="F22"/>
    </sheetView>
  </sheetViews>
  <sheetFormatPr defaultRowHeight="15"/>
  <cols>
    <col min="1" max="1" width="26.28515625" bestFit="1" customWidth="1"/>
    <col min="2" max="2" width="12" style="35" bestFit="1" customWidth="1"/>
    <col min="3" max="3" width="9.140625" style="35"/>
  </cols>
  <sheetData>
    <row r="1" spans="1:3">
      <c r="A1" s="31"/>
      <c r="B1" s="31"/>
      <c r="C1" s="3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2015-09-27T14:19:43Z</dcterms:modified>
</cp:coreProperties>
</file>