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6" i="1"/>
  <c r="M26"/>
  <c r="G115" i="2"/>
  <c r="F115"/>
  <c r="E115"/>
  <c r="B114"/>
  <c r="B113"/>
  <c r="B112"/>
  <c r="G16" i="1"/>
  <c r="F14" l="1"/>
  <c r="G10"/>
  <c r="G9" l="1"/>
  <c r="N38"/>
  <c r="N39"/>
  <c r="M38"/>
  <c r="M39"/>
  <c r="N37"/>
  <c r="M37"/>
  <c r="L38"/>
  <c r="L39"/>
  <c r="L37"/>
  <c r="K38"/>
  <c r="K39"/>
  <c r="K37"/>
  <c r="F12" l="1"/>
  <c r="G12" s="1"/>
  <c r="F13"/>
  <c r="G20" l="1"/>
  <c r="G19"/>
  <c r="G18"/>
  <c r="G13"/>
  <c r="G8"/>
  <c r="M28" l="1"/>
  <c r="N27"/>
  <c r="M27"/>
  <c r="N28"/>
  <c r="T32"/>
  <c r="W32"/>
  <c r="Y32"/>
  <c r="M32"/>
  <c r="P32"/>
  <c r="O32"/>
  <c r="K32"/>
  <c r="S32" l="1"/>
  <c r="L32"/>
  <c r="U32"/>
  <c r="Q32"/>
  <c r="X32"/>
</calcChain>
</file>

<file path=xl/sharedStrings.xml><?xml version="1.0" encoding="utf-8"?>
<sst xmlns="http://schemas.openxmlformats.org/spreadsheetml/2006/main" count="219" uniqueCount="124">
  <si>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</si>
  <si>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</si>
  <si>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</si>
  <si>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</si>
  <si>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</si>
  <si>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</si>
  <si>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</si>
  <si>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</si>
  <si>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</si>
  <si>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</si>
  <si>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</si>
  <si>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</si>
  <si>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</si>
  <si>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</si>
  <si>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properti rusak/biaya servis</t>
  </si>
  <si>
    <t>kerusakan bangunan</t>
  </si>
  <si>
    <t>m2</t>
  </si>
  <si>
    <t>Oh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</si>
  <si>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</si>
  <si>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</si>
  <si>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</si>
  <si>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</si>
  <si>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</si>
  <si>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</si>
  <si>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</si>
  <si>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</si>
  <si>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</si>
  <si>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</si>
  <si>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</si>
  <si>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</si>
  <si>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</si>
  <si>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</si>
  <si>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</si>
  <si>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</si>
  <si>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</si>
  <si>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</si>
  <si>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</si>
  <si>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</si>
  <si>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</si>
  <si>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</si>
  <si>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</si>
  <si>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</si>
  <si>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</si>
  <si>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</si>
  <si>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</si>
  <si>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</si>
  <si>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</si>
  <si>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</si>
  <si>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</si>
  <si>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</si>
  <si>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</si>
  <si>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</si>
  <si>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</si>
  <si>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</si>
  <si>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</si>
  <si>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</si>
  <si>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</si>
  <si>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</si>
  <si>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</si>
  <si>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</si>
  <si>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</si>
  <si>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BENDUNGAN HILIR</t>
  </si>
  <si>
    <t>rata2</t>
  </si>
  <si>
    <t>max</t>
  </si>
  <si>
    <t>min</t>
  </si>
  <si>
    <t>meja (kayu)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</si>
  <si>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</si>
  <si>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</si>
  <si>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</si>
  <si>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</si>
  <si>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</si>
  <si>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lemari/rak-rak</t>
  </si>
  <si>
    <t>PAL MERIEM</t>
  </si>
  <si>
    <t>SENEN</t>
  </si>
  <si>
    <t>CEMPAKA PUTIH BARAT</t>
  </si>
  <si>
    <t>PASAR BARU</t>
  </si>
  <si>
    <t>TOMANG</t>
  </si>
  <si>
    <t>CILANDAK BARAT</t>
  </si>
  <si>
    <t>MAMPANG PRAPATAN</t>
  </si>
  <si>
    <t>CIKOKO</t>
  </si>
  <si>
    <t>KARET</t>
  </si>
  <si>
    <t>GEDONG</t>
  </si>
  <si>
    <t>CAWANG</t>
  </si>
  <si>
    <t>BALI MESTER</t>
  </si>
  <si>
    <t>GUNUNG SAHARI SELATAN</t>
  </si>
  <si>
    <t>FASILITAS MILITER</t>
  </si>
  <si>
    <t>rumput</t>
  </si>
  <si>
    <t>cat pagar/sarana prasarana</t>
  </si>
  <si>
    <t>KEBON MANGGIS</t>
  </si>
  <si>
    <t>GONDANGDIA</t>
  </si>
  <si>
    <t>UTAN KAYU UTARA</t>
  </si>
  <si>
    <t>PEGANGSAAN</t>
  </si>
  <si>
    <t>CIKINI</t>
  </si>
  <si>
    <t>KEBON SIRIH</t>
  </si>
  <si>
    <t>BUNGUR</t>
  </si>
  <si>
    <t>KEMAYORAN</t>
  </si>
  <si>
    <t>GUNUNG SAHARI UTARA</t>
  </si>
  <si>
    <t>PETOJO SELATAN</t>
  </si>
  <si>
    <t>GAMBIR</t>
  </si>
  <si>
    <t>DURI PULO</t>
  </si>
  <si>
    <t>PALMERAH</t>
  </si>
  <si>
    <t>JATI PULO</t>
  </si>
  <si>
    <t>ROA MALAKA</t>
  </si>
  <si>
    <t>KELAPA GADING TIMUR</t>
  </si>
  <si>
    <t>SEMPER TIMUR</t>
  </si>
  <si>
    <t>CILANDAK TIMUR</t>
  </si>
  <si>
    <t>PASAR MINGGU</t>
  </si>
  <si>
    <t>PONDOK LABU</t>
  </si>
  <si>
    <t>PETUKANGAN UTARA</t>
  </si>
  <si>
    <t>KEBAYORAN LAMA SELATAN</t>
  </si>
  <si>
    <t>CIPULIR</t>
  </si>
  <si>
    <t>GUNUNG</t>
  </si>
  <si>
    <t>MANGGARAI</t>
  </si>
  <si>
    <t>KUNINGAN TIMUR</t>
  </si>
  <si>
    <t>RAWA BUNGA</t>
  </si>
  <si>
    <t>UJUNG MENTENG</t>
  </si>
  <si>
    <t>asumsi proporsi</t>
  </si>
  <si>
    <t>rumput/tanaman</t>
  </si>
  <si>
    <t>jalur tanpa rumput</t>
  </si>
  <si>
    <t>bangunan</t>
  </si>
  <si>
    <t>fix</t>
  </si>
  <si>
    <t>meja (kayu)-di pos keamanan</t>
  </si>
  <si>
    <t>kursi (lipat/chitose)-di pos keamanan</t>
  </si>
  <si>
    <t>lemari/rak-rak-di pos keamanan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</si>
</sst>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4" fillId="0" borderId="0" xfId="1" applyFont="1" applyFill="1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164" fontId="4" fillId="0" borderId="0" xfId="0" applyNumberFormat="1" applyFont="1"/>
    <xf numFmtId="164" fontId="4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1" xfId="0" applyBorder="1"/>
    <xf numFmtId="0" fontId="2" fillId="0" borderId="4" xfId="1" applyBorder="1"/>
    <xf numFmtId="0" fontId="0" fillId="0" borderId="0" xfId="0" applyAlignment="1">
      <alignment horizontal="center"/>
    </xf>
    <xf numFmtId="9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2"/>
  <sheetViews>
    <sheetView tabSelected="1" workbookViewId="0">
      <selection activeCell="J33" sqref="J33"/>
    </sheetView>
  </sheetViews>
  <sheetFormatPr defaultRowHeight="15"/>
  <cols>
    <col min="3" max="3" width="30" customWidth="1"/>
    <col min="6" max="6" width="10" bestFit="1" customWidth="1"/>
    <col min="7" max="7" width="12.5703125" bestFit="1" customWidth="1"/>
    <col min="8" max="8" width="18.140625" bestFit="1" customWidth="1"/>
    <col min="10" max="10" width="21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33" t="s">
        <v>85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8" t="s">
        <v>10</v>
      </c>
      <c r="D7" s="17"/>
      <c r="E7" s="7"/>
      <c r="F7" s="8"/>
      <c r="G7" s="8"/>
      <c r="H7" s="10"/>
      <c r="I7" s="1"/>
      <c r="R7" s="1"/>
      <c r="S7" s="1"/>
      <c r="T7" s="1"/>
    </row>
    <row r="8" spans="1:20">
      <c r="A8" s="2"/>
      <c r="B8" s="5">
        <v>1</v>
      </c>
      <c r="C8" s="7" t="s">
        <v>65</v>
      </c>
      <c r="D8" s="5">
        <v>2</v>
      </c>
      <c r="E8" s="13" t="s">
        <v>26</v>
      </c>
      <c r="F8" s="11">
        <v>1000000</v>
      </c>
      <c r="G8" s="56">
        <f>D8*F8</f>
        <v>2000000</v>
      </c>
      <c r="H8" s="7" t="s">
        <v>68</v>
      </c>
      <c r="I8" s="1"/>
      <c r="R8" s="1"/>
      <c r="S8" s="1"/>
      <c r="T8" s="1"/>
    </row>
    <row r="9" spans="1:20" ht="24.75">
      <c r="A9" s="2"/>
      <c r="B9" s="5">
        <v>2</v>
      </c>
      <c r="C9" s="7" t="s">
        <v>66</v>
      </c>
      <c r="D9" s="5">
        <v>6</v>
      </c>
      <c r="E9" s="5" t="s">
        <v>26</v>
      </c>
      <c r="F9" s="11">
        <v>250000</v>
      </c>
      <c r="G9" s="11">
        <f>D9*F9</f>
        <v>1500000</v>
      </c>
      <c r="H9" s="10" t="s">
        <v>69</v>
      </c>
      <c r="I9" s="1"/>
      <c r="R9" s="1"/>
      <c r="S9" s="1"/>
      <c r="T9" s="1"/>
    </row>
    <row r="10" spans="1:20" s="1" customFormat="1">
      <c r="A10" s="2"/>
      <c r="B10" s="5">
        <v>3</v>
      </c>
      <c r="C10" s="14" t="s">
        <v>71</v>
      </c>
      <c r="D10" s="13">
        <v>1</v>
      </c>
      <c r="E10" s="15" t="s">
        <v>26</v>
      </c>
      <c r="F10" s="16">
        <v>800000</v>
      </c>
      <c r="G10" s="11">
        <f>D10*F10</f>
        <v>800000</v>
      </c>
      <c r="H10" s="57" t="s">
        <v>68</v>
      </c>
    </row>
    <row r="11" spans="1:20" s="1" customFormat="1">
      <c r="A11" s="2"/>
      <c r="B11" s="5"/>
      <c r="C11" s="18" t="s">
        <v>14</v>
      </c>
      <c r="D11" s="12"/>
      <c r="E11" s="5"/>
      <c r="F11" s="11"/>
      <c r="G11" s="11"/>
      <c r="H11" s="7"/>
    </row>
    <row r="12" spans="1:20" s="1" customFormat="1">
      <c r="A12" s="2"/>
      <c r="B12" s="22">
        <v>1</v>
      </c>
      <c r="C12" s="7" t="s">
        <v>121</v>
      </c>
      <c r="D12" s="5">
        <v>4</v>
      </c>
      <c r="E12" s="13"/>
      <c r="F12" s="20">
        <f>10%*F8</f>
        <v>100000</v>
      </c>
      <c r="G12" s="11">
        <f>D12*F12</f>
        <v>400000</v>
      </c>
      <c r="H12" s="7" t="s">
        <v>70</v>
      </c>
    </row>
    <row r="13" spans="1:20">
      <c r="A13" s="2"/>
      <c r="B13" s="15">
        <v>2</v>
      </c>
      <c r="C13" s="7" t="s">
        <v>122</v>
      </c>
      <c r="D13" s="5">
        <v>6</v>
      </c>
      <c r="E13" s="13" t="s">
        <v>26</v>
      </c>
      <c r="F13" s="11">
        <f>10%*F9</f>
        <v>25000</v>
      </c>
      <c r="G13" s="11">
        <f>D13*F13</f>
        <v>150000</v>
      </c>
      <c r="H13" s="7" t="s">
        <v>70</v>
      </c>
      <c r="I13" s="1"/>
      <c r="R13" s="1"/>
      <c r="S13" s="1"/>
      <c r="T13" s="1"/>
    </row>
    <row r="14" spans="1:20">
      <c r="A14" s="1"/>
      <c r="B14" s="15">
        <v>3</v>
      </c>
      <c r="C14" s="14" t="s">
        <v>123</v>
      </c>
      <c r="D14" s="5">
        <v>2</v>
      </c>
      <c r="E14" s="5" t="s">
        <v>26</v>
      </c>
      <c r="F14" s="11">
        <f>10%*F10</f>
        <v>80000</v>
      </c>
      <c r="G14" s="16">
        <v>800000</v>
      </c>
      <c r="H14" s="57" t="s">
        <v>70</v>
      </c>
      <c r="I14" s="1"/>
      <c r="R14" s="1"/>
      <c r="S14" s="1"/>
      <c r="T14" s="1"/>
    </row>
    <row r="15" spans="1:20">
      <c r="A15" s="1"/>
      <c r="B15" s="13"/>
      <c r="C15" s="18" t="s">
        <v>15</v>
      </c>
      <c r="D15" s="5"/>
      <c r="E15" s="5"/>
      <c r="F15" s="11"/>
      <c r="G15" s="11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s="1" customFormat="1">
      <c r="B16" s="13">
        <v>1</v>
      </c>
      <c r="C16" s="14" t="s">
        <v>86</v>
      </c>
      <c r="D16" s="11">
        <v>4000</v>
      </c>
      <c r="E16" s="13" t="s">
        <v>16</v>
      </c>
      <c r="F16" s="11">
        <v>15000</v>
      </c>
      <c r="G16" s="11">
        <f>30%*D16*F16</f>
        <v>18000000</v>
      </c>
      <c r="H16" s="17" t="s">
        <v>68</v>
      </c>
    </row>
    <row r="17" spans="1:26" s="1" customFormat="1" ht="36.75">
      <c r="B17" s="13">
        <v>2</v>
      </c>
      <c r="C17" s="7" t="s">
        <v>87</v>
      </c>
      <c r="D17" s="12"/>
      <c r="E17" s="5"/>
      <c r="F17" s="11"/>
      <c r="G17" s="11"/>
      <c r="H17" s="10" t="s">
        <v>67</v>
      </c>
    </row>
    <row r="18" spans="1:26" s="1" customFormat="1">
      <c r="A18" s="4"/>
      <c r="B18" s="13"/>
      <c r="C18" s="7" t="s">
        <v>19</v>
      </c>
      <c r="D18" s="5">
        <v>30</v>
      </c>
      <c r="E18" s="5" t="s">
        <v>20</v>
      </c>
      <c r="F18" s="11">
        <v>45000</v>
      </c>
      <c r="G18" s="11">
        <f>D18*F18</f>
        <v>1350000</v>
      </c>
      <c r="H18" s="17"/>
    </row>
    <row r="19" spans="1:26">
      <c r="A19" s="2"/>
      <c r="B19" s="7"/>
      <c r="C19" s="7" t="s">
        <v>25</v>
      </c>
      <c r="D19" s="13">
        <v>1</v>
      </c>
      <c r="E19" s="5" t="s">
        <v>26</v>
      </c>
      <c r="F19" s="11">
        <v>35000</v>
      </c>
      <c r="G19" s="11">
        <f>D19*F19</f>
        <v>35000</v>
      </c>
      <c r="H19" s="1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61"/>
      <c r="C20" s="14" t="s">
        <v>13</v>
      </c>
      <c r="D20" s="13">
        <v>2</v>
      </c>
      <c r="E20" s="15" t="s">
        <v>17</v>
      </c>
      <c r="F20" s="16">
        <v>50000</v>
      </c>
      <c r="G20" s="8">
        <f>D20*F20</f>
        <v>100000</v>
      </c>
      <c r="H20" s="17"/>
      <c r="I20" s="1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6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I23" s="1"/>
      <c r="J23" s="3" t="s">
        <v>18</v>
      </c>
      <c r="K23" s="2"/>
      <c r="L23" s="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I24" s="1"/>
      <c r="J24" s="59" t="s">
        <v>85</v>
      </c>
      <c r="K24" s="5" t="s">
        <v>21</v>
      </c>
      <c r="L24" s="5" t="s">
        <v>22</v>
      </c>
      <c r="M24" s="5" t="s">
        <v>23</v>
      </c>
      <c r="N24" s="5" t="s">
        <v>24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I25" s="2"/>
      <c r="J25" s="60"/>
      <c r="K25" s="5">
        <v>1</v>
      </c>
      <c r="L25" s="5">
        <v>2</v>
      </c>
      <c r="M25" s="5">
        <v>6</v>
      </c>
      <c r="N25" s="5">
        <v>10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I26" s="2"/>
      <c r="J26" s="7" t="s">
        <v>27</v>
      </c>
      <c r="K26" s="9"/>
      <c r="L26" s="9"/>
      <c r="M26" s="9">
        <f>G12+G13+G14</f>
        <v>1350000</v>
      </c>
      <c r="N26" s="9">
        <f>G8+G10+G16</f>
        <v>20800000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B27" s="24"/>
      <c r="C27" s="28"/>
      <c r="D27" s="24"/>
      <c r="E27" s="24"/>
      <c r="F27" s="23"/>
      <c r="G27" s="23"/>
      <c r="H27" s="29"/>
      <c r="I27" s="1"/>
      <c r="J27" s="7" t="s">
        <v>28</v>
      </c>
      <c r="K27" s="8"/>
      <c r="L27" s="9"/>
      <c r="M27" s="9">
        <f>G12+G13+G14+G18+G19+G20</f>
        <v>2835000</v>
      </c>
      <c r="N27" s="9">
        <f>G8+G9+G10+G16+G18+G19+G20</f>
        <v>23785000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3"/>
      <c r="B28" s="25"/>
      <c r="C28" s="21"/>
      <c r="D28" s="25"/>
      <c r="E28" s="26"/>
      <c r="F28" s="27"/>
      <c r="G28" s="23"/>
      <c r="H28" s="21"/>
      <c r="I28" s="2"/>
      <c r="J28" s="7" t="s">
        <v>29</v>
      </c>
      <c r="K28" s="8"/>
      <c r="L28" s="8"/>
      <c r="M28" s="8">
        <f>G12+G13+G14+G18+G19+G20</f>
        <v>2835000</v>
      </c>
      <c r="N28" s="9">
        <f>G8+G9+G10+G16+G18+G19+G20</f>
        <v>23785000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3"/>
      <c r="B29" s="34"/>
      <c r="C29" s="34"/>
      <c r="D29" s="34"/>
      <c r="E29" s="34"/>
      <c r="F29" s="34"/>
      <c r="G29" s="34"/>
      <c r="H29" s="34"/>
      <c r="I29" s="2"/>
      <c r="J29" s="7" t="s">
        <v>30</v>
      </c>
      <c r="K29" s="8"/>
      <c r="L29" s="8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3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43"/>
      <c r="B31" s="3" t="s">
        <v>9</v>
      </c>
      <c r="C31" s="2"/>
      <c r="D31" s="2"/>
      <c r="E31" s="2"/>
      <c r="F31" s="2"/>
      <c r="G31" s="2"/>
      <c r="H31" s="2"/>
      <c r="I31" s="1"/>
      <c r="J31" s="19" t="s">
        <v>31</v>
      </c>
      <c r="K31" s="13" t="s">
        <v>32</v>
      </c>
      <c r="L31" s="13" t="s">
        <v>33</v>
      </c>
      <c r="M31" s="13" t="s">
        <v>34</v>
      </c>
      <c r="N31" s="13" t="s">
        <v>35</v>
      </c>
      <c r="O31" s="13" t="s">
        <v>36</v>
      </c>
      <c r="P31" s="13" t="s">
        <v>37</v>
      </c>
      <c r="Q31" s="13" t="s">
        <v>38</v>
      </c>
      <c r="R31" s="13" t="s">
        <v>39</v>
      </c>
      <c r="S31" s="13" t="s">
        <v>40</v>
      </c>
      <c r="T31" s="13" t="s">
        <v>41</v>
      </c>
      <c r="U31" s="13" t="s">
        <v>42</v>
      </c>
      <c r="V31" s="13" t="s">
        <v>43</v>
      </c>
      <c r="W31" s="13" t="s">
        <v>44</v>
      </c>
      <c r="X31" s="13" t="s">
        <v>45</v>
      </c>
      <c r="Y31" s="13" t="s">
        <v>46</v>
      </c>
      <c r="Z31" s="13" t="s">
        <v>47</v>
      </c>
    </row>
    <row r="32" spans="1:26">
      <c r="A32" s="21"/>
      <c r="B32" s="4" t="s">
        <v>11</v>
      </c>
      <c r="C32" s="2"/>
      <c r="D32" s="2"/>
      <c r="E32" s="2"/>
      <c r="F32" s="2"/>
      <c r="G32" s="2"/>
      <c r="H32" s="2"/>
      <c r="I32" s="1"/>
      <c r="J32" s="19" t="s">
        <v>85</v>
      </c>
      <c r="K32" s="20">
        <f>K26+K37</f>
        <v>1000000</v>
      </c>
      <c r="L32" s="20">
        <f>K27+K38</f>
        <v>1000000</v>
      </c>
      <c r="M32" s="20">
        <f>K28+K39</f>
        <v>1000000</v>
      </c>
      <c r="N32" s="20"/>
      <c r="O32" s="20">
        <f>L26+L37</f>
        <v>1050000</v>
      </c>
      <c r="P32" s="20">
        <f>L27+L38</f>
        <v>1050000</v>
      </c>
      <c r="Q32" s="20">
        <f>L28+L39</f>
        <v>1050000</v>
      </c>
      <c r="R32" s="20"/>
      <c r="S32" s="20">
        <f>M26+M37</f>
        <v>2600000</v>
      </c>
      <c r="T32" s="20">
        <f>M27+M38</f>
        <v>4085000</v>
      </c>
      <c r="U32" s="20">
        <f>M28+M39</f>
        <v>4085000</v>
      </c>
      <c r="V32" s="20"/>
      <c r="W32" s="20">
        <f>N26+N37</f>
        <v>22250000</v>
      </c>
      <c r="X32" s="20">
        <f>N27+N38</f>
        <v>25235000</v>
      </c>
      <c r="Y32" s="20">
        <f>N28+N39</f>
        <v>25235000</v>
      </c>
      <c r="Z32" s="20"/>
    </row>
    <row r="33" spans="1:26">
      <c r="A33" s="2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29"/>
      <c r="B34" s="6" t="s">
        <v>2</v>
      </c>
      <c r="C34" s="6" t="s">
        <v>3</v>
      </c>
      <c r="D34" s="6" t="s">
        <v>4</v>
      </c>
      <c r="E34" s="6" t="s">
        <v>5</v>
      </c>
      <c r="F34" s="6" t="s">
        <v>6</v>
      </c>
      <c r="G34" s="6" t="s">
        <v>7</v>
      </c>
      <c r="H34" s="6" t="s">
        <v>8</v>
      </c>
      <c r="I34" s="1"/>
      <c r="J34" s="3" t="s">
        <v>48</v>
      </c>
      <c r="K34" s="2"/>
      <c r="L34" s="2"/>
      <c r="M34" s="2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29"/>
      <c r="B35" s="49">
        <v>1</v>
      </c>
      <c r="C35" s="50" t="s">
        <v>12</v>
      </c>
      <c r="D35" s="50"/>
      <c r="E35" s="49"/>
      <c r="F35" s="51"/>
      <c r="G35" s="51">
        <v>1000000</v>
      </c>
      <c r="H35" s="50"/>
      <c r="I35" s="1"/>
      <c r="J35" s="59" t="s">
        <v>85</v>
      </c>
      <c r="K35" s="5" t="s">
        <v>21</v>
      </c>
      <c r="L35" s="5" t="s">
        <v>22</v>
      </c>
      <c r="M35" s="5" t="s">
        <v>23</v>
      </c>
      <c r="N35" s="5" t="s">
        <v>24</v>
      </c>
    </row>
    <row r="36" spans="1:26">
      <c r="A36" s="29"/>
      <c r="B36" s="52"/>
      <c r="C36" s="53"/>
      <c r="D36" s="52"/>
      <c r="E36" s="52"/>
      <c r="F36" s="54"/>
      <c r="G36" s="54"/>
      <c r="H36" s="55"/>
      <c r="I36" s="2"/>
      <c r="J36" s="60"/>
      <c r="K36" s="5">
        <v>1</v>
      </c>
      <c r="L36" s="5">
        <v>2</v>
      </c>
      <c r="M36" s="5">
        <v>6</v>
      </c>
      <c r="N36" s="5">
        <v>10</v>
      </c>
    </row>
    <row r="37" spans="1:26">
      <c r="A37" s="29"/>
      <c r="B37" s="24"/>
      <c r="C37" s="21"/>
      <c r="D37" s="24"/>
      <c r="E37" s="24"/>
      <c r="F37" s="29"/>
      <c r="G37" s="23"/>
      <c r="H37" s="21"/>
      <c r="I37" s="1"/>
      <c r="J37" s="7" t="s">
        <v>27</v>
      </c>
      <c r="K37" s="9">
        <f>$G$35</f>
        <v>1000000</v>
      </c>
      <c r="L37" s="9">
        <f>$G$35+(5%*$G$35)</f>
        <v>1050000</v>
      </c>
      <c r="M37" s="9">
        <f>$G$35+(25%*$G$35)</f>
        <v>1250000</v>
      </c>
      <c r="N37" s="9">
        <f>$G$35+(45%*$G$35)</f>
        <v>1450000</v>
      </c>
    </row>
    <row r="38" spans="1:26">
      <c r="A38" s="29"/>
      <c r="B38" s="24"/>
      <c r="C38" s="21"/>
      <c r="D38" s="24"/>
      <c r="E38" s="24"/>
      <c r="F38" s="23"/>
      <c r="G38" s="23"/>
      <c r="H38" s="21"/>
      <c r="I38" s="1"/>
      <c r="J38" s="7" t="s">
        <v>28</v>
      </c>
      <c r="K38" s="9">
        <f>$G$35</f>
        <v>1000000</v>
      </c>
      <c r="L38" s="9">
        <f>$G$35+(5%*$G$35)</f>
        <v>1050000</v>
      </c>
      <c r="M38" s="9">
        <f>$G$35+(25%*$G$35)</f>
        <v>1250000</v>
      </c>
      <c r="N38" s="9">
        <f t="shared" ref="N38:N39" si="0">$G$35+(45%*$G$35)</f>
        <v>1450000</v>
      </c>
    </row>
    <row r="39" spans="1:26">
      <c r="A39" s="29"/>
      <c r="B39" s="1"/>
      <c r="C39" s="1"/>
      <c r="D39" s="1"/>
      <c r="E39" s="1"/>
      <c r="F39" s="1"/>
      <c r="G39" s="1"/>
      <c r="H39" s="1"/>
      <c r="I39" s="1"/>
      <c r="J39" s="7" t="s">
        <v>29</v>
      </c>
      <c r="K39" s="9">
        <f>$G$35</f>
        <v>1000000</v>
      </c>
      <c r="L39" s="9">
        <f>$G$35+(5%*$G$35)</f>
        <v>1050000</v>
      </c>
      <c r="M39" s="9">
        <f>$G$35+(25%*$G$35)</f>
        <v>1250000</v>
      </c>
      <c r="N39" s="9">
        <f t="shared" si="0"/>
        <v>1450000</v>
      </c>
    </row>
    <row r="40" spans="1:26">
      <c r="A40" s="29"/>
      <c r="B40" s="25"/>
      <c r="C40" s="37"/>
      <c r="D40" s="24"/>
      <c r="E40" s="24"/>
      <c r="F40" s="23"/>
      <c r="G40" s="23"/>
      <c r="H40" s="21"/>
      <c r="I40" s="1"/>
      <c r="J40" s="7" t="s">
        <v>30</v>
      </c>
      <c r="K40" s="9"/>
      <c r="L40" s="9"/>
      <c r="M40" s="9"/>
      <c r="N40" s="9"/>
    </row>
    <row r="41" spans="1:26">
      <c r="A41" s="29"/>
      <c r="B41" s="25"/>
      <c r="C41" s="21"/>
      <c r="D41" s="25"/>
      <c r="E41" s="25"/>
      <c r="F41" s="25"/>
      <c r="G41" s="23"/>
      <c r="H41" s="21"/>
      <c r="I41" s="1"/>
      <c r="J41" s="1"/>
      <c r="K41" s="1"/>
      <c r="L41" s="1"/>
      <c r="M41" s="1"/>
      <c r="N41" s="1"/>
    </row>
    <row r="42" spans="1:26">
      <c r="A42" s="43"/>
      <c r="B42" s="25"/>
      <c r="C42" s="21"/>
      <c r="D42" s="25"/>
      <c r="E42" s="24"/>
      <c r="F42" s="23"/>
      <c r="G42" s="23"/>
      <c r="H42" s="21"/>
      <c r="I42" s="1"/>
      <c r="J42" s="1"/>
      <c r="K42" s="1"/>
      <c r="L42" s="1"/>
      <c r="M42" s="1"/>
      <c r="N42" s="1"/>
    </row>
    <row r="43" spans="1:26">
      <c r="A43" s="43"/>
      <c r="B43" s="25"/>
      <c r="C43" s="21"/>
      <c r="D43" s="41"/>
      <c r="E43" s="24"/>
      <c r="F43" s="23"/>
      <c r="G43" s="23"/>
      <c r="H43" s="29"/>
      <c r="I43" s="1"/>
      <c r="J43" s="1"/>
      <c r="K43" s="1"/>
      <c r="L43" s="1"/>
      <c r="M43" s="1"/>
      <c r="N43" s="1"/>
    </row>
    <row r="44" spans="1:26">
      <c r="A44" s="43"/>
      <c r="B44" s="25"/>
      <c r="C44" s="21"/>
      <c r="D44" s="41"/>
      <c r="E44" s="24"/>
      <c r="F44" s="23"/>
      <c r="G44" s="23"/>
      <c r="H44" s="21"/>
      <c r="I44" s="1"/>
      <c r="J44" s="1"/>
      <c r="K44" s="1"/>
      <c r="L44" s="1"/>
      <c r="M44" s="1"/>
      <c r="N44" s="1"/>
    </row>
    <row r="45" spans="1:26">
      <c r="A45" s="43"/>
      <c r="B45" s="21"/>
      <c r="C45" s="21"/>
      <c r="D45" s="24"/>
      <c r="E45" s="24"/>
      <c r="F45" s="23"/>
      <c r="G45" s="23"/>
      <c r="H45" s="29"/>
      <c r="I45" s="1"/>
      <c r="J45" s="3"/>
      <c r="K45" s="2"/>
      <c r="L45" s="2"/>
      <c r="M45" s="2"/>
      <c r="N45" s="1"/>
    </row>
    <row r="46" spans="1:26">
      <c r="A46" s="43"/>
      <c r="B46" s="29"/>
      <c r="C46" s="21"/>
      <c r="D46" s="25"/>
      <c r="E46" s="24"/>
      <c r="F46" s="23"/>
      <c r="G46" s="23"/>
      <c r="H46" s="29"/>
      <c r="I46" s="1"/>
      <c r="J46" s="1"/>
      <c r="K46" s="1"/>
      <c r="L46" s="1"/>
      <c r="M46" s="1"/>
      <c r="N46" s="1"/>
    </row>
    <row r="47" spans="1:26">
      <c r="A47" s="43"/>
      <c r="B47" s="43"/>
      <c r="C47" s="28"/>
      <c r="D47" s="25"/>
      <c r="E47" s="26"/>
      <c r="F47" s="27"/>
      <c r="G47" s="36"/>
      <c r="H47" s="29"/>
      <c r="I47" s="2"/>
      <c r="J47" s="1"/>
      <c r="K47" s="1"/>
      <c r="L47" s="1"/>
      <c r="M47" s="1"/>
      <c r="N47" s="1"/>
    </row>
    <row r="48" spans="1:26">
      <c r="A48" s="43"/>
      <c r="B48" s="29"/>
      <c r="C48" s="29"/>
      <c r="D48" s="29"/>
      <c r="E48" s="29"/>
      <c r="F48" s="29"/>
      <c r="G48" s="29"/>
      <c r="H48" s="29"/>
      <c r="I48" s="2"/>
      <c r="J48" s="1"/>
      <c r="K48" s="1"/>
      <c r="L48" s="1"/>
      <c r="M48" s="1"/>
      <c r="N48" s="1"/>
    </row>
    <row r="49" spans="1:14">
      <c r="A49" s="43"/>
      <c r="B49" s="29"/>
      <c r="C49" s="29"/>
      <c r="D49" s="29"/>
      <c r="E49" s="29"/>
      <c r="F49" s="29"/>
      <c r="G49" s="29"/>
      <c r="H49" s="29"/>
      <c r="I49" s="2"/>
      <c r="J49" s="1"/>
      <c r="K49" s="1"/>
      <c r="L49" s="1"/>
      <c r="M49" s="1"/>
      <c r="N49" s="1"/>
    </row>
    <row r="50" spans="1:14">
      <c r="A50" s="43"/>
      <c r="B50" s="34"/>
      <c r="C50" s="34"/>
      <c r="D50" s="34"/>
      <c r="E50" s="34"/>
      <c r="F50" s="34"/>
      <c r="G50" s="34"/>
      <c r="H50" s="34"/>
      <c r="I50" s="2"/>
      <c r="J50" s="1"/>
      <c r="K50" s="1"/>
      <c r="L50" s="1"/>
      <c r="M50" s="1"/>
      <c r="N50" s="1"/>
    </row>
    <row r="51" spans="1:14">
      <c r="A51" s="43"/>
      <c r="B51" s="25"/>
      <c r="C51" s="29"/>
      <c r="D51" s="29"/>
      <c r="E51" s="29"/>
      <c r="F51" s="29"/>
      <c r="G51" s="36"/>
      <c r="H51" s="29"/>
      <c r="I51" s="2"/>
      <c r="J51" s="1"/>
      <c r="K51" s="1"/>
      <c r="L51" s="1"/>
      <c r="M51" s="1"/>
    </row>
    <row r="52" spans="1:14">
      <c r="A52" s="43"/>
      <c r="B52" s="24"/>
      <c r="C52" s="47"/>
      <c r="D52" s="21"/>
      <c r="E52" s="21"/>
      <c r="F52" s="36"/>
      <c r="G52" s="36"/>
      <c r="H52" s="21"/>
      <c r="I52" s="2"/>
      <c r="J52" s="1"/>
      <c r="K52" s="1"/>
      <c r="L52" s="1"/>
      <c r="M52" s="1"/>
    </row>
    <row r="53" spans="1:14">
      <c r="A53" s="43"/>
      <c r="B53" s="25"/>
      <c r="C53" s="48"/>
      <c r="D53" s="29"/>
      <c r="E53" s="29"/>
      <c r="F53" s="29"/>
      <c r="G53" s="36"/>
      <c r="H53" s="29"/>
      <c r="I53" s="1"/>
      <c r="J53" s="1"/>
      <c r="K53" s="1"/>
      <c r="L53" s="1"/>
      <c r="M53" s="1"/>
    </row>
    <row r="54" spans="1:14">
      <c r="A54" s="43"/>
      <c r="B54" s="44"/>
      <c r="C54" s="29"/>
      <c r="D54" s="29"/>
      <c r="E54" s="29"/>
      <c r="F54" s="29"/>
      <c r="G54" s="29"/>
      <c r="H54" s="29"/>
      <c r="I54" s="1"/>
      <c r="J54" s="1"/>
      <c r="K54" s="1"/>
      <c r="L54" s="1"/>
      <c r="M54" s="1"/>
    </row>
    <row r="55" spans="1:14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4">
      <c r="A56" s="4"/>
      <c r="B56" s="34"/>
      <c r="C56" s="34"/>
      <c r="D56" s="34"/>
      <c r="E56" s="34"/>
      <c r="F56" s="34"/>
      <c r="G56" s="34"/>
      <c r="H56" s="34"/>
      <c r="I56" s="1"/>
      <c r="J56" s="2"/>
      <c r="K56" s="2"/>
      <c r="L56" s="2"/>
      <c r="M56" s="2"/>
    </row>
    <row r="57" spans="1:14">
      <c r="A57" s="2"/>
      <c r="B57" s="21"/>
      <c r="C57" s="35"/>
      <c r="D57" s="29"/>
      <c r="E57" s="21"/>
      <c r="F57" s="36"/>
      <c r="G57" s="36"/>
      <c r="H57" s="21"/>
      <c r="I57" s="1"/>
      <c r="J57" s="2"/>
      <c r="K57" s="2"/>
      <c r="L57" s="2"/>
      <c r="M57" s="2"/>
    </row>
    <row r="58" spans="1:14">
      <c r="A58" s="2"/>
      <c r="B58" s="24"/>
      <c r="C58" s="37"/>
      <c r="D58" s="21"/>
      <c r="E58" s="21"/>
      <c r="F58" s="36"/>
      <c r="G58" s="36"/>
      <c r="H58" s="38"/>
      <c r="I58" s="1"/>
      <c r="J58" s="2"/>
      <c r="K58" s="2"/>
      <c r="L58" s="2"/>
      <c r="M58" s="2"/>
    </row>
    <row r="59" spans="1:14">
      <c r="A59" s="2"/>
      <c r="B59" s="24"/>
      <c r="C59" s="21"/>
      <c r="D59" s="24"/>
      <c r="E59" s="24"/>
      <c r="F59" s="23"/>
      <c r="G59" s="23"/>
      <c r="H59" s="21"/>
      <c r="I59" s="1"/>
      <c r="J59" s="1"/>
      <c r="K59" s="1"/>
      <c r="L59" s="1"/>
      <c r="M59" s="1"/>
    </row>
    <row r="60" spans="1:14">
      <c r="A60" s="2"/>
      <c r="B60" s="24"/>
      <c r="C60" s="21"/>
      <c r="D60" s="24"/>
      <c r="E60" s="24"/>
      <c r="F60" s="23"/>
      <c r="G60" s="39"/>
      <c r="H60" s="21"/>
      <c r="I60" s="2"/>
      <c r="J60" s="1"/>
      <c r="K60" s="1"/>
      <c r="L60" s="1"/>
      <c r="M60" s="1"/>
    </row>
    <row r="61" spans="1:14">
      <c r="A61" s="1"/>
      <c r="B61" s="24"/>
      <c r="C61" s="21"/>
      <c r="D61" s="24"/>
      <c r="E61" s="24"/>
      <c r="F61" s="23"/>
      <c r="G61" s="23"/>
      <c r="H61" s="21"/>
      <c r="I61" s="2"/>
      <c r="J61" s="1"/>
      <c r="K61" s="1"/>
      <c r="L61" s="1"/>
      <c r="M61" s="1"/>
    </row>
    <row r="62" spans="1:14">
      <c r="A62" s="1"/>
      <c r="B62" s="26"/>
      <c r="C62" s="28"/>
      <c r="D62" s="25"/>
      <c r="E62" s="29"/>
      <c r="F62" s="23"/>
      <c r="G62" s="39"/>
      <c r="H62" s="29"/>
      <c r="I62" s="2"/>
      <c r="J62" s="1"/>
      <c r="K62" s="1"/>
      <c r="L62" s="1"/>
      <c r="M62" s="1"/>
    </row>
    <row r="63" spans="1:14">
      <c r="A63" s="1"/>
      <c r="B63" s="26"/>
      <c r="C63" s="28"/>
      <c r="D63" s="25"/>
      <c r="E63" s="29"/>
      <c r="F63" s="23"/>
      <c r="G63" s="39"/>
      <c r="H63" s="29"/>
      <c r="I63" s="2"/>
      <c r="J63" s="1"/>
      <c r="K63" s="1"/>
      <c r="L63" s="1"/>
      <c r="M63" s="1"/>
    </row>
    <row r="64" spans="1:14" s="1" customFormat="1">
      <c r="B64" s="26"/>
      <c r="C64" s="28"/>
      <c r="D64" s="25"/>
      <c r="E64" s="29"/>
      <c r="F64" s="23"/>
      <c r="G64" s="39"/>
      <c r="H64" s="40"/>
      <c r="I64" s="2"/>
    </row>
    <row r="65" spans="1:13" s="1" customFormat="1">
      <c r="B65" s="26"/>
      <c r="C65" s="28"/>
      <c r="D65" s="25"/>
      <c r="E65" s="29"/>
      <c r="F65" s="23"/>
      <c r="G65" s="39"/>
      <c r="H65" s="29"/>
      <c r="I65" s="2"/>
    </row>
    <row r="66" spans="1:13" s="1" customFormat="1">
      <c r="B66" s="26"/>
      <c r="C66" s="28"/>
      <c r="D66" s="25"/>
      <c r="E66" s="29"/>
      <c r="F66" s="23"/>
      <c r="G66" s="39"/>
      <c r="H66" s="29"/>
      <c r="I66" s="2"/>
    </row>
    <row r="67" spans="1:13">
      <c r="A67" s="1"/>
      <c r="B67" s="29"/>
      <c r="C67" s="28"/>
      <c r="D67" s="29"/>
      <c r="E67" s="29"/>
      <c r="F67" s="29"/>
      <c r="G67" s="39"/>
      <c r="H67" s="29"/>
      <c r="I67" s="2"/>
      <c r="J67" s="1"/>
      <c r="K67" s="1"/>
      <c r="L67" s="1"/>
      <c r="M67" s="1"/>
    </row>
    <row r="68" spans="1:13">
      <c r="A68" s="1"/>
      <c r="B68" s="24"/>
      <c r="C68" s="37"/>
      <c r="D68" s="41"/>
      <c r="E68" s="24"/>
      <c r="F68" s="23"/>
      <c r="G68" s="23"/>
      <c r="H68" s="21"/>
      <c r="I68" s="2"/>
      <c r="J68" s="1"/>
      <c r="K68" s="1"/>
      <c r="L68" s="1"/>
      <c r="M68" s="1"/>
    </row>
    <row r="69" spans="1:13">
      <c r="A69" s="1"/>
      <c r="B69" s="42"/>
      <c r="C69" s="28"/>
      <c r="D69" s="25"/>
      <c r="E69" s="25"/>
      <c r="F69" s="25"/>
      <c r="G69" s="23"/>
      <c r="H69" s="21"/>
      <c r="I69" s="1"/>
      <c r="J69" s="1"/>
      <c r="K69" s="1"/>
      <c r="L69" s="1"/>
      <c r="M69" s="1"/>
    </row>
    <row r="70" spans="1:13">
      <c r="B70" s="26"/>
      <c r="C70" s="28"/>
      <c r="D70" s="25"/>
      <c r="E70" s="29"/>
      <c r="F70" s="29"/>
      <c r="G70" s="23"/>
      <c r="H70" s="29"/>
    </row>
    <row r="71" spans="1:13">
      <c r="B71" s="25"/>
      <c r="C71" s="37"/>
      <c r="D71" s="24"/>
      <c r="E71" s="24"/>
      <c r="F71" s="23"/>
      <c r="G71" s="23"/>
      <c r="H71" s="21"/>
    </row>
    <row r="72" spans="1:13">
      <c r="B72" s="25"/>
      <c r="C72" s="21"/>
      <c r="D72" s="25"/>
      <c r="E72" s="25"/>
      <c r="F72" s="25"/>
      <c r="G72" s="23"/>
      <c r="H72" s="21"/>
    </row>
    <row r="73" spans="1:13">
      <c r="B73" s="25"/>
      <c r="C73" s="21"/>
      <c r="D73" s="25"/>
      <c r="E73" s="24"/>
      <c r="F73" s="23"/>
      <c r="G73" s="23"/>
      <c r="H73" s="21"/>
    </row>
    <row r="74" spans="1:13">
      <c r="B74" s="25"/>
      <c r="C74" s="21"/>
      <c r="D74" s="41"/>
      <c r="E74" s="24"/>
      <c r="F74" s="23"/>
      <c r="G74" s="23"/>
      <c r="H74" s="29"/>
    </row>
    <row r="75" spans="1:13">
      <c r="B75" s="25"/>
      <c r="C75" s="21"/>
      <c r="D75" s="41"/>
      <c r="E75" s="24"/>
      <c r="F75" s="23"/>
      <c r="G75" s="23"/>
      <c r="H75" s="21"/>
    </row>
    <row r="76" spans="1:13">
      <c r="B76" s="21"/>
      <c r="C76" s="21"/>
      <c r="D76" s="24"/>
      <c r="E76" s="24"/>
      <c r="F76" s="23"/>
      <c r="G76" s="23"/>
      <c r="H76" s="29"/>
    </row>
    <row r="77" spans="1:13">
      <c r="B77" s="29"/>
      <c r="C77" s="21"/>
      <c r="D77" s="25"/>
      <c r="E77" s="24"/>
      <c r="F77" s="23"/>
      <c r="G77" s="23"/>
      <c r="H77" s="29"/>
    </row>
    <row r="78" spans="1:13">
      <c r="B78" s="43"/>
      <c r="C78" s="28"/>
      <c r="D78" s="25"/>
      <c r="E78" s="26"/>
      <c r="F78" s="27"/>
      <c r="G78" s="36"/>
      <c r="H78" s="29"/>
    </row>
    <row r="81" spans="1:1">
      <c r="A81" s="30" t="s">
        <v>49</v>
      </c>
    </row>
    <row r="85" spans="1:1" ht="29.25">
      <c r="A85" s="31" t="s">
        <v>50</v>
      </c>
    </row>
    <row r="86" spans="1:1" ht="23.25">
      <c r="A86" s="32" t="s">
        <v>51</v>
      </c>
    </row>
    <row r="87" spans="1:1" ht="23.25">
      <c r="A87" s="32" t="s">
        <v>52</v>
      </c>
    </row>
    <row r="88" spans="1:1" ht="23.25">
      <c r="A88" s="32" t="s">
        <v>53</v>
      </c>
    </row>
    <row r="89" spans="1:1" ht="23.25">
      <c r="A89" s="32" t="s">
        <v>54</v>
      </c>
    </row>
    <row r="90" spans="1:1" ht="23.25">
      <c r="A90" s="32" t="s">
        <v>55</v>
      </c>
    </row>
    <row r="91" spans="1:1" ht="23.25">
      <c r="A91" s="32" t="s">
        <v>56</v>
      </c>
    </row>
    <row r="92" spans="1:1" ht="23.25">
      <c r="A92" s="32" t="s">
        <v>57</v>
      </c>
    </row>
  </sheetData>
  <mergeCells count="2">
    <mergeCell ref="J24:J25"/>
    <mergeCell ref="J35:J3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5"/>
  <sheetViews>
    <sheetView topLeftCell="A99" workbookViewId="0">
      <selection activeCell="E115" sqref="E115"/>
    </sheetView>
  </sheetViews>
  <sheetFormatPr defaultRowHeight="15"/>
  <cols>
    <col min="1" max="1" width="26.28515625" bestFit="1" customWidth="1"/>
    <col min="2" max="2" width="14.42578125" style="46" customWidth="1"/>
    <col min="3" max="3" width="10.42578125" style="46" customWidth="1"/>
    <col min="5" max="5" width="16.28515625" bestFit="1" customWidth="1"/>
    <col min="6" max="6" width="17.7109375" bestFit="1" customWidth="1"/>
    <col min="7" max="7" width="9.7109375" bestFit="1" customWidth="1"/>
  </cols>
  <sheetData>
    <row r="1" spans="1:4">
      <c r="A1" s="45" t="s">
        <v>59</v>
      </c>
      <c r="B1" s="45" t="s">
        <v>58</v>
      </c>
      <c r="C1" s="45" t="s">
        <v>60</v>
      </c>
      <c r="D1" s="45"/>
    </row>
    <row r="2" spans="1:4">
      <c r="A2" t="s">
        <v>88</v>
      </c>
      <c r="B2" s="58">
        <v>3261.402</v>
      </c>
      <c r="C2" s="46">
        <v>3</v>
      </c>
    </row>
    <row r="3" spans="1:4">
      <c r="A3" t="s">
        <v>89</v>
      </c>
      <c r="B3" s="58">
        <v>1315.126</v>
      </c>
      <c r="C3" s="46">
        <v>1</v>
      </c>
    </row>
    <row r="4" spans="1:4">
      <c r="A4" t="s">
        <v>88</v>
      </c>
      <c r="B4" s="58">
        <v>14324.3</v>
      </c>
      <c r="C4" s="46">
        <v>3</v>
      </c>
    </row>
    <row r="5" spans="1:4">
      <c r="A5" t="s">
        <v>88</v>
      </c>
      <c r="B5" s="58">
        <v>7855.1170000000002</v>
      </c>
      <c r="C5" s="46">
        <v>3</v>
      </c>
    </row>
    <row r="6" spans="1:4">
      <c r="A6" t="s">
        <v>88</v>
      </c>
      <c r="B6" s="58">
        <v>12141.19</v>
      </c>
      <c r="C6" s="46">
        <v>3</v>
      </c>
    </row>
    <row r="7" spans="1:4">
      <c r="A7" t="s">
        <v>88</v>
      </c>
      <c r="B7" s="58">
        <v>5822.6229999999996</v>
      </c>
      <c r="C7" s="46">
        <v>3</v>
      </c>
    </row>
    <row r="8" spans="1:4">
      <c r="A8" t="s">
        <v>88</v>
      </c>
      <c r="B8" s="58">
        <v>10129.85</v>
      </c>
      <c r="C8" s="46">
        <v>3</v>
      </c>
    </row>
    <row r="9" spans="1:4">
      <c r="A9" t="s">
        <v>88</v>
      </c>
      <c r="B9" s="58">
        <v>6425.58</v>
      </c>
      <c r="C9" s="46">
        <v>3</v>
      </c>
    </row>
    <row r="10" spans="1:4">
      <c r="A10" t="s">
        <v>88</v>
      </c>
      <c r="B10" s="58">
        <v>17253.47</v>
      </c>
      <c r="C10" s="46">
        <v>3</v>
      </c>
    </row>
    <row r="11" spans="1:4">
      <c r="A11" t="s">
        <v>88</v>
      </c>
      <c r="B11" s="58">
        <v>43675.53</v>
      </c>
      <c r="C11" s="46">
        <v>3</v>
      </c>
    </row>
    <row r="12" spans="1:4">
      <c r="A12" t="s">
        <v>72</v>
      </c>
      <c r="B12" s="58">
        <v>6027.415</v>
      </c>
      <c r="C12" s="46">
        <v>9</v>
      </c>
    </row>
    <row r="13" spans="1:4">
      <c r="A13" t="s">
        <v>72</v>
      </c>
      <c r="B13" s="58">
        <v>14264.3</v>
      </c>
      <c r="C13" s="46">
        <v>9</v>
      </c>
    </row>
    <row r="14" spans="1:4">
      <c r="A14" t="s">
        <v>72</v>
      </c>
      <c r="B14" s="58">
        <v>249.0703</v>
      </c>
      <c r="C14" s="46">
        <v>9</v>
      </c>
    </row>
    <row r="15" spans="1:4">
      <c r="A15" t="s">
        <v>90</v>
      </c>
      <c r="B15" s="58">
        <v>1239.98</v>
      </c>
      <c r="C15" s="46">
        <v>2</v>
      </c>
    </row>
    <row r="16" spans="1:4">
      <c r="A16" t="s">
        <v>61</v>
      </c>
      <c r="B16" s="58">
        <v>714.34130000000005</v>
      </c>
      <c r="C16" s="46">
        <v>10</v>
      </c>
    </row>
    <row r="17" spans="1:3">
      <c r="A17" t="s">
        <v>61</v>
      </c>
      <c r="B17" s="58">
        <v>16918.37</v>
      </c>
      <c r="C17" s="46">
        <v>3</v>
      </c>
    </row>
    <row r="18" spans="1:3">
      <c r="A18" t="s">
        <v>91</v>
      </c>
      <c r="B18" s="58">
        <v>1878.4459999999999</v>
      </c>
      <c r="C18" s="46">
        <v>2</v>
      </c>
    </row>
    <row r="19" spans="1:3">
      <c r="A19" t="s">
        <v>92</v>
      </c>
      <c r="B19" s="58">
        <v>871.62159999999994</v>
      </c>
      <c r="C19" s="46">
        <v>4</v>
      </c>
    </row>
    <row r="20" spans="1:3">
      <c r="A20" t="s">
        <v>92</v>
      </c>
      <c r="B20" s="58">
        <v>2352.931</v>
      </c>
      <c r="C20" s="46">
        <v>5</v>
      </c>
    </row>
    <row r="21" spans="1:3">
      <c r="A21" t="s">
        <v>93</v>
      </c>
      <c r="B21" s="58">
        <v>872.39009999999996</v>
      </c>
      <c r="C21" s="46">
        <v>6</v>
      </c>
    </row>
    <row r="22" spans="1:3">
      <c r="A22" t="s">
        <v>73</v>
      </c>
      <c r="B22" s="58">
        <v>3081.29</v>
      </c>
      <c r="C22" s="46">
        <v>5</v>
      </c>
    </row>
    <row r="23" spans="1:3">
      <c r="A23" t="s">
        <v>73</v>
      </c>
      <c r="B23" s="58">
        <v>27170.46</v>
      </c>
      <c r="C23" s="46">
        <v>5</v>
      </c>
    </row>
    <row r="24" spans="1:3">
      <c r="A24" t="s">
        <v>94</v>
      </c>
      <c r="B24" s="58"/>
    </row>
    <row r="25" spans="1:3">
      <c r="A25" t="s">
        <v>94</v>
      </c>
      <c r="B25" s="58"/>
    </row>
    <row r="26" spans="1:3">
      <c r="A26" t="s">
        <v>94</v>
      </c>
      <c r="B26" s="58"/>
    </row>
    <row r="27" spans="1:3">
      <c r="A27" t="s">
        <v>94</v>
      </c>
      <c r="B27" s="58"/>
    </row>
    <row r="28" spans="1:3">
      <c r="A28" t="s">
        <v>94</v>
      </c>
      <c r="B28" s="58"/>
    </row>
    <row r="29" spans="1:3">
      <c r="A29" t="s">
        <v>94</v>
      </c>
      <c r="B29" s="58"/>
    </row>
    <row r="30" spans="1:3">
      <c r="A30" t="s">
        <v>94</v>
      </c>
      <c r="B30" s="58"/>
    </row>
    <row r="31" spans="1:3">
      <c r="A31" t="s">
        <v>74</v>
      </c>
      <c r="B31" s="58">
        <v>293.32029999999997</v>
      </c>
      <c r="C31" s="46">
        <v>3</v>
      </c>
    </row>
    <row r="32" spans="1:3">
      <c r="A32" t="s">
        <v>95</v>
      </c>
      <c r="B32" s="58">
        <v>382.69479999999999</v>
      </c>
      <c r="C32" s="46">
        <v>1</v>
      </c>
    </row>
    <row r="33" spans="1:3">
      <c r="A33" t="s">
        <v>84</v>
      </c>
      <c r="B33" s="58">
        <v>3973.8679999999999</v>
      </c>
      <c r="C33" s="46">
        <v>10</v>
      </c>
    </row>
    <row r="34" spans="1:3">
      <c r="A34" t="s">
        <v>84</v>
      </c>
      <c r="B34" s="58">
        <v>48231.23</v>
      </c>
      <c r="C34" s="46">
        <v>7</v>
      </c>
    </row>
    <row r="35" spans="1:3">
      <c r="A35" t="s">
        <v>84</v>
      </c>
      <c r="B35" s="58">
        <v>1203.769</v>
      </c>
      <c r="C35" s="46">
        <v>7</v>
      </c>
    </row>
    <row r="36" spans="1:3">
      <c r="A36" t="s">
        <v>75</v>
      </c>
      <c r="B36" s="58">
        <v>8917.2080000000005</v>
      </c>
      <c r="C36" s="46">
        <v>8</v>
      </c>
    </row>
    <row r="37" spans="1:3">
      <c r="A37" t="s">
        <v>75</v>
      </c>
      <c r="B37" s="58">
        <v>5757.3190000000004</v>
      </c>
      <c r="C37" s="46">
        <v>8</v>
      </c>
    </row>
    <row r="38" spans="1:3">
      <c r="A38" t="s">
        <v>75</v>
      </c>
      <c r="B38" s="58">
        <v>26356.49</v>
      </c>
      <c r="C38" s="46">
        <v>8</v>
      </c>
    </row>
    <row r="39" spans="1:3">
      <c r="A39" t="s">
        <v>96</v>
      </c>
      <c r="B39" s="58">
        <v>2259.1219999999998</v>
      </c>
      <c r="C39" s="46">
        <v>3</v>
      </c>
    </row>
    <row r="40" spans="1:3">
      <c r="A40" t="s">
        <v>96</v>
      </c>
      <c r="B40" s="58">
        <v>12525.03</v>
      </c>
      <c r="C40" s="46">
        <v>3</v>
      </c>
    </row>
    <row r="41" spans="1:3">
      <c r="A41" t="s">
        <v>97</v>
      </c>
      <c r="B41" s="58">
        <v>893.11130000000003</v>
      </c>
      <c r="C41" s="46">
        <v>5</v>
      </c>
    </row>
    <row r="42" spans="1:3">
      <c r="A42" t="s">
        <v>98</v>
      </c>
      <c r="B42" s="58">
        <v>3587.5970000000002</v>
      </c>
      <c r="C42" s="46">
        <v>4</v>
      </c>
    </row>
    <row r="43" spans="1:3">
      <c r="A43" t="s">
        <v>98</v>
      </c>
      <c r="B43" s="58">
        <v>15368.69</v>
      </c>
      <c r="C43" s="46">
        <v>4</v>
      </c>
    </row>
    <row r="44" spans="1:3">
      <c r="A44" t="s">
        <v>98</v>
      </c>
      <c r="B44" s="58">
        <v>419.66989999999998</v>
      </c>
      <c r="C44" s="46">
        <v>3</v>
      </c>
    </row>
    <row r="45" spans="1:3">
      <c r="A45" t="s">
        <v>98</v>
      </c>
      <c r="B45" s="58">
        <v>12787.69</v>
      </c>
      <c r="C45" s="46">
        <v>2</v>
      </c>
    </row>
    <row r="46" spans="1:3">
      <c r="A46" t="s">
        <v>98</v>
      </c>
      <c r="B46" s="58">
        <v>1412.1220000000001</v>
      </c>
      <c r="C46" s="46">
        <v>2</v>
      </c>
    </row>
    <row r="47" spans="1:3">
      <c r="A47" t="s">
        <v>98</v>
      </c>
      <c r="B47" s="58">
        <v>1072.7280000000001</v>
      </c>
      <c r="C47" s="46">
        <v>2</v>
      </c>
    </row>
    <row r="48" spans="1:3">
      <c r="A48" t="s">
        <v>98</v>
      </c>
      <c r="B48" s="58">
        <v>4469.4840000000004</v>
      </c>
      <c r="C48" s="46">
        <v>2</v>
      </c>
    </row>
    <row r="49" spans="1:3">
      <c r="A49" t="s">
        <v>98</v>
      </c>
      <c r="B49" s="58">
        <v>11784.49</v>
      </c>
      <c r="C49" s="46">
        <v>2</v>
      </c>
    </row>
    <row r="50" spans="1:3">
      <c r="A50" t="s">
        <v>98</v>
      </c>
      <c r="B50" s="58">
        <v>2733.1709999999998</v>
      </c>
      <c r="C50" s="46">
        <v>2</v>
      </c>
    </row>
    <row r="51" spans="1:3">
      <c r="A51" t="s">
        <v>98</v>
      </c>
      <c r="B51" s="58">
        <v>9716.6540000000005</v>
      </c>
      <c r="C51" s="46">
        <v>1</v>
      </c>
    </row>
    <row r="52" spans="1:3">
      <c r="A52" t="s">
        <v>98</v>
      </c>
      <c r="B52" s="58">
        <v>5468.41</v>
      </c>
      <c r="C52" s="46">
        <v>1</v>
      </c>
    </row>
    <row r="53" spans="1:3">
      <c r="A53" t="s">
        <v>98</v>
      </c>
      <c r="B53" s="58">
        <v>1782.7829999999999</v>
      </c>
      <c r="C53" s="46">
        <v>1</v>
      </c>
    </row>
    <row r="54" spans="1:3">
      <c r="A54" t="s">
        <v>98</v>
      </c>
      <c r="B54" s="58">
        <v>11944.17</v>
      </c>
      <c r="C54" s="46">
        <v>1</v>
      </c>
    </row>
    <row r="55" spans="1:3">
      <c r="A55" t="s">
        <v>99</v>
      </c>
      <c r="B55" s="58">
        <v>104.85639999999999</v>
      </c>
      <c r="C55" s="46">
        <v>7</v>
      </c>
    </row>
    <row r="56" spans="1:3">
      <c r="A56" t="s">
        <v>100</v>
      </c>
      <c r="B56" s="58">
        <v>673.03030000000001</v>
      </c>
      <c r="C56" s="46">
        <v>2</v>
      </c>
    </row>
    <row r="57" spans="1:3">
      <c r="A57" t="s">
        <v>100</v>
      </c>
      <c r="B57" s="58">
        <v>2528.8539999999998</v>
      </c>
      <c r="C57" s="46">
        <v>2</v>
      </c>
    </row>
    <row r="58" spans="1:3">
      <c r="A58" t="s">
        <v>101</v>
      </c>
      <c r="B58" s="58">
        <v>2495.8310000000001</v>
      </c>
      <c r="C58" s="46">
        <v>1</v>
      </c>
    </row>
    <row r="59" spans="1:3">
      <c r="A59" t="s">
        <v>76</v>
      </c>
      <c r="B59" s="58">
        <v>11526.97</v>
      </c>
      <c r="C59" s="46">
        <v>16</v>
      </c>
    </row>
    <row r="60" spans="1:3">
      <c r="A60" t="s">
        <v>76</v>
      </c>
      <c r="B60" s="58">
        <v>1825.8989999999999</v>
      </c>
      <c r="C60" s="46">
        <v>8</v>
      </c>
    </row>
    <row r="61" spans="1:3">
      <c r="A61" t="s">
        <v>76</v>
      </c>
      <c r="B61" s="58">
        <v>4494.0360000000001</v>
      </c>
      <c r="C61" s="46">
        <v>1</v>
      </c>
    </row>
    <row r="62" spans="1:3">
      <c r="A62" t="s">
        <v>102</v>
      </c>
      <c r="B62" s="58"/>
      <c r="C62" s="46">
        <v>3</v>
      </c>
    </row>
    <row r="63" spans="1:3">
      <c r="A63" t="s">
        <v>103</v>
      </c>
      <c r="B63" s="58">
        <v>3862.6144800000002</v>
      </c>
      <c r="C63" s="46">
        <v>18</v>
      </c>
    </row>
    <row r="64" spans="1:3">
      <c r="A64" t="s">
        <v>104</v>
      </c>
      <c r="B64" s="58">
        <v>145.2021</v>
      </c>
      <c r="C64" s="46">
        <v>9</v>
      </c>
    </row>
    <row r="65" spans="1:3">
      <c r="A65" t="s">
        <v>105</v>
      </c>
      <c r="B65" s="58">
        <v>18574.66</v>
      </c>
      <c r="C65" s="46">
        <v>5</v>
      </c>
    </row>
    <row r="66" spans="1:3">
      <c r="A66" t="s">
        <v>105</v>
      </c>
      <c r="B66" s="46">
        <v>142255.29999999999</v>
      </c>
      <c r="C66" s="46">
        <v>5</v>
      </c>
    </row>
    <row r="67" spans="1:3">
      <c r="A67" t="s">
        <v>105</v>
      </c>
      <c r="B67" s="46">
        <v>18850.86</v>
      </c>
      <c r="C67" s="46">
        <v>5</v>
      </c>
    </row>
    <row r="68" spans="1:3">
      <c r="A68" t="s">
        <v>105</v>
      </c>
      <c r="B68" s="46">
        <v>39322.339999999997</v>
      </c>
      <c r="C68" s="46">
        <v>5</v>
      </c>
    </row>
    <row r="69" spans="1:3">
      <c r="A69" t="s">
        <v>105</v>
      </c>
      <c r="B69" s="46">
        <v>19845.96</v>
      </c>
      <c r="C69" s="46">
        <v>5</v>
      </c>
    </row>
    <row r="70" spans="1:3">
      <c r="A70" t="s">
        <v>105</v>
      </c>
      <c r="B70" s="46">
        <v>30543.25</v>
      </c>
      <c r="C70" s="46">
        <v>5</v>
      </c>
    </row>
    <row r="71" spans="1:3">
      <c r="A71" t="s">
        <v>105</v>
      </c>
      <c r="B71" s="46">
        <v>14050.04</v>
      </c>
      <c r="C71" s="46">
        <v>5</v>
      </c>
    </row>
    <row r="72" spans="1:3">
      <c r="A72" t="s">
        <v>105</v>
      </c>
      <c r="B72" s="46">
        <v>6015.93</v>
      </c>
      <c r="C72" s="46">
        <v>5</v>
      </c>
    </row>
    <row r="73" spans="1:3">
      <c r="A73" t="s">
        <v>105</v>
      </c>
      <c r="B73" s="46">
        <v>5384.2560000000003</v>
      </c>
      <c r="C73" s="46">
        <v>5</v>
      </c>
    </row>
    <row r="74" spans="1:3">
      <c r="A74" t="s">
        <v>105</v>
      </c>
      <c r="B74" s="46">
        <v>15786.44</v>
      </c>
      <c r="C74" s="46">
        <v>5</v>
      </c>
    </row>
    <row r="75" spans="1:3">
      <c r="A75" t="s">
        <v>106</v>
      </c>
      <c r="B75" s="46">
        <v>296.66890000000001</v>
      </c>
      <c r="C75" s="46">
        <v>5</v>
      </c>
    </row>
    <row r="76" spans="1:3">
      <c r="A76" t="s">
        <v>107</v>
      </c>
      <c r="B76" s="46">
        <v>4119.7359999999999</v>
      </c>
      <c r="C76" s="46">
        <v>6</v>
      </c>
    </row>
    <row r="77" spans="1:3">
      <c r="A77" t="s">
        <v>107</v>
      </c>
      <c r="B77" s="46">
        <v>7462.799</v>
      </c>
      <c r="C77" s="46">
        <v>6</v>
      </c>
    </row>
    <row r="78" spans="1:3">
      <c r="A78" t="s">
        <v>107</v>
      </c>
      <c r="B78" s="46">
        <v>57059.37</v>
      </c>
      <c r="C78" s="46">
        <v>6</v>
      </c>
    </row>
    <row r="79" spans="1:3">
      <c r="A79" t="s">
        <v>77</v>
      </c>
      <c r="B79" s="46">
        <v>684.21879999999999</v>
      </c>
      <c r="C79" s="46">
        <v>10</v>
      </c>
    </row>
    <row r="80" spans="1:3">
      <c r="A80" t="s">
        <v>108</v>
      </c>
      <c r="B80" s="46">
        <v>1569.194</v>
      </c>
      <c r="C80" s="46">
        <v>6</v>
      </c>
    </row>
    <row r="81" spans="1:3">
      <c r="A81" t="s">
        <v>108</v>
      </c>
      <c r="B81" s="46">
        <v>266.96629999999999</v>
      </c>
      <c r="C81" s="46">
        <v>6</v>
      </c>
    </row>
    <row r="82" spans="1:3">
      <c r="A82" t="s">
        <v>109</v>
      </c>
      <c r="B82" s="46">
        <v>2300.4740000000002</v>
      </c>
      <c r="C82" s="46">
        <v>1</v>
      </c>
    </row>
    <row r="83" spans="1:3">
      <c r="A83" t="s">
        <v>109</v>
      </c>
      <c r="B83" s="46">
        <v>513.16890000000001</v>
      </c>
      <c r="C83" s="46">
        <v>9</v>
      </c>
    </row>
    <row r="84" spans="1:3">
      <c r="A84" t="s">
        <v>109</v>
      </c>
      <c r="B84" s="46">
        <v>4888.55</v>
      </c>
      <c r="C84" s="46">
        <v>9</v>
      </c>
    </row>
    <row r="85" spans="1:3">
      <c r="A85" t="s">
        <v>109</v>
      </c>
      <c r="B85" s="46">
        <v>1316.5940000000001</v>
      </c>
      <c r="C85" s="46">
        <v>9</v>
      </c>
    </row>
    <row r="86" spans="1:3">
      <c r="A86" t="s">
        <v>110</v>
      </c>
      <c r="B86" s="46">
        <v>53180.46</v>
      </c>
      <c r="C86" s="46">
        <v>11</v>
      </c>
    </row>
    <row r="87" spans="1:3">
      <c r="A87" t="s">
        <v>110</v>
      </c>
      <c r="B87" s="46">
        <v>22497.14</v>
      </c>
      <c r="C87" s="46">
        <v>11</v>
      </c>
    </row>
    <row r="88" spans="1:3">
      <c r="A88" t="s">
        <v>110</v>
      </c>
      <c r="B88" s="46">
        <v>12893.33</v>
      </c>
      <c r="C88" s="46">
        <v>11</v>
      </c>
    </row>
    <row r="89" spans="1:3">
      <c r="A89" t="s">
        <v>110</v>
      </c>
      <c r="B89" s="46">
        <v>7318.4549999999999</v>
      </c>
      <c r="C89" s="46">
        <v>11</v>
      </c>
    </row>
    <row r="90" spans="1:3">
      <c r="A90" t="s">
        <v>110</v>
      </c>
      <c r="B90" s="46">
        <v>9245.1350000000002</v>
      </c>
      <c r="C90" s="46">
        <v>11</v>
      </c>
    </row>
    <row r="91" spans="1:3">
      <c r="A91" t="s">
        <v>110</v>
      </c>
      <c r="B91" s="46">
        <v>10578.03</v>
      </c>
      <c r="C91" s="46">
        <v>11</v>
      </c>
    </row>
    <row r="92" spans="1:3">
      <c r="A92" t="s">
        <v>110</v>
      </c>
      <c r="B92" s="46">
        <v>9839.8439999999991</v>
      </c>
      <c r="C92" s="46">
        <v>11</v>
      </c>
    </row>
    <row r="93" spans="1:3">
      <c r="A93" t="s">
        <v>110</v>
      </c>
      <c r="B93" s="46">
        <v>3581.2170000000001</v>
      </c>
      <c r="C93" s="46">
        <v>11</v>
      </c>
    </row>
    <row r="94" spans="1:3">
      <c r="A94" t="s">
        <v>110</v>
      </c>
      <c r="B94" s="46">
        <v>7714.8310000000001</v>
      </c>
      <c r="C94" s="46">
        <v>11</v>
      </c>
    </row>
    <row r="95" spans="1:3">
      <c r="A95" t="s">
        <v>110</v>
      </c>
      <c r="B95" s="46">
        <v>7527.8879999999999</v>
      </c>
      <c r="C95" s="46">
        <v>11</v>
      </c>
    </row>
    <row r="96" spans="1:3">
      <c r="A96" t="s">
        <v>110</v>
      </c>
      <c r="B96" s="46">
        <v>50051.41</v>
      </c>
      <c r="C96" s="46">
        <v>11</v>
      </c>
    </row>
    <row r="97" spans="1:7">
      <c r="A97" t="s">
        <v>111</v>
      </c>
      <c r="B97" s="46">
        <v>906.31489999999997</v>
      </c>
      <c r="C97" s="46">
        <v>2</v>
      </c>
    </row>
    <row r="98" spans="1:7">
      <c r="A98" t="s">
        <v>78</v>
      </c>
      <c r="B98" s="46">
        <v>675.54300000000001</v>
      </c>
      <c r="C98" s="46">
        <v>3</v>
      </c>
    </row>
    <row r="99" spans="1:7">
      <c r="A99" t="s">
        <v>79</v>
      </c>
      <c r="B99" s="46">
        <v>84473.97</v>
      </c>
      <c r="C99" s="46">
        <v>1</v>
      </c>
    </row>
    <row r="100" spans="1:7">
      <c r="A100" t="s">
        <v>112</v>
      </c>
      <c r="B100" s="46">
        <v>15554.06</v>
      </c>
      <c r="C100" s="46">
        <v>4</v>
      </c>
    </row>
    <row r="101" spans="1:7">
      <c r="A101" t="s">
        <v>112</v>
      </c>
      <c r="B101" s="46">
        <v>2493.1239999999998</v>
      </c>
      <c r="C101" s="46">
        <v>1</v>
      </c>
    </row>
    <row r="102" spans="1:7">
      <c r="A102" t="s">
        <v>113</v>
      </c>
      <c r="B102" s="46">
        <v>1224.933</v>
      </c>
      <c r="C102" s="46">
        <v>2</v>
      </c>
    </row>
    <row r="103" spans="1:7">
      <c r="A103" t="s">
        <v>80</v>
      </c>
      <c r="B103" s="46">
        <v>875.23490000000004</v>
      </c>
      <c r="C103" s="46">
        <v>5</v>
      </c>
    </row>
    <row r="104" spans="1:7">
      <c r="A104" t="s">
        <v>81</v>
      </c>
      <c r="B104" s="46">
        <v>134733.4</v>
      </c>
      <c r="C104" s="46">
        <v>5</v>
      </c>
    </row>
    <row r="105" spans="1:7">
      <c r="A105" t="s">
        <v>81</v>
      </c>
      <c r="B105" s="46">
        <v>16667.52</v>
      </c>
      <c r="C105" s="46">
        <v>11</v>
      </c>
    </row>
    <row r="106" spans="1:7">
      <c r="A106" t="s">
        <v>81</v>
      </c>
      <c r="B106" s="46">
        <v>2654.41</v>
      </c>
      <c r="C106" s="46">
        <v>4</v>
      </c>
    </row>
    <row r="107" spans="1:7">
      <c r="A107" t="s">
        <v>81</v>
      </c>
      <c r="B107" s="46">
        <v>2616.788</v>
      </c>
      <c r="C107" s="46">
        <v>6</v>
      </c>
    </row>
    <row r="108" spans="1:7">
      <c r="A108" t="s">
        <v>82</v>
      </c>
      <c r="B108" s="46">
        <v>115618.8</v>
      </c>
      <c r="C108" s="46">
        <v>7</v>
      </c>
    </row>
    <row r="109" spans="1:7">
      <c r="A109" t="s">
        <v>114</v>
      </c>
      <c r="B109" s="46">
        <v>6902.9210000000003</v>
      </c>
      <c r="C109" s="46">
        <v>3</v>
      </c>
    </row>
    <row r="110" spans="1:7">
      <c r="A110" t="s">
        <v>83</v>
      </c>
      <c r="B110" s="46">
        <v>419.48540000000003</v>
      </c>
      <c r="C110" s="46">
        <v>6</v>
      </c>
    </row>
    <row r="111" spans="1:7">
      <c r="A111" t="s">
        <v>115</v>
      </c>
      <c r="B111" s="46">
        <v>1157.1400000000001</v>
      </c>
      <c r="C111" s="46">
        <v>2</v>
      </c>
    </row>
    <row r="112" spans="1:7">
      <c r="B112" s="58">
        <f>AVERAGE(B2:B111)</f>
        <v>13640.696842941175</v>
      </c>
      <c r="C112" s="46" t="s">
        <v>62</v>
      </c>
      <c r="E112" s="63" t="s">
        <v>116</v>
      </c>
      <c r="F112" s="63"/>
      <c r="G112" s="63"/>
    </row>
    <row r="113" spans="2:7">
      <c r="B113" s="58">
        <f>MAX(B2:B111)</f>
        <v>142255.29999999999</v>
      </c>
      <c r="C113" s="46" t="s">
        <v>63</v>
      </c>
      <c r="E113" s="1" t="s">
        <v>117</v>
      </c>
      <c r="F113" s="1" t="s">
        <v>118</v>
      </c>
      <c r="G113" s="1" t="s">
        <v>119</v>
      </c>
    </row>
    <row r="114" spans="2:7">
      <c r="B114" s="58">
        <f>MIN(B2:B111)</f>
        <v>104.85639999999999</v>
      </c>
      <c r="C114" s="46" t="s">
        <v>64</v>
      </c>
      <c r="E114" s="64">
        <v>0.3</v>
      </c>
      <c r="F114" s="64">
        <v>0.2</v>
      </c>
      <c r="G114" s="64">
        <v>0.5</v>
      </c>
    </row>
    <row r="115" spans="2:7">
      <c r="B115" s="46">
        <v>13500</v>
      </c>
      <c r="C115" s="46" t="s">
        <v>120</v>
      </c>
      <c r="E115">
        <f>E114*B115</f>
        <v>4050</v>
      </c>
      <c r="F115" s="1">
        <f>F114*B115</f>
        <v>2700</v>
      </c>
      <c r="G115" s="1">
        <f>G114*B115</f>
        <v>6750</v>
      </c>
    </row>
  </sheetData>
  <mergeCells count="1">
    <mergeCell ref="E112:G1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2015-09-21T04:24:36Z</dcterms:modified>
</cp:coreProperties>
</file>