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Nama Link" sheetId="2" r:id="rId2"/>
  </sheets>
  <calcPr calcId="152511"/>
</workbook>
</file>

<file path=xl/calcChain.xml><?xml version="1.0" encoding="utf-8"?>
<calcChain xmlns="http://schemas.openxmlformats.org/spreadsheetml/2006/main">
  <c r="Y27" i="1" l="1"/>
  <c r="U27" i="1"/>
  <c r="Q27" i="1"/>
  <c r="O27" i="1"/>
  <c r="N27" i="1"/>
  <c r="M27" i="1"/>
  <c r="M35" i="1"/>
  <c r="M34" i="1"/>
  <c r="M33" i="1"/>
  <c r="L35" i="1"/>
  <c r="L34" i="1"/>
  <c r="L33" i="1"/>
  <c r="K35" i="1"/>
  <c r="K34" i="1"/>
  <c r="K33" i="1"/>
  <c r="J35" i="1"/>
  <c r="J34" i="1"/>
  <c r="J33" i="1"/>
  <c r="M22" i="1"/>
  <c r="M21" i="1"/>
  <c r="L22" i="1"/>
  <c r="K22" i="1"/>
  <c r="J22" i="1"/>
  <c r="L21" i="1"/>
  <c r="K21" i="1"/>
  <c r="J21" i="1"/>
  <c r="E49" i="1"/>
  <c r="F49" i="1"/>
  <c r="L20" i="1"/>
  <c r="K20" i="1"/>
  <c r="J20" i="1"/>
  <c r="F117" i="1" l="1"/>
  <c r="F116" i="1"/>
  <c r="F115" i="1"/>
  <c r="F113" i="1"/>
  <c r="F112" i="1"/>
  <c r="F109" i="1"/>
  <c r="F108" i="1"/>
  <c r="F106" i="1"/>
  <c r="F105" i="1"/>
  <c r="J27" i="1" l="1"/>
  <c r="P27" i="1"/>
  <c r="L27" i="1"/>
  <c r="K27" i="1"/>
  <c r="R27" i="1"/>
  <c r="F47" i="1" l="1"/>
  <c r="F31" i="1"/>
  <c r="F30" i="1"/>
  <c r="F29" i="1"/>
  <c r="F27" i="1"/>
  <c r="F26" i="1"/>
  <c r="F57" i="1"/>
  <c r="F56" i="1"/>
  <c r="F55" i="1"/>
  <c r="F53" i="1"/>
  <c r="F52" i="1"/>
  <c r="F100" i="1"/>
  <c r="F99" i="1"/>
  <c r="F98" i="1"/>
  <c r="F96" i="1"/>
  <c r="F95" i="1"/>
  <c r="E92" i="1"/>
  <c r="F92" i="1" s="1"/>
  <c r="E91" i="1"/>
  <c r="F91" i="1" s="1"/>
  <c r="E90" i="1"/>
  <c r="F90" i="1" s="1"/>
  <c r="F88" i="1"/>
  <c r="F87" i="1"/>
  <c r="F84" i="1"/>
  <c r="F83" i="1"/>
  <c r="X27" i="1" l="1"/>
  <c r="W27" i="1"/>
  <c r="T27" i="1"/>
  <c r="S27" i="1"/>
  <c r="E67" i="1"/>
  <c r="F67" i="1" s="1"/>
  <c r="E68" i="1"/>
  <c r="F43" i="1"/>
  <c r="F41" i="1"/>
  <c r="F42" i="1"/>
  <c r="M20" i="1" s="1"/>
  <c r="V27" i="1" s="1"/>
  <c r="F48" i="1"/>
  <c r="F40" i="1"/>
  <c r="E20" i="1"/>
  <c r="F20" i="1" s="1"/>
  <c r="E21" i="1"/>
  <c r="F21" i="1" s="1"/>
  <c r="E22" i="1"/>
  <c r="F22" i="1" s="1"/>
  <c r="E23" i="1"/>
  <c r="F23" i="1" s="1"/>
  <c r="F18" i="1"/>
  <c r="F13" i="1"/>
  <c r="F14" i="1"/>
  <c r="F15" i="1"/>
  <c r="F16" i="1"/>
  <c r="F17" i="1"/>
  <c r="F12" i="1"/>
  <c r="F76" i="1" l="1"/>
  <c r="F75" i="1"/>
  <c r="F74" i="1"/>
  <c r="F72" i="1"/>
  <c r="F71" i="1"/>
  <c r="F65" i="1"/>
  <c r="F64" i="1"/>
  <c r="F63" i="1"/>
</calcChain>
</file>

<file path=xl/sharedStrings.xml><?xml version="1.0" encoding="utf-8"?>
<sst xmlns="http://schemas.openxmlformats.org/spreadsheetml/2006/main" count="307" uniqueCount="123">
  <si>
    <t>INDUSTRI NON PERTANIAN</t>
  </si>
  <si>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</si>
  <si>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</si>
  <si>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</si>
  <si>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</si>
  <si>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Ruang Produksi</t>
  </si>
  <si>
    <t>Properti hilang / tidak terpakai</t>
  </si>
  <si>
    <t>ATK</t>
  </si>
  <si>
    <t>Meja Kursi Pegawai</t>
  </si>
  <si>
    <t>Ruang Kantor</t>
  </si>
  <si>
    <t>Meja Kursi Resepsionis</t>
  </si>
  <si>
    <t>Komputer</t>
  </si>
  <si>
    <t>Mesin Fotocopy</t>
  </si>
  <si>
    <t>Lemari</t>
  </si>
  <si>
    <t>Properti rusak/ biaya service</t>
  </si>
  <si>
    <t>Jumlah</t>
  </si>
  <si>
    <t>Satuan</t>
  </si>
  <si>
    <t>Unit Cost</t>
  </si>
  <si>
    <t>Printer</t>
  </si>
  <si>
    <t>Kerusakan Bangunan</t>
  </si>
  <si>
    <t>lantai keramik</t>
  </si>
  <si>
    <t>keramik</t>
  </si>
  <si>
    <t>pekerja</t>
  </si>
  <si>
    <t>cat tembok</t>
  </si>
  <si>
    <t>cat dasar/penutup</t>
  </si>
  <si>
    <t>rol cat</t>
  </si>
  <si>
    <t>Total</t>
  </si>
  <si>
    <t>Keterangan</t>
  </si>
  <si>
    <t>toilet</t>
  </si>
  <si>
    <t>properti hilang/tak terpakai</t>
  </si>
  <si>
    <t>gayung</t>
  </si>
  <si>
    <t>Bh</t>
  </si>
  <si>
    <t>mulai durasi &gt; 8 hari</t>
  </si>
  <si>
    <t>gantungan</t>
  </si>
  <si>
    <t>mulai kedalaman 71-150 cm &amp; durasi &gt; 8 hari</t>
  </si>
  <si>
    <t>tempat sampah</t>
  </si>
  <si>
    <t>properti rusak/biaya servis</t>
  </si>
  <si>
    <t>kloset</t>
  </si>
  <si>
    <t>mulai durasi 5-8 hari</t>
  </si>
  <si>
    <t>kerusakan bangunan</t>
  </si>
  <si>
    <t>m2</t>
  </si>
  <si>
    <t>Oh</t>
  </si>
  <si>
    <t>mulai 71-150 cm dgn durasi 5-8 s/d &gt; 8 hari</t>
  </si>
  <si>
    <t xml:space="preserve">kg </t>
  </si>
  <si>
    <t>ATK dan arsip</t>
  </si>
  <si>
    <t xml:space="preserve">mulai 71-150 cm &amp; durasi 1-4 s/d &gt; 8 hari </t>
  </si>
  <si>
    <t>meja</t>
  </si>
  <si>
    <t>kursi</t>
  </si>
  <si>
    <t>lemari</t>
  </si>
  <si>
    <t>set</t>
  </si>
  <si>
    <t>Link</t>
  </si>
  <si>
    <t>Banjir di Pabrik Toyota Febuari 2015</t>
  </si>
  <si>
    <t>http://pertamax7.com/2015/02/09/banjir-pulau-jakarta-lumpuhkan-pabrik-toyota-daihatsu-dan-astra-honda-motor/</t>
  </si>
  <si>
    <t>http://otomotif.news.viva.co.id/news/read/587968-banjir-sepinggang--pabrik-toyota-di-sunter-lumpuh-total</t>
  </si>
  <si>
    <t>Meja Kursi Rapat</t>
  </si>
  <si>
    <t>unit</t>
  </si>
  <si>
    <t>http://mulyafotocopy.com/daftar-harga-mesin-fotocopy</t>
  </si>
  <si>
    <t>Meja Kursi Pegawas</t>
  </si>
  <si>
    <t>Komputer Kontrol</t>
  </si>
  <si>
    <t>Tempat Sampah</t>
  </si>
  <si>
    <t>Harga Manufaktur Industri Mesin</t>
  </si>
  <si>
    <t>http://indonesian.alibaba.com/product-gs/new-holland-small-manufacturing-machines-small-scale-industries-machines-1759948725.html?spm=a2700.7732609.35.1.ouQqwd</t>
  </si>
  <si>
    <t>Mesin Manufaktur</t>
  </si>
  <si>
    <t>http://www.lazada.co.id/tempat-sampah/</t>
  </si>
  <si>
    <t>HARGA BARANG</t>
  </si>
  <si>
    <t>http://enterkomputer.com/allinone.php</t>
  </si>
  <si>
    <t>Loker</t>
  </si>
  <si>
    <t>http://www.kikayu.com/merek/locker-kantor/brother/</t>
  </si>
  <si>
    <t>Lemari Asam</t>
  </si>
  <si>
    <t>https://www.tokopedia.com/relica-lab/lemari-asam-fume-hood-fh120</t>
  </si>
  <si>
    <t>Lemari Bahan kimia</t>
  </si>
  <si>
    <t>http://indonesian.alibaba.com/goods/laboratory-chemical-reagent-storage-cabinet.html</t>
  </si>
  <si>
    <t>Wastafel</t>
  </si>
  <si>
    <t>labolatorium dan pengolahan limbah</t>
  </si>
  <si>
    <t xml:space="preserve">meja </t>
  </si>
  <si>
    <t>alat-alat labolatorium</t>
  </si>
  <si>
    <t>bahan-bahan labolatorium</t>
  </si>
  <si>
    <t>lemari bahan kimia dan alat lab</t>
  </si>
  <si>
    <t>Mesin Pembentuk</t>
  </si>
  <si>
    <t>http://indonesian.alibaba.com/product-gs/double-layer-ibr-roof-sheet-roll-forming-machine-1940103778.html?spm=a2700.7732609.35.1.i53u8c</t>
  </si>
  <si>
    <t>Pendapatan</t>
  </si>
  <si>
    <t>http://otomotif.antaranews.com/berita/482095/pendapatan-astra-otoparts-2014-sebesar-rp1226-triliun</t>
  </si>
  <si>
    <t xml:space="preserve">mulai 71-150 cm </t>
  </si>
  <si>
    <t xml:space="preserve">mulai 1-70 cm </t>
  </si>
  <si>
    <t>mulai 71-150 cm</t>
  </si>
  <si>
    <t>pendapatan</t>
  </si>
  <si>
    <t>hari</t>
  </si>
  <si>
    <t>kebersihan</t>
  </si>
  <si>
    <t>Rekapitulasi Kerusakan</t>
  </si>
  <si>
    <t>&lt;1 hari</t>
  </si>
  <si>
    <t>1-4 hari</t>
  </si>
  <si>
    <t>5-8 hari</t>
  </si>
  <si>
    <t>&gt;8 hari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</si>
  <si>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</si>
  <si>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</si>
  <si>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</si>
  <si>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</si>
  <si>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</si>
  <si>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</si>
  <si>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</si>
  <si>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</si>
  <si>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</si>
  <si>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</si>
  <si>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</si>
  <si>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</si>
  <si>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</si>
  <si>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</si>
  <si>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</si>
  <si>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</si>
  <si>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</si>
  <si>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</si>
  <si>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</si>
  <si>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</si>
  <si>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</si>
  <si>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</si>
  <si>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Industri Non pertanian</t>
  </si>
  <si>
    <t>Industri Non Pertanian</t>
  </si>
  <si>
    <t>tempat ibadah</t>
  </si>
  <si>
    <t>lemari/rak</t>
  </si>
  <si>
    <t>karpet/sajadah</t>
  </si>
  <si>
    <t>m</t>
  </si>
  <si>
    <t>karpet/sajadah (laundry)</t>
  </si>
  <si>
    <t>mulai durasi &lt; 1 hari s/d 1-4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</si>
</sst>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&quot;Rp&quot;#,##0"/>
    <numFmt numFmtId="166" formatCode="#,##0;[Red]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1" applyFont="1"/>
    <xf numFmtId="0" fontId="6" fillId="0" borderId="0" xfId="1" applyFont="1"/>
    <xf numFmtId="0" fontId="0" fillId="0" borderId="1" xfId="0" applyBorder="1"/>
    <xf numFmtId="0" fontId="6" fillId="0" borderId="1" xfId="1" applyFont="1" applyBorder="1"/>
    <xf numFmtId="0" fontId="6" fillId="0" borderId="1" xfId="1" applyFont="1" applyFill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6" fillId="0" borderId="1" xfId="0" applyFont="1" applyBorder="1" applyAlignment="1">
      <alignment wrapText="1"/>
    </xf>
    <xf numFmtId="0" fontId="5" fillId="0" borderId="1" xfId="1" applyFont="1" applyBorder="1"/>
    <xf numFmtId="0" fontId="6" fillId="0" borderId="1" xfId="1" applyFont="1" applyBorder="1" applyAlignment="1">
      <alignment wrapText="1"/>
    </xf>
    <xf numFmtId="164" fontId="6" fillId="0" borderId="1" xfId="2" applyNumberFormat="1" applyFont="1" applyBorder="1" applyAlignment="1">
      <alignment horizontal="center"/>
    </xf>
    <xf numFmtId="164" fontId="0" fillId="0" borderId="1" xfId="0" applyNumberFormat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center"/>
    </xf>
    <xf numFmtId="0" fontId="2" fillId="0" borderId="1" xfId="1" applyBorder="1"/>
    <xf numFmtId="164" fontId="6" fillId="0" borderId="1" xfId="2" applyNumberFormat="1" applyFont="1" applyFill="1" applyBorder="1" applyAlignment="1">
      <alignment horizontal="center"/>
    </xf>
    <xf numFmtId="0" fontId="7" fillId="0" borderId="1" xfId="1" applyFont="1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0" fillId="0" borderId="1" xfId="0" applyNumberFormat="1" applyBorder="1"/>
    <xf numFmtId="0" fontId="0" fillId="0" borderId="1" xfId="0" applyFont="1" applyBorder="1"/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1" applyFont="1" applyFill="1" applyBorder="1" applyAlignment="1">
      <alignment horizontal="center" vertical="center"/>
    </xf>
    <xf numFmtId="0" fontId="6" fillId="0" borderId="0" xfId="1" applyFont="1" applyBorder="1"/>
    <xf numFmtId="164" fontId="6" fillId="0" borderId="0" xfId="2" applyNumberFormat="1" applyFont="1" applyBorder="1"/>
    <xf numFmtId="0" fontId="6" fillId="0" borderId="0" xfId="1" applyFont="1" applyBorder="1" applyAlignment="1">
      <alignment horizontal="center"/>
    </xf>
    <xf numFmtId="0" fontId="5" fillId="0" borderId="0" xfId="1" applyFont="1" applyBorder="1"/>
    <xf numFmtId="0" fontId="6" fillId="0" borderId="0" xfId="1" applyFont="1" applyBorder="1" applyAlignment="1">
      <alignment wrapText="1"/>
    </xf>
    <xf numFmtId="164" fontId="6" fillId="0" borderId="0" xfId="2" applyNumberFormat="1" applyFont="1" applyBorder="1" applyAlignment="1">
      <alignment horizontal="center"/>
    </xf>
    <xf numFmtId="164" fontId="0" fillId="0" borderId="0" xfId="0" applyNumberFormat="1" applyBorder="1"/>
    <xf numFmtId="0" fontId="6" fillId="0" borderId="0" xfId="1" applyFont="1" applyFill="1" applyBorder="1" applyAlignment="1">
      <alignment horizontal="center"/>
    </xf>
    <xf numFmtId="0" fontId="6" fillId="0" borderId="0" xfId="1" applyFont="1" applyFill="1" applyBorder="1"/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1" applyBorder="1"/>
    <xf numFmtId="164" fontId="6" fillId="0" borderId="0" xfId="2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66" fontId="6" fillId="0" borderId="1" xfId="2" applyNumberFormat="1" applyFont="1" applyBorder="1" applyAlignment="1">
      <alignment horizontal="center"/>
    </xf>
    <xf numFmtId="166" fontId="6" fillId="0" borderId="1" xfId="2" applyNumberFormat="1" applyFont="1" applyFill="1" applyBorder="1" applyAlignment="1">
      <alignment horizontal="center"/>
    </xf>
    <xf numFmtId="166" fontId="6" fillId="0" borderId="1" xfId="2" applyNumberFormat="1" applyFont="1" applyBorder="1"/>
    <xf numFmtId="166" fontId="0" fillId="0" borderId="0" xfId="0" applyNumberFormat="1" applyAlignment="1">
      <alignment horizontal="center" vertical="center"/>
    </xf>
    <xf numFmtId="166" fontId="5" fillId="0" borderId="1" xfId="1" applyNumberFormat="1" applyFont="1" applyBorder="1" applyAlignment="1">
      <alignment horizontal="center"/>
    </xf>
    <xf numFmtId="166" fontId="6" fillId="0" borderId="1" xfId="0" applyNumberFormat="1" applyFont="1" applyBorder="1"/>
    <xf numFmtId="166" fontId="0" fillId="0" borderId="1" xfId="0" applyNumberFormat="1" applyFont="1" applyBorder="1"/>
    <xf numFmtId="164" fontId="6" fillId="0" borderId="3" xfId="2" applyNumberFormat="1" applyFont="1" applyBorder="1"/>
    <xf numFmtId="0" fontId="0" fillId="0" borderId="3" xfId="0" applyBorder="1"/>
    <xf numFmtId="0" fontId="2" fillId="0" borderId="0" xfId="1"/>
    <xf numFmtId="0" fontId="6" fillId="0" borderId="4" xfId="1" applyFont="1" applyBorder="1" applyAlignment="1">
      <alignment horizontal="center" vertical="center"/>
    </xf>
    <xf numFmtId="164" fontId="6" fillId="0" borderId="1" xfId="1" applyNumberFormat="1" applyFont="1" applyBorder="1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6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164" fontId="6" fillId="0" borderId="1" xfId="0" applyNumberFormat="1" applyFont="1" applyBorder="1"/>
    <xf numFmtId="166" fontId="6" fillId="0" borderId="1" xfId="1" applyNumberFormat="1" applyFont="1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6"/>
  <sheetViews>
    <sheetView tabSelected="1" zoomScale="90" zoomScaleNormal="90" workbookViewId="0">
      <selection activeCell="K12" sqref="K12"/>
    </sheetView>
  </sheetViews>
  <sheetFormatPr defaultRowHeight="15" x14ac:dyDescent="0.25"/>
  <cols>
    <col min="2" max="2" width="35" customWidth="1"/>
    <col min="4" max="4" width="11.5703125" customWidth="1"/>
    <col min="5" max="5" width="25.140625" customWidth="1"/>
    <col min="6" max="6" width="14.5703125" customWidth="1"/>
    <col min="7" max="7" width="25.85546875" customWidth="1"/>
    <col min="9" max="9" width="12.7109375" customWidth="1"/>
    <col min="10" max="10" width="15.7109375" customWidth="1"/>
    <col min="11" max="12" width="19.140625" customWidth="1"/>
    <col min="13" max="13" width="15.5703125" bestFit="1" customWidth="1"/>
    <col min="14" max="14" width="16.85546875" customWidth="1"/>
    <col min="15" max="15" width="20.85546875" customWidth="1"/>
    <col min="16" max="16" width="15.7109375" customWidth="1"/>
    <col min="17" max="17" width="13" customWidth="1"/>
    <col min="18" max="18" width="18.28515625" customWidth="1"/>
    <col min="19" max="19" width="21.42578125" customWidth="1"/>
    <col min="20" max="20" width="17.85546875" customWidth="1"/>
    <col min="22" max="22" width="19.28515625" customWidth="1"/>
    <col min="23" max="23" width="20.5703125" customWidth="1"/>
    <col min="24" max="24" width="19.28515625" customWidth="1"/>
    <col min="25" max="25" width="16" customWidth="1"/>
  </cols>
  <sheetData>
    <row r="1" spans="1:15" ht="23.25" x14ac:dyDescent="0.35">
      <c r="A1" s="2" t="s">
        <v>0</v>
      </c>
    </row>
    <row r="4" spans="1:15" x14ac:dyDescent="0.25">
      <c r="A4" s="3" t="s">
        <v>1</v>
      </c>
    </row>
    <row r="5" spans="1:15" x14ac:dyDescent="0.25">
      <c r="A5" s="4" t="s">
        <v>2</v>
      </c>
    </row>
    <row r="8" spans="1:15" x14ac:dyDescent="0.25">
      <c r="A8" s="12" t="s">
        <v>3</v>
      </c>
      <c r="B8" s="12" t="s">
        <v>4</v>
      </c>
      <c r="C8" s="12" t="s">
        <v>15</v>
      </c>
      <c r="D8" s="12" t="s">
        <v>16</v>
      </c>
      <c r="E8" s="37" t="s">
        <v>17</v>
      </c>
      <c r="F8" s="12" t="s">
        <v>26</v>
      </c>
      <c r="G8" s="12" t="s">
        <v>27</v>
      </c>
      <c r="I8" s="17" t="s">
        <v>3</v>
      </c>
      <c r="J8" s="17" t="s">
        <v>4</v>
      </c>
      <c r="K8" s="17" t="s">
        <v>15</v>
      </c>
      <c r="L8" s="17" t="s">
        <v>16</v>
      </c>
      <c r="M8" s="17" t="s">
        <v>17</v>
      </c>
      <c r="N8" s="17" t="s">
        <v>27</v>
      </c>
      <c r="O8" s="35"/>
    </row>
    <row r="9" spans="1:15" x14ac:dyDescent="0.25">
      <c r="A9" s="13"/>
      <c r="B9" s="14" t="s">
        <v>9</v>
      </c>
      <c r="C9" s="13"/>
      <c r="D9" s="13"/>
      <c r="E9" s="38"/>
      <c r="F9" s="38"/>
      <c r="G9" s="13"/>
      <c r="I9" s="10">
        <v>1</v>
      </c>
      <c r="J9" s="6" t="s">
        <v>85</v>
      </c>
      <c r="K9" s="82">
        <v>32000000000</v>
      </c>
      <c r="L9" s="10" t="s">
        <v>86</v>
      </c>
      <c r="M9" s="10">
        <v>32000000000</v>
      </c>
      <c r="N9" s="21"/>
      <c r="O9" s="48"/>
    </row>
    <row r="10" spans="1:15" x14ac:dyDescent="0.25">
      <c r="A10" s="12"/>
      <c r="B10" s="15" t="s">
        <v>6</v>
      </c>
      <c r="C10" s="12"/>
      <c r="D10" s="12"/>
      <c r="E10" s="39"/>
      <c r="F10" s="39"/>
      <c r="G10" s="12"/>
      <c r="H10" s="1"/>
      <c r="I10" s="10">
        <v>2</v>
      </c>
      <c r="J10" s="6" t="s">
        <v>87</v>
      </c>
      <c r="K10" s="10"/>
      <c r="L10" s="10" t="s">
        <v>86</v>
      </c>
      <c r="M10" s="21">
        <v>300000</v>
      </c>
      <c r="N10" s="21"/>
      <c r="O10" s="52"/>
    </row>
    <row r="11" spans="1:15" x14ac:dyDescent="0.25">
      <c r="A11" s="13">
        <v>1</v>
      </c>
      <c r="B11" s="14" t="s">
        <v>7</v>
      </c>
      <c r="C11" s="13"/>
      <c r="D11" s="13"/>
      <c r="E11" s="38"/>
      <c r="F11" s="38">
        <v>500000</v>
      </c>
      <c r="G11" s="24" t="s">
        <v>82</v>
      </c>
      <c r="I11" s="10"/>
      <c r="J11" s="6"/>
      <c r="K11" s="10"/>
      <c r="L11" s="10"/>
      <c r="M11" s="69"/>
      <c r="N11" s="21"/>
      <c r="O11" s="52"/>
    </row>
    <row r="12" spans="1:15" x14ac:dyDescent="0.25">
      <c r="A12" s="13">
        <v>2</v>
      </c>
      <c r="B12" s="14" t="s">
        <v>54</v>
      </c>
      <c r="C12" s="13">
        <v>1</v>
      </c>
      <c r="D12" s="13" t="s">
        <v>49</v>
      </c>
      <c r="E12" s="38">
        <v>7000000</v>
      </c>
      <c r="F12" s="38">
        <f>E12*C12</f>
        <v>7000000</v>
      </c>
      <c r="G12" s="24" t="s">
        <v>32</v>
      </c>
      <c r="I12" s="10"/>
      <c r="J12" s="6"/>
      <c r="K12" s="10"/>
      <c r="L12" s="10"/>
      <c r="M12" s="69"/>
      <c r="N12" s="21"/>
      <c r="O12" s="52"/>
    </row>
    <row r="13" spans="1:15" x14ac:dyDescent="0.25">
      <c r="A13" s="13">
        <v>3</v>
      </c>
      <c r="B13" s="16" t="s">
        <v>8</v>
      </c>
      <c r="C13" s="13">
        <v>3</v>
      </c>
      <c r="D13" s="13" t="s">
        <v>49</v>
      </c>
      <c r="E13" s="38">
        <v>800000</v>
      </c>
      <c r="F13" s="38">
        <f t="shared" ref="F13:F23" si="0">E13*C13</f>
        <v>2400000</v>
      </c>
      <c r="G13" s="24" t="s">
        <v>32</v>
      </c>
      <c r="I13" s="10"/>
      <c r="J13" s="6"/>
      <c r="K13" s="10"/>
      <c r="L13" s="10"/>
      <c r="M13" s="69"/>
      <c r="N13" s="21"/>
      <c r="O13" s="52"/>
    </row>
    <row r="14" spans="1:15" x14ac:dyDescent="0.25">
      <c r="A14" s="13">
        <v>4</v>
      </c>
      <c r="B14" s="16" t="s">
        <v>10</v>
      </c>
      <c r="C14" s="13">
        <v>1</v>
      </c>
      <c r="D14" s="13" t="s">
        <v>49</v>
      </c>
      <c r="E14" s="38">
        <v>4500000</v>
      </c>
      <c r="F14" s="38">
        <f t="shared" si="0"/>
        <v>4500000</v>
      </c>
      <c r="G14" s="24" t="s">
        <v>32</v>
      </c>
      <c r="I14" s="10"/>
      <c r="J14" s="6"/>
      <c r="K14" s="10"/>
      <c r="L14" s="10"/>
      <c r="M14" s="70"/>
      <c r="N14" s="25"/>
      <c r="O14" s="48"/>
    </row>
    <row r="15" spans="1:15" x14ac:dyDescent="0.25">
      <c r="A15" s="13">
        <v>5</v>
      </c>
      <c r="B15" s="16" t="s">
        <v>13</v>
      </c>
      <c r="C15" s="13">
        <v>2</v>
      </c>
      <c r="D15" s="13" t="s">
        <v>55</v>
      </c>
      <c r="E15" s="38">
        <v>2000000</v>
      </c>
      <c r="F15" s="38">
        <f t="shared" si="0"/>
        <v>4000000</v>
      </c>
      <c r="G15" s="24" t="s">
        <v>38</v>
      </c>
      <c r="O15" s="35"/>
    </row>
    <row r="16" spans="1:15" x14ac:dyDescent="0.25">
      <c r="A16" s="13">
        <v>6</v>
      </c>
      <c r="B16" s="16" t="s">
        <v>12</v>
      </c>
      <c r="C16" s="13">
        <v>1</v>
      </c>
      <c r="D16" s="13" t="s">
        <v>55</v>
      </c>
      <c r="E16" s="38">
        <v>17000000</v>
      </c>
      <c r="F16" s="38">
        <f t="shared" si="0"/>
        <v>17000000</v>
      </c>
      <c r="G16" s="24" t="s">
        <v>83</v>
      </c>
      <c r="O16" s="35"/>
    </row>
    <row r="17" spans="1:25" x14ac:dyDescent="0.25">
      <c r="A17" s="13">
        <v>7</v>
      </c>
      <c r="B17" s="16" t="s">
        <v>11</v>
      </c>
      <c r="C17" s="13">
        <v>7</v>
      </c>
      <c r="D17" s="13" t="s">
        <v>55</v>
      </c>
      <c r="E17" s="38">
        <v>7000000</v>
      </c>
      <c r="F17" s="38">
        <f t="shared" si="0"/>
        <v>49000000</v>
      </c>
      <c r="G17" s="24" t="s">
        <v>82</v>
      </c>
      <c r="I17" s="3" t="s">
        <v>88</v>
      </c>
      <c r="J17" s="71"/>
      <c r="K17" s="71"/>
      <c r="L17" s="71"/>
      <c r="M17" s="71"/>
    </row>
    <row r="18" spans="1:25" ht="24" x14ac:dyDescent="0.25">
      <c r="A18" s="13">
        <v>8</v>
      </c>
      <c r="B18" s="16" t="s">
        <v>18</v>
      </c>
      <c r="C18" s="13">
        <v>3</v>
      </c>
      <c r="D18" s="13" t="s">
        <v>55</v>
      </c>
      <c r="E18" s="38">
        <v>500000</v>
      </c>
      <c r="F18" s="38">
        <f t="shared" si="0"/>
        <v>1500000</v>
      </c>
      <c r="G18" s="24" t="s">
        <v>82</v>
      </c>
      <c r="I18" s="77" t="s">
        <v>115</v>
      </c>
      <c r="J18" s="10" t="s">
        <v>89</v>
      </c>
      <c r="K18" s="10" t="s">
        <v>90</v>
      </c>
      <c r="L18" s="10" t="s">
        <v>91</v>
      </c>
      <c r="M18" s="10" t="s">
        <v>92</v>
      </c>
    </row>
    <row r="19" spans="1:25" x14ac:dyDescent="0.25">
      <c r="A19" s="13"/>
      <c r="B19" s="15" t="s">
        <v>14</v>
      </c>
      <c r="C19" s="13"/>
      <c r="D19" s="13"/>
      <c r="E19" s="38"/>
      <c r="F19" s="38"/>
      <c r="G19" s="13"/>
      <c r="I19" s="72"/>
      <c r="J19" s="10">
        <v>1</v>
      </c>
      <c r="K19" s="10">
        <v>2</v>
      </c>
      <c r="L19" s="10">
        <v>6</v>
      </c>
      <c r="M19" s="10">
        <v>10</v>
      </c>
    </row>
    <row r="20" spans="1:25" x14ac:dyDescent="0.25">
      <c r="A20" s="13">
        <v>1</v>
      </c>
      <c r="B20" s="16" t="s">
        <v>12</v>
      </c>
      <c r="C20" s="13">
        <v>1</v>
      </c>
      <c r="D20" s="13" t="s">
        <v>49</v>
      </c>
      <c r="E20" s="38">
        <f>0.1 *E16</f>
        <v>1700000</v>
      </c>
      <c r="F20" s="38">
        <f t="shared" si="0"/>
        <v>1700000</v>
      </c>
      <c r="G20" s="24" t="s">
        <v>83</v>
      </c>
      <c r="I20" s="6" t="s">
        <v>93</v>
      </c>
      <c r="J20" s="73">
        <f>F20+F109</f>
        <v>2400000</v>
      </c>
      <c r="K20" s="73">
        <f>F20+F109</f>
        <v>2400000</v>
      </c>
      <c r="L20" s="73">
        <f>F20+F109+F92+F91+F90</f>
        <v>3345000</v>
      </c>
      <c r="M20" s="73">
        <f>F20+F109+F92+F91+F90+F40+F42+F52+F63+F68+F85+F86+F87+F88+F95+F105+F106+F108+F112+F113</f>
        <v>166311000</v>
      </c>
    </row>
    <row r="21" spans="1:25" x14ac:dyDescent="0.25">
      <c r="A21" s="13">
        <v>2</v>
      </c>
      <c r="B21" s="16" t="s">
        <v>11</v>
      </c>
      <c r="C21" s="13">
        <v>7</v>
      </c>
      <c r="D21" s="13" t="s">
        <v>55</v>
      </c>
      <c r="E21" s="38">
        <f>0.1*E17</f>
        <v>700000</v>
      </c>
      <c r="F21" s="38">
        <f t="shared" si="0"/>
        <v>4900000</v>
      </c>
      <c r="G21" s="24" t="s">
        <v>82</v>
      </c>
      <c r="I21" s="6" t="s">
        <v>94</v>
      </c>
      <c r="J21" s="21">
        <f>F20+F109+F11+F21+F49+F82</f>
        <v>21300000</v>
      </c>
      <c r="K21" s="73">
        <f>F20+F109+F11+F21+F49+F82+F83+F84</f>
        <v>26500000</v>
      </c>
      <c r="L21" s="73">
        <f>F20+F109+F11+F21+F49+F82+F83+F84+F15+F43+F55+F56+F57+F68+F74+F75+F76+F98+F100+F99+F115+F106+F105+F116+F117+F29+F30+F31</f>
        <v>41265000</v>
      </c>
      <c r="M21" s="73">
        <f>F20+F109+F11+F21+F49+F82+F83+F84+F15+F43+F55+F56+F57+F68+F74+F75+F76+F98+F100+F99+F115+F106+F105+F116+F117+F23+F26+F27+F29+F30+F31+F63+F71+F72+F85+F87+F86+F88+F95+F112+F96+F113</f>
        <v>172536000</v>
      </c>
    </row>
    <row r="22" spans="1:25" x14ac:dyDescent="0.25">
      <c r="A22" s="13">
        <v>3</v>
      </c>
      <c r="B22" s="16" t="s">
        <v>13</v>
      </c>
      <c r="C22" s="13">
        <v>2</v>
      </c>
      <c r="D22" s="13" t="s">
        <v>55</v>
      </c>
      <c r="E22" s="38">
        <f>E15*0.1</f>
        <v>200000</v>
      </c>
      <c r="F22" s="38">
        <f t="shared" si="0"/>
        <v>400000</v>
      </c>
      <c r="G22" s="24" t="s">
        <v>38</v>
      </c>
      <c r="I22" s="6" t="s">
        <v>95</v>
      </c>
      <c r="J22" s="21">
        <f>F20+F109+F11+F21+F49+F82</f>
        <v>21300000</v>
      </c>
      <c r="K22" s="21">
        <f>F20+F109+F11+F21+F49+F82+F83+F84</f>
        <v>26500000</v>
      </c>
      <c r="L22" s="21">
        <f>F20+F109+F11+F21+F49+F82+F83+F84+F15+F43+F55+F56+F57+F68+F74+F75+F76+F98+F100+F99+F115+F106+F105+F116+F117+F29+F30+F31</f>
        <v>41265000</v>
      </c>
      <c r="M22" s="21">
        <f>F20+F109+F11+F21+F49+F82+F83+F84+F15+F43+F55+F56+F57+F68+F74+F75+F76+F98+F100+F99+F115+F106+F105+F116+F117+F23+F26+F27+F29+F30+F31+F63+F71+F72+F85+F87+F86+F88+F95+F112+F96+F113</f>
        <v>172536000</v>
      </c>
    </row>
    <row r="23" spans="1:25" x14ac:dyDescent="0.25">
      <c r="A23" s="13">
        <v>3</v>
      </c>
      <c r="B23" s="16" t="s">
        <v>18</v>
      </c>
      <c r="C23" s="13">
        <v>3</v>
      </c>
      <c r="D23" s="13" t="s">
        <v>55</v>
      </c>
      <c r="E23" s="38">
        <f>E18*0.1</f>
        <v>50000</v>
      </c>
      <c r="F23" s="38">
        <f t="shared" si="0"/>
        <v>150000</v>
      </c>
      <c r="G23" s="24" t="s">
        <v>82</v>
      </c>
      <c r="I23" s="6"/>
      <c r="J23" s="21"/>
      <c r="K23" s="21"/>
      <c r="L23" s="21"/>
      <c r="M23" s="21"/>
    </row>
    <row r="24" spans="1:25" x14ac:dyDescent="0.25">
      <c r="A24" s="8"/>
      <c r="B24" s="23" t="s">
        <v>39</v>
      </c>
      <c r="C24" s="10"/>
      <c r="D24" s="10"/>
      <c r="E24" s="25"/>
      <c r="F24" s="25"/>
      <c r="G24" s="6"/>
      <c r="I24" s="6" t="s">
        <v>96</v>
      </c>
      <c r="J24" s="21"/>
      <c r="K24" s="21"/>
      <c r="L24" s="21"/>
      <c r="M24" s="21"/>
    </row>
    <row r="25" spans="1:25" x14ac:dyDescent="0.25">
      <c r="A25" s="8">
        <v>1</v>
      </c>
      <c r="B25" s="6" t="s">
        <v>20</v>
      </c>
      <c r="C25" s="8"/>
      <c r="D25" s="8"/>
      <c r="E25" s="8"/>
      <c r="F25" s="25"/>
      <c r="G25" s="24" t="s">
        <v>32</v>
      </c>
      <c r="I25" s="71"/>
      <c r="J25" s="71"/>
      <c r="K25" s="71"/>
      <c r="L25" s="71"/>
      <c r="M25" s="71"/>
    </row>
    <row r="26" spans="1:25" ht="45" x14ac:dyDescent="0.25">
      <c r="A26" s="8"/>
      <c r="B26" s="6" t="s">
        <v>21</v>
      </c>
      <c r="C26" s="8">
        <v>96</v>
      </c>
      <c r="D26" s="10" t="s">
        <v>40</v>
      </c>
      <c r="E26" s="25">
        <v>60000</v>
      </c>
      <c r="F26" s="25">
        <f>C26*E26</f>
        <v>5760000</v>
      </c>
      <c r="G26" s="24"/>
      <c r="I26" s="74" t="s">
        <v>97</v>
      </c>
      <c r="J26" s="8" t="s">
        <v>98</v>
      </c>
      <c r="K26" s="8" t="s">
        <v>99</v>
      </c>
      <c r="L26" s="8" t="s">
        <v>100</v>
      </c>
      <c r="M26" s="8" t="s">
        <v>101</v>
      </c>
      <c r="N26" s="8" t="s">
        <v>102</v>
      </c>
      <c r="O26" s="8" t="s">
        <v>103</v>
      </c>
      <c r="P26" s="8" t="s">
        <v>104</v>
      </c>
      <c r="Q26" s="8" t="s">
        <v>105</v>
      </c>
      <c r="R26" s="75" t="s">
        <v>106</v>
      </c>
      <c r="S26" s="75" t="s">
        <v>107</v>
      </c>
      <c r="T26" s="75" t="s">
        <v>108</v>
      </c>
      <c r="U26" s="75" t="s">
        <v>109</v>
      </c>
      <c r="V26" s="75" t="s">
        <v>110</v>
      </c>
      <c r="W26" s="75" t="s">
        <v>111</v>
      </c>
      <c r="X26" s="75" t="s">
        <v>112</v>
      </c>
      <c r="Y26" s="75" t="s">
        <v>113</v>
      </c>
    </row>
    <row r="27" spans="1:25" ht="30" x14ac:dyDescent="0.25">
      <c r="A27" s="8"/>
      <c r="B27" s="6" t="s">
        <v>22</v>
      </c>
      <c r="C27" s="30">
        <v>2</v>
      </c>
      <c r="D27" s="10" t="s">
        <v>41</v>
      </c>
      <c r="E27" s="25">
        <v>75000</v>
      </c>
      <c r="F27" s="25">
        <f>C27*E27</f>
        <v>150000</v>
      </c>
      <c r="G27" s="24"/>
      <c r="I27" s="74" t="s">
        <v>116</v>
      </c>
      <c r="J27" s="76">
        <f>J20+J33</f>
        <v>32002700000</v>
      </c>
      <c r="K27" s="76">
        <f>J21+J34</f>
        <v>32021600000</v>
      </c>
      <c r="L27" s="76">
        <f>J22+J35</f>
        <v>32021600000</v>
      </c>
      <c r="M27" s="76">
        <f>J24+J36</f>
        <v>0</v>
      </c>
      <c r="N27" s="76">
        <f>K20+K33</f>
        <v>64002700000</v>
      </c>
      <c r="O27" s="76">
        <f>K21+K34</f>
        <v>64026800000</v>
      </c>
      <c r="P27" s="76">
        <f>K22+K35</f>
        <v>64026800000</v>
      </c>
      <c r="Q27" s="76">
        <f>K24+K36</f>
        <v>0</v>
      </c>
      <c r="R27" s="26">
        <f>L20+L33</f>
        <v>192003645000</v>
      </c>
      <c r="S27" s="26">
        <f>L21+L34</f>
        <v>192041565000</v>
      </c>
      <c r="T27" s="26">
        <f>L22+L35</f>
        <v>192041565000</v>
      </c>
      <c r="U27" s="26">
        <f>L23+L36</f>
        <v>0</v>
      </c>
      <c r="V27" s="26">
        <f>M20+M33</f>
        <v>320166611000</v>
      </c>
      <c r="W27" s="26">
        <f>M21+M34</f>
        <v>320172836000</v>
      </c>
      <c r="X27" s="26">
        <f>M22+M35</f>
        <v>320172836000</v>
      </c>
      <c r="Y27" s="26">
        <f>M24+M36</f>
        <v>0</v>
      </c>
    </row>
    <row r="28" spans="1:25" ht="24.75" x14ac:dyDescent="0.25">
      <c r="A28" s="8">
        <v>2</v>
      </c>
      <c r="B28" s="6" t="s">
        <v>23</v>
      </c>
      <c r="C28" s="30"/>
      <c r="D28" s="10"/>
      <c r="E28" s="25"/>
      <c r="F28" s="25"/>
      <c r="G28" s="24" t="s">
        <v>42</v>
      </c>
    </row>
    <row r="29" spans="1:25" x14ac:dyDescent="0.25">
      <c r="A29" s="6"/>
      <c r="B29" s="6" t="s">
        <v>24</v>
      </c>
      <c r="C29" s="10">
        <v>6</v>
      </c>
      <c r="D29" s="10" t="s">
        <v>43</v>
      </c>
      <c r="E29" s="25">
        <v>45000</v>
      </c>
      <c r="F29" s="25">
        <f>C29*E29</f>
        <v>270000</v>
      </c>
      <c r="G29" s="5"/>
      <c r="I29" s="3" t="s">
        <v>114</v>
      </c>
      <c r="J29" s="71"/>
      <c r="K29" s="71"/>
      <c r="L29" s="71"/>
      <c r="M29" s="71"/>
    </row>
    <row r="30" spans="1:25" ht="24" customHeight="1" x14ac:dyDescent="0.25">
      <c r="A30" s="34"/>
      <c r="B30" s="6" t="s">
        <v>25</v>
      </c>
      <c r="C30" s="8">
        <v>2</v>
      </c>
      <c r="D30" s="10" t="s">
        <v>31</v>
      </c>
      <c r="E30" s="25">
        <v>35000</v>
      </c>
      <c r="F30" s="25">
        <f>C30*E30</f>
        <v>70000</v>
      </c>
      <c r="G30" s="5"/>
      <c r="I30" s="78" t="s">
        <v>116</v>
      </c>
      <c r="J30" s="10" t="s">
        <v>89</v>
      </c>
      <c r="K30" s="10" t="s">
        <v>90</v>
      </c>
      <c r="L30" s="10" t="s">
        <v>91</v>
      </c>
      <c r="M30" s="10" t="s">
        <v>92</v>
      </c>
    </row>
    <row r="31" spans="1:25" x14ac:dyDescent="0.25">
      <c r="A31" s="8"/>
      <c r="B31" s="7" t="s">
        <v>22</v>
      </c>
      <c r="C31" s="8">
        <v>2</v>
      </c>
      <c r="D31" s="11" t="s">
        <v>41</v>
      </c>
      <c r="E31" s="32">
        <v>50000</v>
      </c>
      <c r="F31" s="21">
        <f>C31*E31</f>
        <v>100000</v>
      </c>
      <c r="G31" s="6"/>
      <c r="I31" s="79"/>
      <c r="J31" s="10"/>
      <c r="K31" s="10"/>
      <c r="L31" s="10"/>
      <c r="M31" s="10"/>
    </row>
    <row r="32" spans="1:25" x14ac:dyDescent="0.25">
      <c r="I32" s="80"/>
      <c r="J32" s="10">
        <v>1</v>
      </c>
      <c r="K32" s="10">
        <v>2</v>
      </c>
      <c r="L32" s="10">
        <v>6</v>
      </c>
      <c r="M32" s="10">
        <v>10</v>
      </c>
    </row>
    <row r="33" spans="1:13" x14ac:dyDescent="0.25">
      <c r="I33" s="6" t="s">
        <v>93</v>
      </c>
      <c r="J33" s="73">
        <f>M9+M10</f>
        <v>32000300000</v>
      </c>
      <c r="K33" s="73">
        <f>(K32*M9)+M10</f>
        <v>64000300000</v>
      </c>
      <c r="L33" s="73">
        <f>(L32*M9)+M10</f>
        <v>192000300000</v>
      </c>
      <c r="M33" s="73">
        <f>(M32*M9)+M10</f>
        <v>320000300000</v>
      </c>
    </row>
    <row r="34" spans="1:13" x14ac:dyDescent="0.25">
      <c r="I34" s="6" t="s">
        <v>94</v>
      </c>
      <c r="J34" s="73">
        <f>M9+M10</f>
        <v>32000300000</v>
      </c>
      <c r="K34" s="73">
        <f>(K32*M9)+M10</f>
        <v>64000300000</v>
      </c>
      <c r="L34" s="73">
        <f>(L32*M9)+M10</f>
        <v>192000300000</v>
      </c>
      <c r="M34" s="73">
        <f>(M32*M9)+M10</f>
        <v>320000300000</v>
      </c>
    </row>
    <row r="35" spans="1:13" x14ac:dyDescent="0.25">
      <c r="I35" s="6" t="s">
        <v>95</v>
      </c>
      <c r="J35" s="73">
        <f>M9+M10</f>
        <v>32000300000</v>
      </c>
      <c r="K35" s="73">
        <f>(K32*M9)+M10</f>
        <v>64000300000</v>
      </c>
      <c r="L35" s="73">
        <f>(L32*M9)+M10</f>
        <v>192000300000</v>
      </c>
      <c r="M35" s="73">
        <f>(M32*M9)+M10</f>
        <v>320000300000</v>
      </c>
    </row>
    <row r="36" spans="1:13" x14ac:dyDescent="0.25">
      <c r="A36" s="12" t="s">
        <v>3</v>
      </c>
      <c r="B36" s="15" t="s">
        <v>4</v>
      </c>
      <c r="C36" s="12" t="s">
        <v>15</v>
      </c>
      <c r="D36" s="12" t="s">
        <v>16</v>
      </c>
      <c r="E36" s="45" t="s">
        <v>17</v>
      </c>
      <c r="F36" s="45" t="s">
        <v>26</v>
      </c>
      <c r="G36" s="12" t="s">
        <v>27</v>
      </c>
      <c r="I36" s="6" t="s">
        <v>96</v>
      </c>
      <c r="J36" s="73"/>
      <c r="K36" s="73"/>
      <c r="L36" s="73"/>
      <c r="M36" s="73"/>
    </row>
    <row r="37" spans="1:13" x14ac:dyDescent="0.25">
      <c r="A37" s="13"/>
      <c r="B37" s="14" t="s">
        <v>5</v>
      </c>
      <c r="C37" s="13"/>
      <c r="D37" s="13"/>
      <c r="E37" s="44"/>
      <c r="F37" s="44"/>
      <c r="G37" s="13"/>
    </row>
    <row r="38" spans="1:13" x14ac:dyDescent="0.25">
      <c r="A38" s="12"/>
      <c r="B38" s="15" t="s">
        <v>6</v>
      </c>
      <c r="C38" s="12"/>
      <c r="D38" s="12"/>
      <c r="E38" s="45"/>
      <c r="F38" s="45"/>
      <c r="G38" s="12"/>
    </row>
    <row r="39" spans="1:13" x14ac:dyDescent="0.25">
      <c r="A39" s="13"/>
      <c r="B39" s="14" t="s">
        <v>7</v>
      </c>
      <c r="C39" s="13"/>
      <c r="D39" s="13"/>
      <c r="E39" s="44"/>
      <c r="F39" s="44"/>
      <c r="G39" s="13"/>
    </row>
    <row r="40" spans="1:13" x14ac:dyDescent="0.25">
      <c r="A40" s="13">
        <v>1</v>
      </c>
      <c r="B40" s="16" t="s">
        <v>57</v>
      </c>
      <c r="C40" s="13">
        <v>5</v>
      </c>
      <c r="D40" s="13" t="s">
        <v>49</v>
      </c>
      <c r="E40" s="44">
        <v>800000</v>
      </c>
      <c r="F40" s="44">
        <f>E40*C40</f>
        <v>4000000</v>
      </c>
      <c r="G40" s="24" t="s">
        <v>32</v>
      </c>
    </row>
    <row r="41" spans="1:13" x14ac:dyDescent="0.25">
      <c r="A41" s="13"/>
      <c r="B41" s="16" t="s">
        <v>58</v>
      </c>
      <c r="C41" s="13">
        <v>5</v>
      </c>
      <c r="D41" s="13" t="s">
        <v>55</v>
      </c>
      <c r="E41" s="44">
        <v>26000000</v>
      </c>
      <c r="F41" s="44">
        <f t="shared" ref="F41:F43" si="1">E41*C41</f>
        <v>130000000</v>
      </c>
      <c r="G41" s="24" t="s">
        <v>84</v>
      </c>
    </row>
    <row r="42" spans="1:13" x14ac:dyDescent="0.25">
      <c r="A42" s="13"/>
      <c r="B42" s="16" t="s">
        <v>59</v>
      </c>
      <c r="C42" s="13">
        <v>3</v>
      </c>
      <c r="D42" s="13" t="s">
        <v>55</v>
      </c>
      <c r="E42" s="44">
        <v>850000</v>
      </c>
      <c r="F42" s="44">
        <f t="shared" si="1"/>
        <v>2550000</v>
      </c>
      <c r="G42" s="24" t="s">
        <v>32</v>
      </c>
    </row>
    <row r="43" spans="1:13" x14ac:dyDescent="0.25">
      <c r="A43" s="13"/>
      <c r="B43" s="16" t="s">
        <v>66</v>
      </c>
      <c r="C43" s="13">
        <v>5</v>
      </c>
      <c r="D43" s="13" t="s">
        <v>49</v>
      </c>
      <c r="E43" s="44">
        <v>1000000</v>
      </c>
      <c r="F43" s="44">
        <f t="shared" si="1"/>
        <v>5000000</v>
      </c>
      <c r="G43" s="24" t="s">
        <v>38</v>
      </c>
    </row>
    <row r="44" spans="1:13" x14ac:dyDescent="0.25">
      <c r="A44" s="13"/>
      <c r="B44" s="16"/>
      <c r="C44" s="13"/>
      <c r="D44" s="13"/>
      <c r="E44" s="44"/>
      <c r="F44" s="44"/>
      <c r="G44" s="13"/>
    </row>
    <row r="45" spans="1:13" x14ac:dyDescent="0.25">
      <c r="A45" s="13"/>
      <c r="B45" s="16"/>
      <c r="C45" s="13"/>
      <c r="D45" s="13"/>
      <c r="E45" s="44"/>
      <c r="F45" s="44"/>
      <c r="G45" s="13"/>
    </row>
    <row r="46" spans="1:13" x14ac:dyDescent="0.25">
      <c r="A46" s="13"/>
      <c r="B46" s="15" t="s">
        <v>14</v>
      </c>
      <c r="C46" s="13"/>
      <c r="D46" s="13"/>
      <c r="E46" s="44"/>
      <c r="F46" s="44"/>
      <c r="G46" s="13"/>
    </row>
    <row r="47" spans="1:13" ht="30" customHeight="1" x14ac:dyDescent="0.25">
      <c r="A47" s="13">
        <v>1</v>
      </c>
      <c r="B47" s="16" t="s">
        <v>78</v>
      </c>
      <c r="C47" s="13">
        <v>1</v>
      </c>
      <c r="D47" s="13" t="s">
        <v>49</v>
      </c>
      <c r="E47" s="44">
        <v>390000000</v>
      </c>
      <c r="F47" s="44">
        <f>E47*C47</f>
        <v>390000000</v>
      </c>
      <c r="G47" s="24" t="s">
        <v>45</v>
      </c>
    </row>
    <row r="48" spans="1:13" ht="38.25" customHeight="1" x14ac:dyDescent="0.25">
      <c r="A48" s="13">
        <v>2</v>
      </c>
      <c r="B48" s="16" t="s">
        <v>62</v>
      </c>
      <c r="C48" s="13">
        <v>1</v>
      </c>
      <c r="D48" s="13" t="s">
        <v>49</v>
      </c>
      <c r="E48" s="44">
        <v>2800000000</v>
      </c>
      <c r="F48" s="44">
        <f>E48*C48</f>
        <v>2800000000</v>
      </c>
      <c r="G48" s="24" t="s">
        <v>45</v>
      </c>
    </row>
    <row r="49" spans="1:7" x14ac:dyDescent="0.25">
      <c r="A49" s="13">
        <v>3</v>
      </c>
      <c r="B49" s="16" t="s">
        <v>58</v>
      </c>
      <c r="C49" s="13">
        <v>5</v>
      </c>
      <c r="D49" s="13" t="s">
        <v>55</v>
      </c>
      <c r="E49" s="44">
        <f>E41*10%</f>
        <v>2600000</v>
      </c>
      <c r="F49" s="44">
        <f>E49*C49</f>
        <v>13000000</v>
      </c>
      <c r="G49" s="13"/>
    </row>
    <row r="50" spans="1:7" x14ac:dyDescent="0.25">
      <c r="A50" s="13"/>
      <c r="B50" s="15" t="s">
        <v>19</v>
      </c>
      <c r="C50" s="13"/>
      <c r="D50" s="13"/>
      <c r="E50" s="44"/>
      <c r="F50" s="44"/>
      <c r="G50" s="13"/>
    </row>
    <row r="51" spans="1:7" x14ac:dyDescent="0.25">
      <c r="A51" s="8">
        <v>1</v>
      </c>
      <c r="B51" s="6" t="s">
        <v>20</v>
      </c>
      <c r="C51" s="8"/>
      <c r="D51" s="8"/>
      <c r="E51" s="43"/>
      <c r="F51" s="62"/>
      <c r="G51" s="24" t="s">
        <v>32</v>
      </c>
    </row>
    <row r="52" spans="1:7" x14ac:dyDescent="0.25">
      <c r="A52" s="8"/>
      <c r="B52" s="6" t="s">
        <v>21</v>
      </c>
      <c r="C52" s="8">
        <v>500</v>
      </c>
      <c r="D52" s="10" t="s">
        <v>40</v>
      </c>
      <c r="E52" s="62">
        <v>60000</v>
      </c>
      <c r="F52" s="62">
        <f>C52*E52</f>
        <v>30000000</v>
      </c>
      <c r="G52" s="6"/>
    </row>
    <row r="53" spans="1:7" x14ac:dyDescent="0.25">
      <c r="A53" s="8"/>
      <c r="B53" s="6" t="s">
        <v>22</v>
      </c>
      <c r="C53" s="30">
        <v>10</v>
      </c>
      <c r="D53" s="10" t="s">
        <v>41</v>
      </c>
      <c r="E53" s="62">
        <v>75000</v>
      </c>
      <c r="F53" s="62">
        <f>C53*E53</f>
        <v>750000</v>
      </c>
      <c r="G53" s="5"/>
    </row>
    <row r="54" spans="1:7" ht="24.75" x14ac:dyDescent="0.25">
      <c r="A54" s="8">
        <v>2</v>
      </c>
      <c r="B54" s="6" t="s">
        <v>23</v>
      </c>
      <c r="C54" s="30"/>
      <c r="D54" s="10"/>
      <c r="E54" s="62"/>
      <c r="F54" s="62"/>
      <c r="G54" s="24" t="s">
        <v>42</v>
      </c>
    </row>
    <row r="55" spans="1:7" x14ac:dyDescent="0.25">
      <c r="A55" s="6"/>
      <c r="B55" s="6" t="s">
        <v>24</v>
      </c>
      <c r="C55" s="10">
        <v>30</v>
      </c>
      <c r="D55" s="10" t="s">
        <v>43</v>
      </c>
      <c r="E55" s="62">
        <v>45000</v>
      </c>
      <c r="F55" s="62">
        <f>C55*E55</f>
        <v>1350000</v>
      </c>
      <c r="G55" s="5"/>
    </row>
    <row r="56" spans="1:7" x14ac:dyDescent="0.25">
      <c r="A56" s="5"/>
      <c r="B56" s="6" t="s">
        <v>25</v>
      </c>
      <c r="C56" s="8">
        <v>10</v>
      </c>
      <c r="D56" s="10" t="s">
        <v>31</v>
      </c>
      <c r="E56" s="62">
        <v>35000</v>
      </c>
      <c r="F56" s="62">
        <f>C56*E56</f>
        <v>350000</v>
      </c>
      <c r="G56" s="5"/>
    </row>
    <row r="57" spans="1:7" x14ac:dyDescent="0.25">
      <c r="A57" s="31"/>
      <c r="B57" s="7" t="s">
        <v>22</v>
      </c>
      <c r="C57" s="8">
        <v>10</v>
      </c>
      <c r="D57" s="11" t="s">
        <v>41</v>
      </c>
      <c r="E57" s="63">
        <v>50000</v>
      </c>
      <c r="F57" s="62">
        <f>C57*E57</f>
        <v>500000</v>
      </c>
      <c r="G57" s="5"/>
    </row>
    <row r="58" spans="1:7" x14ac:dyDescent="0.25">
      <c r="A58" s="46"/>
      <c r="B58" s="47"/>
      <c r="C58" s="46"/>
      <c r="D58" s="46"/>
      <c r="E58" s="65"/>
      <c r="F58" s="65"/>
      <c r="G58" s="46"/>
    </row>
    <row r="59" spans="1:7" x14ac:dyDescent="0.25">
      <c r="E59" s="40"/>
      <c r="F59" s="40"/>
    </row>
    <row r="60" spans="1:7" x14ac:dyDescent="0.25">
      <c r="A60" s="17" t="s">
        <v>3</v>
      </c>
      <c r="B60" s="17" t="s">
        <v>4</v>
      </c>
      <c r="C60" s="17" t="s">
        <v>15</v>
      </c>
      <c r="D60" s="17" t="s">
        <v>16</v>
      </c>
      <c r="E60" s="66" t="s">
        <v>17</v>
      </c>
      <c r="F60" s="66" t="s">
        <v>26</v>
      </c>
      <c r="G60" s="17" t="s">
        <v>27</v>
      </c>
    </row>
    <row r="61" spans="1:7" x14ac:dyDescent="0.25">
      <c r="A61" s="18"/>
      <c r="B61" s="19" t="s">
        <v>28</v>
      </c>
      <c r="C61" s="20"/>
      <c r="D61" s="20"/>
      <c r="E61" s="67"/>
      <c r="F61" s="64"/>
      <c r="G61" s="22"/>
    </row>
    <row r="62" spans="1:7" x14ac:dyDescent="0.25">
      <c r="A62" s="10"/>
      <c r="B62" s="23" t="s">
        <v>29</v>
      </c>
      <c r="C62" s="6"/>
      <c r="D62" s="6"/>
      <c r="E62" s="64"/>
      <c r="F62" s="64"/>
      <c r="G62" s="24"/>
    </row>
    <row r="63" spans="1:7" x14ac:dyDescent="0.25">
      <c r="A63" s="18">
        <v>1</v>
      </c>
      <c r="B63" s="20" t="s">
        <v>30</v>
      </c>
      <c r="C63" s="18">
        <v>12</v>
      </c>
      <c r="D63" s="10" t="s">
        <v>31</v>
      </c>
      <c r="E63" s="62">
        <v>10000</v>
      </c>
      <c r="F63" s="64">
        <f>C63*E63</f>
        <v>120000</v>
      </c>
      <c r="G63" s="24" t="s">
        <v>32</v>
      </c>
    </row>
    <row r="64" spans="1:7" ht="24.75" x14ac:dyDescent="0.25">
      <c r="A64" s="18">
        <v>2</v>
      </c>
      <c r="B64" s="20" t="s">
        <v>33</v>
      </c>
      <c r="C64" s="8">
        <v>12</v>
      </c>
      <c r="D64" s="10" t="s">
        <v>31</v>
      </c>
      <c r="E64" s="62">
        <v>15000</v>
      </c>
      <c r="F64" s="41">
        <f>C64*E64</f>
        <v>180000</v>
      </c>
      <c r="G64" s="22" t="s">
        <v>34</v>
      </c>
    </row>
    <row r="65" spans="1:7" x14ac:dyDescent="0.25">
      <c r="A65" s="18">
        <v>3</v>
      </c>
      <c r="B65" s="20" t="s">
        <v>35</v>
      </c>
      <c r="C65" s="8">
        <v>12</v>
      </c>
      <c r="D65" s="10" t="s">
        <v>31</v>
      </c>
      <c r="E65" s="62">
        <v>80000</v>
      </c>
      <c r="F65" s="41">
        <f>C65*E65</f>
        <v>960000</v>
      </c>
      <c r="G65" s="24" t="s">
        <v>32</v>
      </c>
    </row>
    <row r="66" spans="1:7" x14ac:dyDescent="0.25">
      <c r="A66" s="27"/>
      <c r="B66" s="23" t="s">
        <v>36</v>
      </c>
      <c r="C66" s="8"/>
      <c r="D66" s="5"/>
      <c r="E66" s="41"/>
      <c r="F66" s="41"/>
      <c r="G66" s="5"/>
    </row>
    <row r="67" spans="1:7" x14ac:dyDescent="0.25">
      <c r="A67" s="27">
        <v>1</v>
      </c>
      <c r="B67" s="6" t="s">
        <v>72</v>
      </c>
      <c r="C67" s="9">
        <v>12</v>
      </c>
      <c r="D67" s="42" t="s">
        <v>31</v>
      </c>
      <c r="E67" s="68">
        <f>1200000*10%</f>
        <v>120000</v>
      </c>
      <c r="F67" s="41">
        <f t="shared" ref="F67" si="2">C67*E67</f>
        <v>1440000</v>
      </c>
      <c r="G67" s="42"/>
    </row>
    <row r="68" spans="1:7" x14ac:dyDescent="0.25">
      <c r="A68" s="18">
        <v>2</v>
      </c>
      <c r="B68" s="28" t="s">
        <v>37</v>
      </c>
      <c r="C68" s="8">
        <v>12</v>
      </c>
      <c r="D68" s="10" t="s">
        <v>31</v>
      </c>
      <c r="E68" s="62">
        <f>300000*10%</f>
        <v>30000</v>
      </c>
      <c r="F68" s="41">
        <v>200000</v>
      </c>
      <c r="G68" s="29" t="s">
        <v>38</v>
      </c>
    </row>
    <row r="69" spans="1:7" x14ac:dyDescent="0.25">
      <c r="A69" s="8"/>
      <c r="B69" s="23" t="s">
        <v>39</v>
      </c>
      <c r="C69" s="10"/>
      <c r="D69" s="10"/>
      <c r="E69" s="62"/>
      <c r="F69" s="62"/>
      <c r="G69" s="6"/>
    </row>
    <row r="70" spans="1:7" x14ac:dyDescent="0.25">
      <c r="A70" s="8">
        <v>1</v>
      </c>
      <c r="B70" s="6" t="s">
        <v>20</v>
      </c>
      <c r="C70" s="8"/>
      <c r="D70" s="8"/>
      <c r="E70" s="43"/>
      <c r="F70" s="62"/>
      <c r="G70" s="24" t="s">
        <v>32</v>
      </c>
    </row>
    <row r="71" spans="1:7" x14ac:dyDescent="0.25">
      <c r="A71" s="8"/>
      <c r="B71" s="6" t="s">
        <v>21</v>
      </c>
      <c r="C71" s="8">
        <v>10</v>
      </c>
      <c r="D71" s="10" t="s">
        <v>40</v>
      </c>
      <c r="E71" s="62">
        <v>60000</v>
      </c>
      <c r="F71" s="62">
        <f>C71*E71</f>
        <v>600000</v>
      </c>
      <c r="G71" s="6"/>
    </row>
    <row r="72" spans="1:7" x14ac:dyDescent="0.25">
      <c r="A72" s="8"/>
      <c r="B72" s="6" t="s">
        <v>22</v>
      </c>
      <c r="C72" s="30">
        <v>2</v>
      </c>
      <c r="D72" s="10" t="s">
        <v>41</v>
      </c>
      <c r="E72" s="62">
        <v>75000</v>
      </c>
      <c r="F72" s="62">
        <f>C72*E72</f>
        <v>150000</v>
      </c>
      <c r="G72" s="5"/>
    </row>
    <row r="73" spans="1:7" ht="24.75" x14ac:dyDescent="0.25">
      <c r="A73" s="8">
        <v>2</v>
      </c>
      <c r="B73" s="6" t="s">
        <v>23</v>
      </c>
      <c r="C73" s="30"/>
      <c r="D73" s="10"/>
      <c r="E73" s="62"/>
      <c r="F73" s="62"/>
      <c r="G73" s="24" t="s">
        <v>42</v>
      </c>
    </row>
    <row r="74" spans="1:7" x14ac:dyDescent="0.25">
      <c r="A74" s="6"/>
      <c r="B74" s="6" t="s">
        <v>24</v>
      </c>
      <c r="C74" s="10">
        <v>4</v>
      </c>
      <c r="D74" s="10" t="s">
        <v>43</v>
      </c>
      <c r="E74" s="62">
        <v>45000</v>
      </c>
      <c r="F74" s="62">
        <f>C74*E74</f>
        <v>180000</v>
      </c>
      <c r="G74" s="5"/>
    </row>
    <row r="75" spans="1:7" x14ac:dyDescent="0.25">
      <c r="A75" s="5"/>
      <c r="B75" s="6" t="s">
        <v>25</v>
      </c>
      <c r="C75" s="8">
        <v>1</v>
      </c>
      <c r="D75" s="10" t="s">
        <v>31</v>
      </c>
      <c r="E75" s="62">
        <v>35000</v>
      </c>
      <c r="F75" s="62">
        <f>C75*E75</f>
        <v>35000</v>
      </c>
      <c r="G75" s="5"/>
    </row>
    <row r="76" spans="1:7" x14ac:dyDescent="0.25">
      <c r="A76" s="31"/>
      <c r="B76" s="7" t="s">
        <v>22</v>
      </c>
      <c r="C76" s="8">
        <v>2</v>
      </c>
      <c r="D76" s="11" t="s">
        <v>41</v>
      </c>
      <c r="E76" s="63">
        <v>50000</v>
      </c>
      <c r="F76" s="64">
        <f>C76*E76</f>
        <v>100000</v>
      </c>
      <c r="G76" s="5"/>
    </row>
    <row r="79" spans="1:7" x14ac:dyDescent="0.25">
      <c r="A79" s="17" t="s">
        <v>3</v>
      </c>
      <c r="B79" s="17" t="s">
        <v>4</v>
      </c>
      <c r="C79" s="17" t="s">
        <v>15</v>
      </c>
      <c r="D79" s="17" t="s">
        <v>16</v>
      </c>
      <c r="E79" s="17" t="s">
        <v>17</v>
      </c>
      <c r="F79" s="17" t="s">
        <v>26</v>
      </c>
      <c r="G79" s="17" t="s">
        <v>27</v>
      </c>
    </row>
    <row r="80" spans="1:7" x14ac:dyDescent="0.25">
      <c r="A80" s="6"/>
      <c r="B80" s="33" t="s">
        <v>73</v>
      </c>
      <c r="D80" s="6"/>
      <c r="E80" s="21"/>
      <c r="F80" s="21"/>
      <c r="G80" s="6"/>
    </row>
    <row r="81" spans="1:7" x14ac:dyDescent="0.25">
      <c r="A81" s="10"/>
      <c r="B81" s="23" t="s">
        <v>29</v>
      </c>
      <c r="C81" s="6"/>
      <c r="D81" s="6"/>
      <c r="E81" s="21"/>
      <c r="F81" s="21"/>
      <c r="G81" s="24"/>
    </row>
    <row r="82" spans="1:7" x14ac:dyDescent="0.25">
      <c r="A82" s="10">
        <v>1</v>
      </c>
      <c r="B82" s="6" t="s">
        <v>44</v>
      </c>
      <c r="C82" s="10"/>
      <c r="D82" s="10"/>
      <c r="E82" s="25"/>
      <c r="F82" s="25">
        <v>500000</v>
      </c>
      <c r="G82" s="24"/>
    </row>
    <row r="83" spans="1:7" ht="24.75" x14ac:dyDescent="0.25">
      <c r="A83" s="10">
        <v>2</v>
      </c>
      <c r="B83" s="6" t="s">
        <v>74</v>
      </c>
      <c r="C83" s="10">
        <v>3</v>
      </c>
      <c r="D83" s="10" t="s">
        <v>31</v>
      </c>
      <c r="E83" s="25">
        <v>400000</v>
      </c>
      <c r="F83" s="26">
        <f>C83*E83</f>
        <v>1200000</v>
      </c>
      <c r="G83" s="24" t="s">
        <v>45</v>
      </c>
    </row>
    <row r="84" spans="1:7" ht="24.75" x14ac:dyDescent="0.25">
      <c r="A84" s="10">
        <v>3</v>
      </c>
      <c r="B84" s="6" t="s">
        <v>47</v>
      </c>
      <c r="C84" s="10">
        <v>10</v>
      </c>
      <c r="D84" s="10" t="s">
        <v>31</v>
      </c>
      <c r="E84" s="25">
        <v>400000</v>
      </c>
      <c r="F84" s="26">
        <f>C84*E84</f>
        <v>4000000</v>
      </c>
      <c r="G84" s="24" t="s">
        <v>45</v>
      </c>
    </row>
    <row r="85" spans="1:7" x14ac:dyDescent="0.25">
      <c r="A85" s="11">
        <v>4</v>
      </c>
      <c r="B85" s="7" t="s">
        <v>75</v>
      </c>
      <c r="C85" s="8"/>
      <c r="D85" s="10"/>
      <c r="E85" s="25"/>
      <c r="F85" s="26">
        <v>100000000</v>
      </c>
      <c r="G85" s="24" t="s">
        <v>32</v>
      </c>
    </row>
    <row r="86" spans="1:7" x14ac:dyDescent="0.25">
      <c r="A86" s="10">
        <v>5</v>
      </c>
      <c r="B86" s="6" t="s">
        <v>76</v>
      </c>
      <c r="C86" s="8"/>
      <c r="D86" s="10"/>
      <c r="E86" s="25"/>
      <c r="F86" s="25">
        <v>10000000</v>
      </c>
      <c r="G86" s="24" t="s">
        <v>32</v>
      </c>
    </row>
    <row r="87" spans="1:7" x14ac:dyDescent="0.25">
      <c r="A87" s="11">
        <v>6</v>
      </c>
      <c r="B87" s="7" t="s">
        <v>35</v>
      </c>
      <c r="C87" s="8">
        <v>4</v>
      </c>
      <c r="D87" s="10" t="s">
        <v>31</v>
      </c>
      <c r="E87" s="25">
        <v>29000</v>
      </c>
      <c r="F87" s="26">
        <f>C87*E87</f>
        <v>116000</v>
      </c>
      <c r="G87" s="24" t="s">
        <v>32</v>
      </c>
    </row>
    <row r="88" spans="1:7" x14ac:dyDescent="0.25">
      <c r="A88" s="11">
        <v>7</v>
      </c>
      <c r="B88" s="7" t="s">
        <v>77</v>
      </c>
      <c r="C88" s="8">
        <v>5</v>
      </c>
      <c r="D88" s="10" t="s">
        <v>31</v>
      </c>
      <c r="E88" s="25">
        <v>850000</v>
      </c>
      <c r="F88" s="54">
        <f>C88*E88</f>
        <v>4250000</v>
      </c>
      <c r="G88" s="24"/>
    </row>
    <row r="89" spans="1:7" x14ac:dyDescent="0.25">
      <c r="A89" s="10"/>
      <c r="B89" s="23" t="s">
        <v>36</v>
      </c>
      <c r="C89" s="30"/>
      <c r="D89" s="10"/>
      <c r="E89" s="25"/>
      <c r="F89" s="25"/>
      <c r="G89" s="6"/>
    </row>
    <row r="90" spans="1:7" x14ac:dyDescent="0.25">
      <c r="A90" s="10">
        <v>1</v>
      </c>
      <c r="B90" s="6" t="s">
        <v>46</v>
      </c>
      <c r="C90" s="30">
        <v>3</v>
      </c>
      <c r="D90" s="10" t="s">
        <v>31</v>
      </c>
      <c r="E90" s="25">
        <f>E83*10%</f>
        <v>40000</v>
      </c>
      <c r="F90" s="25">
        <f>C90*E90</f>
        <v>120000</v>
      </c>
      <c r="G90" s="24" t="s">
        <v>38</v>
      </c>
    </row>
    <row r="91" spans="1:7" x14ac:dyDescent="0.25">
      <c r="A91" s="9">
        <v>2</v>
      </c>
      <c r="B91" s="7" t="s">
        <v>47</v>
      </c>
      <c r="C91" s="30">
        <v>10</v>
      </c>
      <c r="D91" s="10" t="s">
        <v>31</v>
      </c>
      <c r="E91" s="25">
        <f>E84*10%</f>
        <v>40000</v>
      </c>
      <c r="F91" s="25">
        <f>C91*E91</f>
        <v>400000</v>
      </c>
      <c r="G91" s="24" t="s">
        <v>38</v>
      </c>
    </row>
    <row r="92" spans="1:7" x14ac:dyDescent="0.25">
      <c r="A92" s="11">
        <v>3</v>
      </c>
      <c r="B92" s="7" t="s">
        <v>48</v>
      </c>
      <c r="C92" s="8">
        <v>5</v>
      </c>
      <c r="D92" s="10" t="s">
        <v>31</v>
      </c>
      <c r="E92" s="26">
        <f>E88*10%</f>
        <v>85000</v>
      </c>
      <c r="F92" s="25">
        <f>C92*E92</f>
        <v>425000</v>
      </c>
      <c r="G92" s="24" t="s">
        <v>38</v>
      </c>
    </row>
    <row r="93" spans="1:7" x14ac:dyDescent="0.25">
      <c r="A93" s="8"/>
      <c r="B93" s="23" t="s">
        <v>39</v>
      </c>
      <c r="C93" s="10"/>
      <c r="D93" s="10"/>
      <c r="E93" s="25"/>
      <c r="F93" s="25"/>
      <c r="G93" s="6"/>
    </row>
    <row r="94" spans="1:7" x14ac:dyDescent="0.25">
      <c r="A94" s="8">
        <v>1</v>
      </c>
      <c r="B94" s="6" t="s">
        <v>20</v>
      </c>
      <c r="C94" s="8"/>
      <c r="D94" s="8"/>
      <c r="E94" s="8"/>
      <c r="F94" s="25"/>
      <c r="G94" s="24" t="s">
        <v>32</v>
      </c>
    </row>
    <row r="95" spans="1:7" x14ac:dyDescent="0.25">
      <c r="A95" s="8"/>
      <c r="B95" s="6" t="s">
        <v>21</v>
      </c>
      <c r="C95" s="8">
        <v>100</v>
      </c>
      <c r="D95" s="10" t="s">
        <v>40</v>
      </c>
      <c r="E95" s="25">
        <v>60000</v>
      </c>
      <c r="F95" s="25">
        <f>C95*E95</f>
        <v>6000000</v>
      </c>
      <c r="G95" s="6"/>
    </row>
    <row r="96" spans="1:7" x14ac:dyDescent="0.25">
      <c r="A96" s="8"/>
      <c r="B96" s="6" t="s">
        <v>22</v>
      </c>
      <c r="C96" s="30">
        <v>3</v>
      </c>
      <c r="D96" s="10" t="s">
        <v>41</v>
      </c>
      <c r="E96" s="25">
        <v>75000</v>
      </c>
      <c r="F96" s="25">
        <f>C96*E96</f>
        <v>225000</v>
      </c>
      <c r="G96" s="5"/>
    </row>
    <row r="97" spans="1:7" ht="24.75" x14ac:dyDescent="0.25">
      <c r="A97" s="8">
        <v>2</v>
      </c>
      <c r="B97" s="6" t="s">
        <v>23</v>
      </c>
      <c r="C97" s="30"/>
      <c r="D97" s="10"/>
      <c r="E97" s="25"/>
      <c r="F97" s="25"/>
      <c r="G97" s="24" t="s">
        <v>42</v>
      </c>
    </row>
    <row r="98" spans="1:7" x14ac:dyDescent="0.25">
      <c r="A98" s="6"/>
      <c r="B98" s="6" t="s">
        <v>24</v>
      </c>
      <c r="C98" s="10">
        <v>4</v>
      </c>
      <c r="D98" s="10" t="s">
        <v>43</v>
      </c>
      <c r="E98" s="25">
        <v>45000</v>
      </c>
      <c r="F98" s="25">
        <f>C98*E98</f>
        <v>180000</v>
      </c>
      <c r="G98" s="5"/>
    </row>
    <row r="99" spans="1:7" x14ac:dyDescent="0.25">
      <c r="A99" s="5"/>
      <c r="B99" s="6" t="s">
        <v>25</v>
      </c>
      <c r="C99" s="8">
        <v>3</v>
      </c>
      <c r="D99" s="10" t="s">
        <v>31</v>
      </c>
      <c r="E99" s="25">
        <v>35000</v>
      </c>
      <c r="F99" s="25">
        <f>C99*E99</f>
        <v>105000</v>
      </c>
      <c r="G99" s="5"/>
    </row>
    <row r="100" spans="1:7" x14ac:dyDescent="0.25">
      <c r="A100" s="31"/>
      <c r="B100" s="7" t="s">
        <v>22</v>
      </c>
      <c r="C100" s="8">
        <v>3</v>
      </c>
      <c r="D100" s="11" t="s">
        <v>41</v>
      </c>
      <c r="E100" s="32">
        <v>50000</v>
      </c>
      <c r="F100" s="21">
        <f>C100*E100</f>
        <v>150000</v>
      </c>
      <c r="G100" s="5"/>
    </row>
    <row r="101" spans="1:7" x14ac:dyDescent="0.25">
      <c r="A101" s="48"/>
      <c r="B101" s="48"/>
      <c r="C101" s="50"/>
      <c r="D101" s="50"/>
      <c r="E101" s="53"/>
      <c r="F101" s="53"/>
      <c r="G101" s="35"/>
    </row>
    <row r="102" spans="1:7" x14ac:dyDescent="0.25">
      <c r="A102" s="17" t="s">
        <v>3</v>
      </c>
      <c r="B102" s="17" t="s">
        <v>4</v>
      </c>
      <c r="C102" s="17" t="s">
        <v>15</v>
      </c>
      <c r="D102" s="17" t="s">
        <v>16</v>
      </c>
      <c r="E102" s="17" t="s">
        <v>17</v>
      </c>
      <c r="F102" s="17" t="s">
        <v>26</v>
      </c>
      <c r="G102" s="17" t="s">
        <v>27</v>
      </c>
    </row>
    <row r="103" spans="1:7" x14ac:dyDescent="0.25">
      <c r="A103" s="20"/>
      <c r="B103" s="19" t="s">
        <v>117</v>
      </c>
      <c r="C103" s="20"/>
      <c r="D103" s="20"/>
      <c r="E103" s="20"/>
      <c r="F103" s="20"/>
      <c r="G103" s="20"/>
    </row>
    <row r="104" spans="1:7" x14ac:dyDescent="0.25">
      <c r="A104" s="20"/>
      <c r="B104" s="23" t="s">
        <v>29</v>
      </c>
      <c r="C104" s="20"/>
      <c r="D104" s="20"/>
      <c r="E104" s="20"/>
      <c r="F104" s="20"/>
      <c r="G104" s="20"/>
    </row>
    <row r="105" spans="1:7" x14ac:dyDescent="0.25">
      <c r="A105" s="18">
        <v>1</v>
      </c>
      <c r="B105" s="20" t="s">
        <v>118</v>
      </c>
      <c r="C105" s="18">
        <v>1</v>
      </c>
      <c r="D105" s="18" t="s">
        <v>31</v>
      </c>
      <c r="E105" s="25">
        <v>350000</v>
      </c>
      <c r="F105" s="81">
        <f>C105*E105</f>
        <v>350000</v>
      </c>
      <c r="G105" s="24" t="s">
        <v>38</v>
      </c>
    </row>
    <row r="106" spans="1:7" x14ac:dyDescent="0.25">
      <c r="A106" s="18">
        <v>2</v>
      </c>
      <c r="B106" s="20" t="s">
        <v>119</v>
      </c>
      <c r="C106" s="18">
        <v>20</v>
      </c>
      <c r="D106" s="18" t="s">
        <v>120</v>
      </c>
      <c r="E106" s="25">
        <v>80000</v>
      </c>
      <c r="F106" s="81">
        <f>C106*E106</f>
        <v>1600000</v>
      </c>
      <c r="G106" s="22" t="s">
        <v>38</v>
      </c>
    </row>
    <row r="107" spans="1:7" x14ac:dyDescent="0.25">
      <c r="A107" s="8"/>
      <c r="B107" s="23" t="s">
        <v>36</v>
      </c>
      <c r="C107" s="8"/>
      <c r="D107" s="8"/>
      <c r="E107" s="5"/>
      <c r="F107" s="5"/>
      <c r="G107" s="5"/>
    </row>
    <row r="108" spans="1:7" x14ac:dyDescent="0.25">
      <c r="A108" s="8">
        <v>1</v>
      </c>
      <c r="B108" s="20" t="s">
        <v>118</v>
      </c>
      <c r="C108" s="8">
        <v>1</v>
      </c>
      <c r="D108" s="8" t="s">
        <v>31</v>
      </c>
      <c r="E108" s="25">
        <v>30000</v>
      </c>
      <c r="F108" s="26">
        <f>C108*E108</f>
        <v>30000</v>
      </c>
      <c r="G108" s="24" t="s">
        <v>38</v>
      </c>
    </row>
    <row r="109" spans="1:7" ht="24.75" x14ac:dyDescent="0.25">
      <c r="A109" s="27">
        <v>2</v>
      </c>
      <c r="B109" s="20" t="s">
        <v>121</v>
      </c>
      <c r="C109" s="8">
        <v>20</v>
      </c>
      <c r="D109" s="8" t="s">
        <v>120</v>
      </c>
      <c r="E109" s="25">
        <v>35000</v>
      </c>
      <c r="F109" s="26">
        <f>C109*E109</f>
        <v>700000</v>
      </c>
      <c r="G109" s="22" t="s">
        <v>122</v>
      </c>
    </row>
    <row r="110" spans="1:7" x14ac:dyDescent="0.25">
      <c r="A110" s="8"/>
      <c r="B110" s="23" t="s">
        <v>39</v>
      </c>
      <c r="C110" s="10"/>
      <c r="D110" s="10"/>
      <c r="E110" s="25"/>
      <c r="F110" s="25"/>
      <c r="G110" s="6"/>
    </row>
    <row r="111" spans="1:7" x14ac:dyDescent="0.25">
      <c r="A111" s="8">
        <v>1</v>
      </c>
      <c r="B111" s="6" t="s">
        <v>20</v>
      </c>
      <c r="C111" s="8"/>
      <c r="D111" s="8"/>
      <c r="E111" s="8"/>
      <c r="F111" s="25"/>
      <c r="G111" s="24" t="s">
        <v>32</v>
      </c>
    </row>
    <row r="112" spans="1:7" x14ac:dyDescent="0.25">
      <c r="A112" s="8"/>
      <c r="B112" s="6" t="s">
        <v>21</v>
      </c>
      <c r="C112" s="8">
        <v>60</v>
      </c>
      <c r="D112" s="10" t="s">
        <v>40</v>
      </c>
      <c r="E112" s="25">
        <v>60000</v>
      </c>
      <c r="F112" s="25">
        <f>C112*E112</f>
        <v>3600000</v>
      </c>
      <c r="G112" s="6"/>
    </row>
    <row r="113" spans="1:7" x14ac:dyDescent="0.25">
      <c r="A113" s="8"/>
      <c r="B113" s="6" t="s">
        <v>22</v>
      </c>
      <c r="C113" s="30">
        <v>2</v>
      </c>
      <c r="D113" s="10" t="s">
        <v>41</v>
      </c>
      <c r="E113" s="25">
        <v>75000</v>
      </c>
      <c r="F113" s="25">
        <f>C113*E113</f>
        <v>150000</v>
      </c>
      <c r="G113" s="5"/>
    </row>
    <row r="114" spans="1:7" ht="24.75" x14ac:dyDescent="0.25">
      <c r="A114" s="8">
        <v>2</v>
      </c>
      <c r="B114" s="6" t="s">
        <v>23</v>
      </c>
      <c r="C114" s="30"/>
      <c r="D114" s="10"/>
      <c r="E114" s="25"/>
      <c r="F114" s="25"/>
      <c r="G114" s="24" t="s">
        <v>42</v>
      </c>
    </row>
    <row r="115" spans="1:7" x14ac:dyDescent="0.25">
      <c r="A115" s="6"/>
      <c r="B115" s="6" t="s">
        <v>24</v>
      </c>
      <c r="C115" s="10">
        <v>2</v>
      </c>
      <c r="D115" s="10" t="s">
        <v>43</v>
      </c>
      <c r="E115" s="25">
        <v>45000</v>
      </c>
      <c r="F115" s="25">
        <f>C115*E115</f>
        <v>90000</v>
      </c>
      <c r="G115" s="5"/>
    </row>
    <row r="116" spans="1:7" x14ac:dyDescent="0.25">
      <c r="A116" s="5"/>
      <c r="B116" s="6" t="s">
        <v>25</v>
      </c>
      <c r="C116" s="8">
        <v>1</v>
      </c>
      <c r="D116" s="10" t="s">
        <v>31</v>
      </c>
      <c r="E116" s="25">
        <v>35000</v>
      </c>
      <c r="F116" s="25">
        <f>C116*E116</f>
        <v>35000</v>
      </c>
      <c r="G116" s="5"/>
    </row>
    <row r="117" spans="1:7" x14ac:dyDescent="0.25">
      <c r="A117" s="31"/>
      <c r="B117" s="7" t="s">
        <v>22</v>
      </c>
      <c r="C117" s="8">
        <v>2</v>
      </c>
      <c r="D117" s="11" t="s">
        <v>41</v>
      </c>
      <c r="E117" s="32">
        <v>50000</v>
      </c>
      <c r="F117" s="21">
        <f>C117*E117</f>
        <v>100000</v>
      </c>
      <c r="G117" s="5"/>
    </row>
    <row r="118" spans="1:7" x14ac:dyDescent="0.25">
      <c r="A118" s="61"/>
      <c r="B118" s="48"/>
      <c r="C118" s="57"/>
      <c r="D118" s="50"/>
      <c r="E118" s="53"/>
      <c r="F118" s="53"/>
      <c r="G118" s="52"/>
    </row>
    <row r="119" spans="1:7" x14ac:dyDescent="0.25">
      <c r="A119" s="57"/>
      <c r="B119" s="51"/>
      <c r="C119" s="50"/>
      <c r="D119" s="50"/>
      <c r="E119" s="53"/>
      <c r="F119" s="53"/>
      <c r="G119" s="52"/>
    </row>
    <row r="120" spans="1:7" x14ac:dyDescent="0.25">
      <c r="A120" s="57"/>
      <c r="B120" s="48"/>
      <c r="C120" s="57"/>
      <c r="D120" s="57"/>
      <c r="E120" s="57"/>
      <c r="F120" s="53"/>
      <c r="G120" s="52"/>
    </row>
    <row r="121" spans="1:7" x14ac:dyDescent="0.25">
      <c r="A121" s="57"/>
      <c r="B121" s="48"/>
      <c r="C121" s="57"/>
      <c r="D121" s="50"/>
      <c r="E121" s="53"/>
      <c r="F121" s="53"/>
      <c r="G121" s="52"/>
    </row>
    <row r="122" spans="1:7" x14ac:dyDescent="0.25">
      <c r="A122" s="57"/>
      <c r="B122" s="48"/>
      <c r="C122" s="58"/>
      <c r="D122" s="50"/>
      <c r="E122" s="53"/>
      <c r="F122" s="53"/>
      <c r="G122" s="52"/>
    </row>
    <row r="123" spans="1:7" x14ac:dyDescent="0.25">
      <c r="A123" s="57"/>
      <c r="B123" s="48"/>
      <c r="C123" s="58"/>
      <c r="D123" s="50"/>
      <c r="E123" s="53"/>
      <c r="F123" s="53"/>
      <c r="G123" s="52"/>
    </row>
    <row r="124" spans="1:7" x14ac:dyDescent="0.25">
      <c r="A124" s="48"/>
      <c r="B124" s="48"/>
      <c r="C124" s="50"/>
      <c r="D124" s="50"/>
      <c r="E124" s="53"/>
      <c r="F124" s="53"/>
      <c r="G124" s="52"/>
    </row>
    <row r="125" spans="1:7" x14ac:dyDescent="0.25">
      <c r="A125" s="35"/>
      <c r="B125" s="48"/>
      <c r="C125" s="57"/>
      <c r="D125" s="50"/>
      <c r="E125" s="53"/>
      <c r="F125" s="53"/>
      <c r="G125" s="52"/>
    </row>
    <row r="126" spans="1:7" x14ac:dyDescent="0.25">
      <c r="A126" s="59"/>
      <c r="B126" s="56"/>
      <c r="C126" s="57"/>
      <c r="D126" s="55"/>
      <c r="E126" s="60"/>
      <c r="F126" s="49"/>
      <c r="G126" s="35"/>
    </row>
  </sheetData>
  <mergeCells count="1">
    <mergeCell ref="I30:I32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workbookViewId="0">
      <selection activeCell="B21" sqref="B21"/>
    </sheetView>
  </sheetViews>
  <sheetFormatPr defaultRowHeight="15" x14ac:dyDescent="0.25"/>
  <cols>
    <col min="1" max="1" width="50.5703125" customWidth="1"/>
    <col min="2" max="2" width="18.28515625" customWidth="1"/>
  </cols>
  <sheetData>
    <row r="2" spans="1:2" x14ac:dyDescent="0.25">
      <c r="A2" s="36" t="s">
        <v>27</v>
      </c>
      <c r="B2" s="36" t="s">
        <v>50</v>
      </c>
    </row>
    <row r="4" spans="1:2" x14ac:dyDescent="0.25">
      <c r="A4" t="s">
        <v>51</v>
      </c>
      <c r="B4" t="s">
        <v>52</v>
      </c>
    </row>
    <row r="5" spans="1:2" x14ac:dyDescent="0.25">
      <c r="B5" t="s">
        <v>53</v>
      </c>
    </row>
    <row r="6" spans="1:2" x14ac:dyDescent="0.25">
      <c r="A6" s="1" t="s">
        <v>64</v>
      </c>
    </row>
    <row r="7" spans="1:2" x14ac:dyDescent="0.25">
      <c r="A7" t="s">
        <v>12</v>
      </c>
      <c r="B7" t="s">
        <v>56</v>
      </c>
    </row>
    <row r="8" spans="1:2" x14ac:dyDescent="0.25">
      <c r="A8" t="s">
        <v>60</v>
      </c>
      <c r="B8" t="s">
        <v>61</v>
      </c>
    </row>
    <row r="9" spans="1:2" x14ac:dyDescent="0.25">
      <c r="A9" t="s">
        <v>59</v>
      </c>
      <c r="B9" t="s">
        <v>63</v>
      </c>
    </row>
    <row r="10" spans="1:2" x14ac:dyDescent="0.25">
      <c r="A10" t="s">
        <v>11</v>
      </c>
      <c r="B10" t="s">
        <v>65</v>
      </c>
    </row>
    <row r="11" spans="1:2" x14ac:dyDescent="0.25">
      <c r="A11" t="s">
        <v>66</v>
      </c>
      <c r="B11" t="s">
        <v>67</v>
      </c>
    </row>
    <row r="12" spans="1:2" x14ac:dyDescent="0.25">
      <c r="A12" t="s">
        <v>68</v>
      </c>
      <c r="B12" t="s">
        <v>69</v>
      </c>
    </row>
    <row r="13" spans="1:2" x14ac:dyDescent="0.25">
      <c r="A13" t="s">
        <v>70</v>
      </c>
      <c r="B13" t="s">
        <v>71</v>
      </c>
    </row>
    <row r="14" spans="1:2" x14ac:dyDescent="0.25">
      <c r="A14" t="s">
        <v>78</v>
      </c>
      <c r="B14" t="s">
        <v>79</v>
      </c>
    </row>
    <row r="18" spans="1:2" x14ac:dyDescent="0.25">
      <c r="A18" t="s">
        <v>80</v>
      </c>
      <c r="B18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Nama Link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2015-09-28T08:46:21Z</dcterms:modified>
</cp:coreProperties>
</file>