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720" yWindow="720" windowWidth="19575" windowHeight="736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2" l="1"/>
  <c r="G18" i="1" l="1"/>
  <c r="N27" i="1" s="1"/>
  <c r="B13" i="2"/>
  <c r="B11" i="2"/>
  <c r="N26" i="1" l="1"/>
  <c r="L27" i="1"/>
  <c r="K25" i="1"/>
  <c r="L26" i="1"/>
  <c r="N25" i="1"/>
  <c r="L25" i="1"/>
  <c r="M27" i="1"/>
  <c r="K27" i="1"/>
  <c r="M26" i="1"/>
  <c r="K26" i="1"/>
  <c r="M25" i="1"/>
  <c r="E6" i="2"/>
  <c r="E4" i="2"/>
  <c r="D6" i="2"/>
  <c r="D5" i="2"/>
  <c r="D4" i="2"/>
  <c r="C5" i="2"/>
  <c r="C6" i="2"/>
  <c r="B7" i="2"/>
  <c r="R20" i="1" l="1"/>
  <c r="V20" i="1"/>
  <c r="Z20" i="1"/>
  <c r="X20" i="1" l="1"/>
  <c r="U20" i="1"/>
  <c r="Y20" i="1"/>
  <c r="T20" i="1"/>
  <c r="W20" i="1"/>
  <c r="P20" i="1"/>
  <c r="M20" i="1"/>
  <c r="L20" i="1"/>
  <c r="Q20" i="1"/>
  <c r="S20" i="1"/>
  <c r="K20" i="1"/>
  <c r="O20" i="1"/>
  <c r="N20" i="1"/>
</calcChain>
</file>

<file path=xl/sharedStrings.xml><?xml version="1.0" encoding="utf-8"?>
<sst xmlns="http://schemas.openxmlformats.org/spreadsheetml/2006/main" count="77" uniqueCount="57">
  <si>
    <t>Perhitungan Kerusakan Akibat Banjir</t>
  </si>
  <si>
    <t xml:space="preserve">Kerusakan = kehilangan barang/properti, perbaikan barang/properti dan perbaikan bangunan </t>
  </si>
  <si>
    <t>Rekapitulasi Kerusakan</t>
  </si>
  <si>
    <t>Rekapitulasi Kerugian</t>
  </si>
  <si>
    <t>&lt;1 hari</t>
  </si>
  <si>
    <t>1-4 hari</t>
  </si>
  <si>
    <t>5-8 hari</t>
  </si>
  <si>
    <t>&gt;8 hari</t>
  </si>
  <si>
    <t>No</t>
  </si>
  <si>
    <t>Pengeluaran</t>
  </si>
  <si>
    <t>Jumlah</t>
  </si>
  <si>
    <t>Satuan</t>
  </si>
  <si>
    <t>Unit Cost</t>
  </si>
  <si>
    <t>Total</t>
  </si>
  <si>
    <t>Keterangan</t>
  </si>
  <si>
    <t>10 - 70 cm</t>
  </si>
  <si>
    <t>71 - 150 cm</t>
  </si>
  <si>
    <t>&gt; 150 cm</t>
  </si>
  <si>
    <t>terdampak</t>
  </si>
  <si>
    <t>Kelas banjir / Aset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</si>
  <si>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</si>
  <si>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</si>
  <si>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</si>
  <si>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</si>
  <si>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</si>
  <si>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</si>
  <si>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</si>
  <si>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</si>
  <si>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</si>
  <si>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</si>
  <si>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</si>
  <si>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</si>
  <si>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</si>
  <si>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</si>
  <si>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</si>
  <si>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</si>
  <si>
    <t>Perhitungan Kerugian Akibat Banjir</t>
  </si>
  <si>
    <t xml:space="preserve">Kerugian = kebersihan, kehilangan pendapatan dan tambahan lainnya </t>
  </si>
  <si>
    <t>properti rusak/biaya servis</t>
  </si>
  <si>
    <t>INSTALASI TELEKOMUNIKASI</t>
  </si>
  <si>
    <t>Kategori tinggi 1</t>
  </si>
  <si>
    <t>Affected</t>
  </si>
  <si>
    <t>Kategori tinggi 2</t>
  </si>
  <si>
    <t>Kategori tinggi 3</t>
  </si>
  <si>
    <t>Presentase Affected</t>
  </si>
  <si>
    <t>Total biaya for this category</t>
  </si>
  <si>
    <t>Asumsi Worldbank &amp; Data P4T, Peta Dasar, diskominfo</t>
  </si>
  <si>
    <t>Kerugian untuk banjir 10-70</t>
  </si>
  <si>
    <t>Kerugian untuk banjir 71-150</t>
  </si>
  <si>
    <t>Kerugian untuk banjir &gt;150</t>
  </si>
  <si>
    <t>Beli solar untuk listrik yang terputus</t>
  </si>
  <si>
    <t>BTS Total</t>
  </si>
  <si>
    <t>BTS affected (2.5% dr total)</t>
  </si>
  <si>
    <t>http://www.jpnn.com/read/2013/01/22/155306/Layanan-Telekomunikasi-Terganggu</t>
  </si>
  <si>
    <t>Solar untuk BTS affected</t>
  </si>
  <si>
    <t>untuk 2 hari</t>
  </si>
  <si>
    <t>Solar untuk 1 BTS/hari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</si>
</sst>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11"/>
      <color theme="1"/>
      <name val="Calibri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3" fontId="1" fillId="0" borderId="0" applyFont="0" applyFill="0" applyBorder="0" applyAlignment="0" applyProtection="0"/>
  </cellStyleXfs>
  <cellXfs count="60">
    <xf numFmtId="0" fontId="0" fillId="0" borderId="0" xfId="0"/>
    <xf numFmtId="0" fontId="1" fillId="0" borderId="0" xfId="1"/>
    <xf numFmtId="0" fontId="2" fillId="0" borderId="0" xfId="1" applyFont="1"/>
    <xf numFmtId="0" fontId="3" fillId="0" borderId="0" xfId="1" applyFont="1"/>
    <xf numFmtId="0" fontId="3" fillId="0" borderId="2" xfId="1" applyFont="1" applyBorder="1" applyAlignment="1">
      <alignment horizontal="center"/>
    </xf>
    <xf numFmtId="0" fontId="2" fillId="0" borderId="2" xfId="1" applyFont="1" applyBorder="1" applyAlignment="1">
      <alignment horizontal="center"/>
    </xf>
    <xf numFmtId="0" fontId="3" fillId="0" borderId="2" xfId="1" applyFont="1" applyBorder="1"/>
    <xf numFmtId="164" fontId="3" fillId="0" borderId="2" xfId="2" applyNumberFormat="1" applyFont="1" applyBorder="1"/>
    <xf numFmtId="164" fontId="3" fillId="0" borderId="2" xfId="1" applyNumberFormat="1" applyFont="1" applyBorder="1"/>
    <xf numFmtId="0" fontId="3" fillId="0" borderId="2" xfId="1" applyFont="1" applyBorder="1" applyAlignment="1">
      <alignment wrapText="1"/>
    </xf>
    <xf numFmtId="0" fontId="0" fillId="0" borderId="2" xfId="0" applyBorder="1" applyAlignment="1">
      <alignment horizontal="center"/>
    </xf>
    <xf numFmtId="0" fontId="3" fillId="0" borderId="2" xfId="1" applyFont="1" applyFill="1" applyBorder="1"/>
    <xf numFmtId="164" fontId="3" fillId="0" borderId="2" xfId="2" applyNumberFormat="1" applyFont="1" applyFill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vertical="center" wrapText="1"/>
    </xf>
    <xf numFmtId="164" fontId="0" fillId="0" borderId="2" xfId="0" applyNumberFormat="1" applyBorder="1" applyAlignment="1">
      <alignment horizontal="center"/>
    </xf>
    <xf numFmtId="0" fontId="3" fillId="0" borderId="0" xfId="1" applyFont="1" applyBorder="1"/>
    <xf numFmtId="164" fontId="3" fillId="0" borderId="0" xfId="2" applyNumberFormat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1" applyFont="1"/>
    <xf numFmtId="164" fontId="0" fillId="0" borderId="2" xfId="0" applyNumberFormat="1" applyBorder="1"/>
    <xf numFmtId="0" fontId="7" fillId="0" borderId="0" xfId="0" applyFont="1" applyAlignment="1">
      <alignment horizontal="center"/>
    </xf>
    <xf numFmtId="0" fontId="0" fillId="0" borderId="0" xfId="0" applyBorder="1"/>
    <xf numFmtId="0" fontId="1" fillId="0" borderId="0" xfId="1" applyBorder="1"/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2" fillId="0" borderId="0" xfId="1" applyFont="1" applyBorder="1"/>
    <xf numFmtId="0" fontId="0" fillId="0" borderId="0" xfId="0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Font="1" applyFill="1" applyBorder="1"/>
    <xf numFmtId="164" fontId="0" fillId="0" borderId="0" xfId="0" applyNumberFormat="1" applyBorder="1"/>
    <xf numFmtId="0" fontId="0" fillId="0" borderId="0" xfId="0" applyBorder="1" applyAlignment="1">
      <alignment wrapText="1"/>
    </xf>
    <xf numFmtId="0" fontId="3" fillId="0" borderId="0" xfId="1" applyFont="1" applyBorder="1" applyAlignment="1">
      <alignment wrapText="1"/>
    </xf>
    <xf numFmtId="0" fontId="5" fillId="0" borderId="0" xfId="0" applyFont="1" applyBorder="1" applyAlignment="1">
      <alignment horizontal="center"/>
    </xf>
    <xf numFmtId="0" fontId="3" fillId="0" borderId="0" xfId="1" applyFont="1" applyFill="1" applyBorder="1"/>
    <xf numFmtId="0" fontId="3" fillId="0" borderId="0" xfId="1" applyFont="1" applyFill="1" applyBorder="1" applyAlignment="1">
      <alignment horizontal="center"/>
    </xf>
    <xf numFmtId="164" fontId="3" fillId="0" borderId="0" xfId="2" applyNumberFormat="1" applyFont="1" applyFill="1" applyBorder="1" applyAlignment="1">
      <alignment horizontal="center"/>
    </xf>
    <xf numFmtId="164" fontId="3" fillId="0" borderId="0" xfId="2" applyNumberFormat="1" applyFont="1" applyBorder="1"/>
    <xf numFmtId="0" fontId="2" fillId="0" borderId="0" xfId="1" applyFont="1" applyFill="1" applyBorder="1"/>
    <xf numFmtId="0" fontId="1" fillId="0" borderId="0" xfId="1" applyBorder="1" applyAlignment="1">
      <alignment horizontal="center"/>
    </xf>
    <xf numFmtId="0" fontId="3" fillId="0" borderId="0" xfId="1" applyFont="1" applyBorder="1" applyAlignment="1">
      <alignment horizontal="center" wrapText="1"/>
    </xf>
    <xf numFmtId="0" fontId="3" fillId="0" borderId="0" xfId="0" applyFont="1" applyBorder="1"/>
    <xf numFmtId="43" fontId="3" fillId="0" borderId="2" xfId="1" applyNumberFormat="1" applyFont="1" applyBorder="1"/>
    <xf numFmtId="0" fontId="2" fillId="0" borderId="2" xfId="1" applyNumberFormat="1" applyFont="1" applyBorder="1" applyAlignment="1">
      <alignment horizontal="center"/>
    </xf>
    <xf numFmtId="0" fontId="4" fillId="0" borderId="2" xfId="1" applyNumberFormat="1" applyFont="1" applyBorder="1" applyAlignment="1">
      <alignment horizontal="center"/>
    </xf>
    <xf numFmtId="0" fontId="2" fillId="0" borderId="2" xfId="1" applyNumberFormat="1" applyFont="1" applyBorder="1"/>
    <xf numFmtId="0" fontId="0" fillId="0" borderId="2" xfId="0" applyNumberFormat="1" applyBorder="1" applyAlignment="1">
      <alignment horizontal="center"/>
    </xf>
    <xf numFmtId="0" fontId="3" fillId="0" borderId="2" xfId="1" applyNumberFormat="1" applyFont="1" applyFill="1" applyBorder="1" applyAlignment="1">
      <alignment horizontal="center"/>
    </xf>
    <xf numFmtId="0" fontId="3" fillId="0" borderId="2" xfId="2" applyNumberFormat="1" applyFont="1" applyFill="1" applyBorder="1" applyAlignment="1">
      <alignment horizontal="center"/>
    </xf>
    <xf numFmtId="0" fontId="3" fillId="0" borderId="2" xfId="2" applyNumberFormat="1" applyFont="1" applyBorder="1" applyAlignment="1">
      <alignment horizontal="center"/>
    </xf>
    <xf numFmtId="0" fontId="0" fillId="0" borderId="2" xfId="0" applyNumberFormat="1" applyBorder="1"/>
    <xf numFmtId="0" fontId="3" fillId="0" borderId="2" xfId="0" applyNumberFormat="1" applyFont="1" applyBorder="1" applyAlignment="1">
      <alignment horizontal="center"/>
    </xf>
    <xf numFmtId="0" fontId="3" fillId="0" borderId="2" xfId="1" applyNumberFormat="1" applyFont="1" applyBorder="1"/>
    <xf numFmtId="0" fontId="5" fillId="0" borderId="2" xfId="0" applyNumberFormat="1" applyFont="1" applyBorder="1" applyAlignment="1">
      <alignment horizontal="center"/>
    </xf>
    <xf numFmtId="0" fontId="3" fillId="0" borderId="2" xfId="1" applyNumberFormat="1" applyFont="1" applyBorder="1" applyAlignment="1">
      <alignment horizontal="center"/>
    </xf>
    <xf numFmtId="0" fontId="3" fillId="0" borderId="2" xfId="2" applyNumberFormat="1" applyFont="1" applyBorder="1"/>
    <xf numFmtId="0" fontId="3" fillId="0" borderId="2" xfId="1" applyNumberFormat="1" applyFont="1" applyBorder="1" applyAlignment="1">
      <alignment wrapText="1"/>
    </xf>
    <xf numFmtId="43" fontId="3" fillId="0" borderId="2" xfId="1" quotePrefix="1" applyNumberFormat="1" applyFont="1" applyBorder="1"/>
    <xf numFmtId="0" fontId="3" fillId="0" borderId="1" xfId="1" applyFont="1" applyBorder="1" applyAlignment="1">
      <alignment horizontal="center" vertical="center" wrapText="1"/>
    </xf>
    <xf numFmtId="0" fontId="3" fillId="0" borderId="3" xfId="1" applyFont="1" applyBorder="1" applyAlignment="1">
      <alignment horizontal="center" vertical="center" wrapText="1"/>
    </xf>
  </cellXfs>
  <cellStyles count="3">
    <cellStyle name="Comma 2" xfId="2"/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2"/>
  <sheetViews>
    <sheetView tabSelected="1" workbookViewId="0">
      <selection activeCell="J25" sqref="J25"/>
    </sheetView>
  </sheetViews>
  <sheetFormatPr defaultRowHeight="15" x14ac:dyDescent="0.25"/>
  <cols>
    <col min="2" max="2" width="5.85546875" customWidth="1"/>
    <col min="3" max="3" width="26.140625" bestFit="1" customWidth="1"/>
    <col min="6" max="6" width="24.7109375" bestFit="1" customWidth="1"/>
    <col min="7" max="7" width="14.5703125" bestFit="1" customWidth="1"/>
    <col min="8" max="8" width="19" customWidth="1"/>
    <col min="9" max="9" width="50" bestFit="1" customWidth="1"/>
    <col min="10" max="10" width="16.140625" customWidth="1"/>
    <col min="11" max="11" width="25.140625" bestFit="1" customWidth="1"/>
    <col min="12" max="13" width="13.5703125" bestFit="1" customWidth="1"/>
    <col min="14" max="14" width="14.5703125" bestFit="1" customWidth="1"/>
    <col min="15" max="17" width="14.28515625" bestFit="1" customWidth="1"/>
    <col min="18" max="18" width="13.5703125" bestFit="1" customWidth="1"/>
    <col min="19" max="21" width="14.28515625" bestFit="1" customWidth="1"/>
    <col min="22" max="22" width="10.5703125" bestFit="1" customWidth="1"/>
    <col min="23" max="25" width="14.28515625" bestFit="1" customWidth="1"/>
    <col min="26" max="26" width="11.5703125" bestFit="1" customWidth="1"/>
  </cols>
  <sheetData>
    <row r="1" spans="1:19" ht="18" x14ac:dyDescent="0.25">
      <c r="A1" s="1"/>
      <c r="B1" s="19" t="s">
        <v>39</v>
      </c>
      <c r="C1" s="1"/>
      <c r="D1" s="1"/>
      <c r="E1" s="1"/>
      <c r="F1" s="1"/>
      <c r="G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1:19" x14ac:dyDescent="0.25">
      <c r="A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</row>
    <row r="3" spans="1:19" x14ac:dyDescent="0.25">
      <c r="B3" s="2" t="s">
        <v>0</v>
      </c>
    </row>
    <row r="4" spans="1:19" x14ac:dyDescent="0.25">
      <c r="A4" s="2"/>
      <c r="B4" s="3" t="s">
        <v>1</v>
      </c>
    </row>
    <row r="5" spans="1:19" x14ac:dyDescent="0.25">
      <c r="A5" s="1"/>
    </row>
    <row r="6" spans="1:19" x14ac:dyDescent="0.25">
      <c r="A6" s="1"/>
      <c r="B6" s="43" t="s">
        <v>8</v>
      </c>
      <c r="C6" s="43" t="s">
        <v>9</v>
      </c>
      <c r="D6" s="43" t="s">
        <v>10</v>
      </c>
      <c r="E6" s="43" t="s">
        <v>11</v>
      </c>
      <c r="F6" s="43" t="s">
        <v>12</v>
      </c>
      <c r="G6" s="43" t="s">
        <v>13</v>
      </c>
      <c r="H6" s="43" t="s">
        <v>14</v>
      </c>
    </row>
    <row r="7" spans="1:19" x14ac:dyDescent="0.25">
      <c r="A7" s="3"/>
      <c r="B7" s="44"/>
      <c r="C7" s="45" t="s">
        <v>38</v>
      </c>
      <c r="D7" s="46"/>
      <c r="E7" s="47"/>
      <c r="F7" s="48"/>
      <c r="G7" s="49"/>
      <c r="H7" s="50"/>
    </row>
    <row r="8" spans="1:19" x14ac:dyDescent="0.25">
      <c r="A8" s="1"/>
      <c r="B8" s="51">
        <v>1</v>
      </c>
      <c r="C8" s="52"/>
      <c r="D8" s="53"/>
      <c r="E8" s="54"/>
      <c r="F8" s="55"/>
      <c r="G8" s="50"/>
      <c r="H8" s="56"/>
    </row>
    <row r="9" spans="1:19" x14ac:dyDescent="0.25">
      <c r="A9" s="1"/>
      <c r="B9" s="22"/>
      <c r="C9" s="38"/>
      <c r="D9" s="22"/>
      <c r="E9" s="22"/>
      <c r="F9" s="22"/>
      <c r="G9" s="17"/>
      <c r="H9" s="22"/>
      <c r="J9" s="2" t="s">
        <v>2</v>
      </c>
      <c r="K9" s="1"/>
      <c r="L9" s="1"/>
      <c r="M9" s="1"/>
      <c r="N9" s="1"/>
    </row>
    <row r="10" spans="1:19" x14ac:dyDescent="0.25">
      <c r="A10" s="1"/>
      <c r="B10" s="39"/>
      <c r="C10" s="34"/>
      <c r="D10" s="27"/>
      <c r="E10" s="40"/>
      <c r="F10" s="17"/>
      <c r="G10" s="17"/>
      <c r="H10" s="41"/>
      <c r="J10" s="2"/>
      <c r="K10" s="1"/>
      <c r="L10" s="1"/>
      <c r="M10" s="1"/>
      <c r="N10" s="1"/>
    </row>
    <row r="11" spans="1:19" x14ac:dyDescent="0.25">
      <c r="A11" s="1"/>
      <c r="B11" s="2" t="s">
        <v>36</v>
      </c>
      <c r="C11" s="1"/>
      <c r="D11" s="1"/>
      <c r="E11" s="1"/>
      <c r="F11" s="1"/>
      <c r="G11" s="1"/>
      <c r="H11" s="1"/>
      <c r="J11" s="2"/>
      <c r="K11" s="1"/>
      <c r="L11" s="1"/>
      <c r="M11" s="1"/>
      <c r="N11" s="1"/>
    </row>
    <row r="12" spans="1:19" x14ac:dyDescent="0.25">
      <c r="A12" s="1"/>
      <c r="B12" s="3" t="s">
        <v>37</v>
      </c>
      <c r="C12" s="1"/>
      <c r="D12" s="1"/>
      <c r="E12" s="1"/>
      <c r="F12" s="1"/>
      <c r="G12" s="1"/>
      <c r="H12" s="1"/>
      <c r="J12" s="58" t="s">
        <v>39</v>
      </c>
      <c r="K12" s="4" t="s">
        <v>4</v>
      </c>
      <c r="L12" s="4" t="s">
        <v>5</v>
      </c>
      <c r="M12" s="4" t="s">
        <v>6</v>
      </c>
      <c r="N12" s="4" t="s">
        <v>7</v>
      </c>
    </row>
    <row r="13" spans="1:19" x14ac:dyDescent="0.25">
      <c r="A13" s="1"/>
      <c r="I13" s="1"/>
      <c r="J13" s="59"/>
      <c r="K13" s="4">
        <v>1</v>
      </c>
      <c r="L13" s="4">
        <v>2</v>
      </c>
      <c r="M13" s="4">
        <v>6</v>
      </c>
      <c r="N13" s="4">
        <v>10</v>
      </c>
    </row>
    <row r="14" spans="1:19" x14ac:dyDescent="0.25">
      <c r="A14" s="1"/>
      <c r="B14" s="5" t="s">
        <v>8</v>
      </c>
      <c r="C14" s="5" t="s">
        <v>9</v>
      </c>
      <c r="D14" s="5" t="s">
        <v>10</v>
      </c>
      <c r="E14" s="5" t="s">
        <v>11</v>
      </c>
      <c r="F14" s="5" t="s">
        <v>12</v>
      </c>
      <c r="G14" s="5" t="s">
        <v>13</v>
      </c>
      <c r="H14" s="5" t="s">
        <v>14</v>
      </c>
      <c r="I14" s="1"/>
      <c r="J14" s="6" t="s">
        <v>15</v>
      </c>
      <c r="K14" s="57">
        <v>0</v>
      </c>
      <c r="L14" s="57">
        <v>0</v>
      </c>
      <c r="M14" s="57">
        <v>0</v>
      </c>
      <c r="N14" s="57">
        <v>0</v>
      </c>
    </row>
    <row r="15" spans="1:19" x14ac:dyDescent="0.25">
      <c r="A15" s="1"/>
      <c r="B15" s="4">
        <v>1</v>
      </c>
      <c r="C15" s="6" t="s">
        <v>47</v>
      </c>
      <c r="D15" s="6"/>
      <c r="E15" s="4"/>
      <c r="F15" s="7"/>
      <c r="G15" s="7">
        <v>794491.52542372886</v>
      </c>
      <c r="H15" s="9"/>
      <c r="I15" t="s">
        <v>46</v>
      </c>
      <c r="J15" s="6" t="s">
        <v>16</v>
      </c>
      <c r="K15" s="57">
        <v>0</v>
      </c>
      <c r="L15" s="57">
        <v>0</v>
      </c>
      <c r="M15" s="57">
        <v>0</v>
      </c>
      <c r="N15" s="57">
        <v>0</v>
      </c>
    </row>
    <row r="16" spans="1:19" x14ac:dyDescent="0.25">
      <c r="A16" s="1"/>
      <c r="B16" s="4">
        <v>2</v>
      </c>
      <c r="C16" s="6" t="s">
        <v>48</v>
      </c>
      <c r="D16" s="6"/>
      <c r="E16" s="4"/>
      <c r="F16" s="7"/>
      <c r="G16" s="7">
        <v>1112288.1355932201</v>
      </c>
      <c r="H16" s="9"/>
      <c r="I16" t="s">
        <v>46</v>
      </c>
      <c r="J16" s="6" t="s">
        <v>17</v>
      </c>
      <c r="K16" s="57">
        <v>0</v>
      </c>
      <c r="L16" s="57">
        <v>0</v>
      </c>
      <c r="M16" s="57">
        <v>0</v>
      </c>
      <c r="N16" s="57">
        <v>0</v>
      </c>
    </row>
    <row r="17" spans="1:26" x14ac:dyDescent="0.25">
      <c r="A17" s="1"/>
      <c r="B17" s="10">
        <v>3</v>
      </c>
      <c r="C17" s="11" t="s">
        <v>49</v>
      </c>
      <c r="D17" s="10"/>
      <c r="E17" s="10"/>
      <c r="F17" s="12"/>
      <c r="G17" s="20">
        <v>1271186.4406779662</v>
      </c>
      <c r="H17" s="13"/>
      <c r="I17" t="s">
        <v>46</v>
      </c>
      <c r="J17" s="6" t="s">
        <v>18</v>
      </c>
      <c r="K17" s="57">
        <v>0</v>
      </c>
      <c r="L17" s="57">
        <v>0</v>
      </c>
      <c r="M17" s="57">
        <v>0</v>
      </c>
      <c r="N17" s="57">
        <v>0</v>
      </c>
    </row>
    <row r="18" spans="1:26" x14ac:dyDescent="0.25">
      <c r="A18" s="1"/>
      <c r="B18" s="13">
        <v>4</v>
      </c>
      <c r="C18" s="11" t="s">
        <v>50</v>
      </c>
      <c r="D18" s="13">
        <v>49</v>
      </c>
      <c r="E18" s="13">
        <v>6900</v>
      </c>
      <c r="F18" s="13"/>
      <c r="G18" s="13">
        <f>E18*D18</f>
        <v>338100</v>
      </c>
      <c r="H18" s="13"/>
      <c r="I18" s="1"/>
      <c r="J18" s="1"/>
      <c r="K18" s="1"/>
      <c r="L18" s="1"/>
      <c r="M18" s="1"/>
      <c r="N18" s="1"/>
    </row>
    <row r="19" spans="1:26" ht="30" x14ac:dyDescent="0.25">
      <c r="A19" s="1"/>
      <c r="I19" s="1"/>
      <c r="J19" s="14" t="s">
        <v>19</v>
      </c>
      <c r="K19" s="10" t="s">
        <v>20</v>
      </c>
      <c r="L19" s="10" t="s">
        <v>21</v>
      </c>
      <c r="M19" s="10" t="s">
        <v>22</v>
      </c>
      <c r="N19" s="10" t="s">
        <v>23</v>
      </c>
      <c r="O19" s="10" t="s">
        <v>24</v>
      </c>
      <c r="P19" s="10" t="s">
        <v>25</v>
      </c>
      <c r="Q19" s="10" t="s">
        <v>26</v>
      </c>
      <c r="R19" s="10" t="s">
        <v>27</v>
      </c>
      <c r="S19" s="10" t="s">
        <v>28</v>
      </c>
      <c r="T19" s="10" t="s">
        <v>29</v>
      </c>
      <c r="U19" s="10" t="s">
        <v>30</v>
      </c>
      <c r="V19" s="10" t="s">
        <v>31</v>
      </c>
      <c r="W19" s="10" t="s">
        <v>32</v>
      </c>
      <c r="X19" s="10" t="s">
        <v>33</v>
      </c>
      <c r="Y19" s="10" t="s">
        <v>34</v>
      </c>
      <c r="Z19" s="10" t="s">
        <v>35</v>
      </c>
    </row>
    <row r="20" spans="1:26" ht="45" x14ac:dyDescent="0.25">
      <c r="I20" s="1"/>
      <c r="J20" s="14" t="s">
        <v>39</v>
      </c>
      <c r="K20" s="15">
        <f>K14+K25</f>
        <v>1132591.5254237289</v>
      </c>
      <c r="L20" s="15">
        <f>K15+K26</f>
        <v>1450388.1355932201</v>
      </c>
      <c r="M20" s="15">
        <f>K16+K27</f>
        <v>1609286.4406779662</v>
      </c>
      <c r="N20" s="15">
        <f>K17+K28</f>
        <v>0</v>
      </c>
      <c r="O20" s="15">
        <f>L14+L25</f>
        <v>1470691.5254237289</v>
      </c>
      <c r="P20" s="15">
        <f>L15+L26</f>
        <v>1788488.1355932201</v>
      </c>
      <c r="Q20" s="15">
        <f>L16+L27</f>
        <v>1947386.4406779662</v>
      </c>
      <c r="R20" s="15">
        <f>L17+L28</f>
        <v>0</v>
      </c>
      <c r="S20" s="15">
        <f>M14+M25</f>
        <v>2823091.5254237289</v>
      </c>
      <c r="T20" s="15">
        <f>M15+M26</f>
        <v>3140888.1355932201</v>
      </c>
      <c r="U20" s="15">
        <f>M16+M27</f>
        <v>3299786.440677966</v>
      </c>
      <c r="V20" s="15">
        <f>M17+M28</f>
        <v>0</v>
      </c>
      <c r="W20" s="15">
        <f>N14+N25</f>
        <v>4175491.5254237289</v>
      </c>
      <c r="X20" s="15">
        <f>N15+N26</f>
        <v>4493288.1355932206</v>
      </c>
      <c r="Y20" s="15">
        <f>N16+N27</f>
        <v>4652186.440677966</v>
      </c>
      <c r="Z20" s="15">
        <f>N17+N28</f>
        <v>0</v>
      </c>
    </row>
    <row r="21" spans="1:26" x14ac:dyDescent="0.25">
      <c r="I21" s="1"/>
    </row>
    <row r="22" spans="1:26" x14ac:dyDescent="0.25">
      <c r="I22" s="1"/>
      <c r="J22" s="2" t="s">
        <v>3</v>
      </c>
      <c r="K22" s="1"/>
      <c r="L22" s="1"/>
      <c r="M22" s="1"/>
      <c r="N22" s="1"/>
    </row>
    <row r="23" spans="1:26" x14ac:dyDescent="0.25">
      <c r="A23" s="23"/>
      <c r="I23" s="1"/>
      <c r="J23" s="58" t="s">
        <v>39</v>
      </c>
      <c r="K23" s="4" t="s">
        <v>4</v>
      </c>
      <c r="L23" s="4" t="s">
        <v>5</v>
      </c>
      <c r="M23" s="4" t="s">
        <v>6</v>
      </c>
      <c r="N23" s="4" t="s">
        <v>7</v>
      </c>
    </row>
    <row r="24" spans="1:26" x14ac:dyDescent="0.25">
      <c r="A24" s="16"/>
      <c r="I24" s="1"/>
      <c r="J24" s="59"/>
      <c r="K24" s="4">
        <v>1</v>
      </c>
      <c r="L24" s="4">
        <v>2</v>
      </c>
      <c r="M24" s="4">
        <v>6</v>
      </c>
      <c r="N24" s="4">
        <v>10</v>
      </c>
    </row>
    <row r="25" spans="1:26" x14ac:dyDescent="0.25">
      <c r="A25" s="23"/>
      <c r="I25" s="1"/>
      <c r="J25" s="6" t="s">
        <v>15</v>
      </c>
      <c r="K25" s="42">
        <f>($G$18*$K$24)+G15</f>
        <v>1132591.5254237289</v>
      </c>
      <c r="L25" s="42">
        <f>($G$18*$L$24)+G15</f>
        <v>1470691.5254237289</v>
      </c>
      <c r="M25" s="42">
        <f>($G$18*$M$24)+G15</f>
        <v>2823091.5254237289</v>
      </c>
      <c r="N25" s="42">
        <f>($G$18*$N$24)+G15</f>
        <v>4175491.5254237289</v>
      </c>
    </row>
    <row r="26" spans="1:26" x14ac:dyDescent="0.25">
      <c r="A26" s="23"/>
      <c r="J26" s="6" t="s">
        <v>16</v>
      </c>
      <c r="K26" s="42">
        <f t="shared" ref="K26:K27" si="0">($G$18*$K$24)+G16</f>
        <v>1450388.1355932201</v>
      </c>
      <c r="L26" s="42">
        <f t="shared" ref="L26:L27" si="1">($G$18*$L$24)+G16</f>
        <v>1788488.1355932201</v>
      </c>
      <c r="M26" s="42">
        <f t="shared" ref="M26:M27" si="2">($G$18*$M$24)+G16</f>
        <v>3140888.1355932201</v>
      </c>
      <c r="N26" s="42">
        <f t="shared" ref="N26:N27" si="3">($G$18*$N$24)+G16</f>
        <v>4493288.1355932206</v>
      </c>
    </row>
    <row r="27" spans="1:26" x14ac:dyDescent="0.25">
      <c r="A27" s="23"/>
      <c r="B27" s="25"/>
      <c r="C27" s="26"/>
      <c r="D27" s="27"/>
      <c r="E27" s="22"/>
      <c r="F27" s="22"/>
      <c r="G27" s="22"/>
      <c r="H27" s="22"/>
      <c r="J27" s="6" t="s">
        <v>17</v>
      </c>
      <c r="K27" s="42">
        <f t="shared" si="0"/>
        <v>1609286.4406779662</v>
      </c>
      <c r="L27" s="42">
        <f t="shared" si="1"/>
        <v>1947386.4406779662</v>
      </c>
      <c r="M27" s="42">
        <f t="shared" si="2"/>
        <v>3299786.440677966</v>
      </c>
      <c r="N27" s="42">
        <f t="shared" si="3"/>
        <v>4652186.440677966</v>
      </c>
    </row>
    <row r="28" spans="1:26" x14ac:dyDescent="0.25">
      <c r="A28" s="22"/>
      <c r="B28" s="28"/>
      <c r="C28" s="29"/>
      <c r="D28" s="27"/>
      <c r="E28" s="18"/>
      <c r="F28" s="17"/>
      <c r="G28" s="30"/>
      <c r="H28" s="31"/>
      <c r="J28" s="6" t="s">
        <v>18</v>
      </c>
      <c r="K28" s="8"/>
      <c r="L28" s="8"/>
      <c r="M28" s="8"/>
      <c r="N28" s="8"/>
    </row>
    <row r="29" spans="1:26" x14ac:dyDescent="0.25">
      <c r="A29" s="22"/>
      <c r="B29" s="27"/>
      <c r="C29" s="26"/>
      <c r="D29" s="18"/>
      <c r="E29" s="18"/>
      <c r="F29" s="17"/>
      <c r="G29" s="17"/>
      <c r="H29" s="16"/>
    </row>
    <row r="30" spans="1:26" x14ac:dyDescent="0.25">
      <c r="A30" s="22"/>
      <c r="B30" s="27"/>
      <c r="C30" s="16"/>
      <c r="D30" s="27"/>
      <c r="E30" s="27"/>
      <c r="F30" s="27"/>
      <c r="G30" s="17"/>
      <c r="H30" s="32"/>
      <c r="I30" s="2"/>
    </row>
    <row r="31" spans="1:26" x14ac:dyDescent="0.25">
      <c r="A31" s="22"/>
      <c r="B31" s="27"/>
      <c r="C31" s="16"/>
      <c r="D31" s="27"/>
      <c r="E31" s="18"/>
      <c r="F31" s="17"/>
      <c r="G31" s="17"/>
      <c r="H31" s="16"/>
    </row>
    <row r="32" spans="1:26" x14ac:dyDescent="0.25">
      <c r="A32" s="22"/>
      <c r="B32" s="27"/>
      <c r="C32" s="16"/>
      <c r="D32" s="33"/>
      <c r="E32" s="18"/>
      <c r="F32" s="17"/>
      <c r="G32" s="17"/>
      <c r="H32" s="22"/>
    </row>
    <row r="33" spans="1:13" x14ac:dyDescent="0.25">
      <c r="A33" s="22"/>
      <c r="B33" s="27"/>
      <c r="C33" s="16"/>
      <c r="D33" s="33"/>
      <c r="E33" s="18"/>
      <c r="F33" s="17"/>
      <c r="G33" s="17"/>
      <c r="H33" s="32"/>
    </row>
    <row r="34" spans="1:13" x14ac:dyDescent="0.25">
      <c r="A34" s="22"/>
      <c r="B34" s="16"/>
      <c r="C34" s="16"/>
      <c r="D34" s="18"/>
      <c r="E34" s="18"/>
      <c r="F34" s="17"/>
      <c r="G34" s="17"/>
      <c r="H34" s="22"/>
    </row>
    <row r="35" spans="1:13" x14ac:dyDescent="0.25">
      <c r="A35" s="22"/>
      <c r="B35" s="22"/>
      <c r="C35" s="16"/>
      <c r="D35" s="27"/>
      <c r="E35" s="18"/>
      <c r="F35" s="17"/>
      <c r="G35" s="17"/>
      <c r="H35" s="22"/>
    </row>
    <row r="36" spans="1:13" x14ac:dyDescent="0.25">
      <c r="B36" s="23"/>
      <c r="C36" s="34"/>
      <c r="D36" s="27"/>
      <c r="E36" s="35"/>
      <c r="F36" s="36"/>
      <c r="G36" s="37"/>
      <c r="H36" s="22"/>
    </row>
    <row r="38" spans="1:13" x14ac:dyDescent="0.25">
      <c r="J38" s="1"/>
      <c r="K38" s="1"/>
      <c r="L38" s="1"/>
      <c r="M38" s="1"/>
    </row>
    <row r="39" spans="1:13" x14ac:dyDescent="0.25">
      <c r="J39" s="1"/>
      <c r="K39" s="1"/>
      <c r="L39" s="1"/>
      <c r="M39" s="1"/>
    </row>
    <row r="40" spans="1:13" x14ac:dyDescent="0.25">
      <c r="J40" s="1"/>
      <c r="K40" s="1"/>
      <c r="L40" s="1"/>
      <c r="M40" s="1"/>
    </row>
    <row r="41" spans="1:13" x14ac:dyDescent="0.25">
      <c r="A41" s="1"/>
    </row>
    <row r="42" spans="1:13" x14ac:dyDescent="0.25">
      <c r="A42" s="1"/>
    </row>
    <row r="43" spans="1:13" x14ac:dyDescent="0.25">
      <c r="A43" s="1"/>
    </row>
    <row r="44" spans="1:13" x14ac:dyDescent="0.25">
      <c r="A44" s="1"/>
    </row>
    <row r="45" spans="1:13" x14ac:dyDescent="0.25">
      <c r="A45" s="1"/>
    </row>
    <row r="46" spans="1:13" x14ac:dyDescent="0.25">
      <c r="A46" s="1"/>
    </row>
    <row r="57" spans="1:8" x14ac:dyDescent="0.25">
      <c r="B57" s="22"/>
      <c r="C57" s="22"/>
      <c r="D57" s="22"/>
      <c r="E57" s="22"/>
      <c r="F57" s="22"/>
      <c r="G57" s="22"/>
      <c r="H57" s="22"/>
    </row>
    <row r="58" spans="1:8" x14ac:dyDescent="0.25">
      <c r="B58" s="22"/>
      <c r="C58" s="22"/>
      <c r="D58" s="22"/>
      <c r="E58" s="22"/>
      <c r="F58" s="22"/>
      <c r="G58" s="22"/>
      <c r="H58" s="22"/>
    </row>
    <row r="59" spans="1:8" x14ac:dyDescent="0.25">
      <c r="A59" s="1"/>
      <c r="B59" s="18"/>
      <c r="C59" s="16"/>
      <c r="D59" s="18"/>
      <c r="E59" s="18"/>
      <c r="F59" s="17"/>
      <c r="G59" s="17"/>
      <c r="H59" s="16"/>
    </row>
    <row r="71" spans="2:10" x14ac:dyDescent="0.25">
      <c r="J71" s="1"/>
    </row>
    <row r="72" spans="2:10" x14ac:dyDescent="0.25">
      <c r="B72" s="1"/>
      <c r="J72" s="1"/>
    </row>
  </sheetData>
  <mergeCells count="2">
    <mergeCell ref="J12:J13"/>
    <mergeCell ref="J23:J24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C5" sqref="C5"/>
    </sheetView>
  </sheetViews>
  <sheetFormatPr defaultRowHeight="15" x14ac:dyDescent="0.25"/>
  <cols>
    <col min="1" max="1" width="26.28515625" bestFit="1" customWidth="1"/>
    <col min="2" max="2" width="12" style="24" bestFit="1" customWidth="1"/>
    <col min="3" max="3" width="19.28515625" style="24" bestFit="1" customWidth="1"/>
    <col min="4" max="4" width="25.85546875" bestFit="1" customWidth="1"/>
    <col min="5" max="5" width="16.42578125" customWidth="1"/>
  </cols>
  <sheetData>
    <row r="1" spans="1:5" x14ac:dyDescent="0.25">
      <c r="A1" s="21">
        <v>1500000000</v>
      </c>
      <c r="B1" s="21"/>
      <c r="C1" s="21"/>
    </row>
    <row r="2" spans="1:5" x14ac:dyDescent="0.25">
      <c r="A2" s="21"/>
      <c r="B2" s="21"/>
      <c r="C2" s="21"/>
    </row>
    <row r="3" spans="1:5" x14ac:dyDescent="0.25">
      <c r="B3" s="24" t="s">
        <v>41</v>
      </c>
      <c r="C3" s="24" t="s">
        <v>44</v>
      </c>
      <c r="D3" t="s">
        <v>45</v>
      </c>
    </row>
    <row r="4" spans="1:5" x14ac:dyDescent="0.25">
      <c r="A4" t="s">
        <v>40</v>
      </c>
      <c r="B4" s="24">
        <v>177</v>
      </c>
      <c r="C4" s="24">
        <f>(B4/$B$7)*100%</f>
        <v>0.375</v>
      </c>
      <c r="D4">
        <f>C4*(25%*$A$1)</f>
        <v>140625000</v>
      </c>
      <c r="E4">
        <f>D4/B4</f>
        <v>794491.52542372886</v>
      </c>
    </row>
    <row r="5" spans="1:5" x14ac:dyDescent="0.25">
      <c r="A5" t="s">
        <v>42</v>
      </c>
      <c r="B5" s="24">
        <v>198</v>
      </c>
      <c r="C5" s="24">
        <f t="shared" ref="C5:C6" si="0">(B5/$B$7)*100%</f>
        <v>0.41949152542372881</v>
      </c>
      <c r="D5">
        <f>C5*(35%*$A$1)</f>
        <v>220233050.84745759</v>
      </c>
      <c r="E5">
        <v>1112288.1355932201</v>
      </c>
    </row>
    <row r="6" spans="1:5" x14ac:dyDescent="0.25">
      <c r="A6" t="s">
        <v>43</v>
      </c>
      <c r="B6" s="24">
        <v>97</v>
      </c>
      <c r="C6" s="24">
        <f t="shared" si="0"/>
        <v>0.20550847457627119</v>
      </c>
      <c r="D6">
        <f>C6*(40%*$A$1)</f>
        <v>123305084.74576272</v>
      </c>
      <c r="E6">
        <f t="shared" ref="E6" si="1">D6/B6</f>
        <v>1271186.4406779662</v>
      </c>
    </row>
    <row r="7" spans="1:5" x14ac:dyDescent="0.25">
      <c r="B7" s="24">
        <f>SUM(B4:B6)</f>
        <v>472</v>
      </c>
    </row>
    <row r="10" spans="1:5" x14ac:dyDescent="0.25">
      <c r="A10" t="s">
        <v>51</v>
      </c>
      <c r="B10" s="24">
        <v>2228</v>
      </c>
    </row>
    <row r="11" spans="1:5" x14ac:dyDescent="0.25">
      <c r="A11" t="s">
        <v>52</v>
      </c>
      <c r="B11" s="24">
        <f>(2.5/100)*B10</f>
        <v>55.7</v>
      </c>
      <c r="C11" s="24" t="s">
        <v>53</v>
      </c>
    </row>
    <row r="12" spans="1:5" x14ac:dyDescent="0.25">
      <c r="A12" t="s">
        <v>54</v>
      </c>
      <c r="B12" s="24">
        <v>5500</v>
      </c>
      <c r="C12" s="24" t="s">
        <v>55</v>
      </c>
    </row>
    <row r="13" spans="1:5" x14ac:dyDescent="0.25">
      <c r="A13" t="s">
        <v>56</v>
      </c>
      <c r="B13" s="24">
        <f>(B12/B11)/2</f>
        <v>49.371633752244165</v>
      </c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ALDI</dc:creator>
  <cp:lastModifiedBy>Mia Renauly</cp:lastModifiedBy>
  <dcterms:created xsi:type="dcterms:W3CDTF">2015-08-14T06:15:10Z</dcterms:created>
  <dcterms:modified xsi:type="dcterms:W3CDTF">2015-10-05T08:37:53Z</dcterms:modified>
</cp:coreProperties>
</file>