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720" windowWidth="19575" windowHeight="7365"/>
  </bookViews>
  <sheets>
    <sheet name="Sheet1" sheetId="1" r:id="rId1"/>
    <sheet name="perhitungan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7" i="2" l="1"/>
  <c r="F5" i="2"/>
  <c r="G5" i="2" l="1"/>
  <c r="G7" i="2"/>
  <c r="E5" i="2"/>
  <c r="G6" i="2"/>
  <c r="F6" i="2"/>
  <c r="F8" i="2"/>
  <c r="E9" i="2"/>
  <c r="F9" i="2" s="1"/>
  <c r="G9" i="2" s="1"/>
  <c r="E7" i="2"/>
  <c r="E10" i="2" l="1"/>
  <c r="B8" i="2"/>
  <c r="G8" i="2" s="1"/>
  <c r="B13" i="3"/>
  <c r="B3" i="3"/>
  <c r="B2" i="3"/>
  <c r="G8" i="1" l="1"/>
  <c r="G9" i="1"/>
  <c r="K17" i="1" s="1"/>
  <c r="G10" i="1"/>
  <c r="K28" i="1"/>
  <c r="L28" i="1"/>
  <c r="M28" i="1"/>
  <c r="N28" i="1"/>
  <c r="K29" i="1"/>
  <c r="L29" i="1"/>
  <c r="M29" i="1"/>
  <c r="N29" i="1"/>
  <c r="L27" i="1"/>
  <c r="N27" i="1"/>
  <c r="M27" i="1"/>
  <c r="K27" i="1"/>
  <c r="K18" i="1" l="1"/>
  <c r="M18" i="1"/>
  <c r="N18" i="1"/>
  <c r="L18" i="1"/>
  <c r="N17" i="1"/>
  <c r="L17" i="1"/>
  <c r="M17" i="1"/>
  <c r="L16" i="1"/>
  <c r="M16" i="1"/>
  <c r="N16" i="1"/>
  <c r="K16" i="1"/>
  <c r="E14" i="2"/>
  <c r="R22" i="1"/>
  <c r="V22" i="1"/>
  <c r="Z22" i="1"/>
  <c r="X22" i="1" l="1"/>
  <c r="U22" i="1"/>
  <c r="Y22" i="1"/>
  <c r="T22" i="1"/>
  <c r="W22" i="1"/>
  <c r="P22" i="1"/>
  <c r="M22" i="1"/>
  <c r="L22" i="1"/>
  <c r="Q22" i="1"/>
  <c r="S22" i="1"/>
  <c r="K22" i="1"/>
  <c r="O22" i="1"/>
  <c r="N22" i="1"/>
</calcChain>
</file>

<file path=xl/sharedStrings.xml><?xml version="1.0" encoding="utf-8"?>
<sst xmlns="http://schemas.openxmlformats.org/spreadsheetml/2006/main" count="104" uniqueCount="82">
  <si>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</si>
  <si>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</si>
  <si>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</si>
  <si>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</si>
  <si>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</si>
  <si>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</si>
  <si>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</si>
  <si>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</si>
  <si>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</si>
  <si>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</si>
  <si>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</si>
  <si>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</si>
  <si>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</si>
  <si>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</si>
  <si>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</si>
  <si>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</si>
  <si>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</si>
  <si>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</si>
  <si>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</si>
  <si>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</si>
  <si>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</si>
  <si>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</si>
  <si>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</si>
  <si>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</si>
  <si>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</si>
  <si>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</si>
  <si>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</si>
  <si>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</si>
  <si>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</si>
  <si>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</si>
  <si>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</si>
  <si>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</si>
  <si>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</si>
  <si>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</si>
  <si>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</si>
  <si>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</si>
  <si>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</si>
  <si>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</si>
  <si>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properti rusak/biaya servis</t>
  </si>
  <si>
    <t>Biaya total</t>
  </si>
  <si>
    <t>10-70 cm</t>
  </si>
  <si>
    <t>71-150</t>
  </si>
  <si>
    <t>&gt;150</t>
  </si>
  <si>
    <t>KERUSAKAN</t>
  </si>
  <si>
    <t>Tinggi (Kategori 1)</t>
  </si>
  <si>
    <t>Tinggi (Kategori 2)</t>
  </si>
  <si>
    <t>Tinggi (Kategori 3)</t>
  </si>
  <si>
    <t>KERUGIAN</t>
  </si>
  <si>
    <t>Presentasi disini asumsi</t>
  </si>
  <si>
    <t>Kerusakan Jalan</t>
  </si>
  <si>
    <t>TIPE</t>
  </si>
  <si>
    <t>PANJANG_AFFECTED</t>
  </si>
  <si>
    <t>construction</t>
  </si>
  <si>
    <t>primary</t>
  </si>
  <si>
    <t>motorway</t>
  </si>
  <si>
    <t>motorway_link</t>
  </si>
  <si>
    <t>primary_link</t>
  </si>
  <si>
    <t>road</t>
  </si>
  <si>
    <t>yes</t>
  </si>
  <si>
    <t>secondary</t>
  </si>
  <si>
    <t>secondary_link</t>
  </si>
  <si>
    <t>tertiary</t>
  </si>
  <si>
    <t>tertiary_link</t>
  </si>
  <si>
    <t>crossing</t>
  </si>
  <si>
    <t>residential</t>
  </si>
  <si>
    <t>unclassified</t>
  </si>
  <si>
    <t>footway</t>
  </si>
  <si>
    <t>track</t>
  </si>
  <si>
    <t>trunk</t>
  </si>
  <si>
    <t>steps</t>
  </si>
  <si>
    <t>pedestrian</t>
  </si>
  <si>
    <t>cycleway</t>
  </si>
  <si>
    <t>trunk_link</t>
  </si>
  <si>
    <t>path</t>
  </si>
  <si>
    <t>service</t>
  </si>
  <si>
    <t>Panjang_affected (total)</t>
  </si>
  <si>
    <t>Panjang_Tinggi1</t>
  </si>
  <si>
    <t>Panjang_Tinggi2</t>
  </si>
  <si>
    <t>Panjang_Tinggi3</t>
  </si>
  <si>
    <t>JALAN</t>
  </si>
  <si>
    <t>m2</t>
  </si>
  <si>
    <t>(Data PU/World 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</si>
</sst>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 applyAlignment="1">
      <alignment horizontal="center"/>
    </xf>
    <xf numFmtId="164" fontId="0" fillId="0" borderId="2" xfId="0" applyNumberFormat="1" applyBorder="1"/>
    <xf numFmtId="0" fontId="0" fillId="0" borderId="0" xfId="0" applyBorder="1"/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2" fillId="0" borderId="0" xfId="1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3" fillId="0" borderId="0" xfId="1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3" fillId="0" borderId="0" xfId="2" applyNumberFormat="1" applyFont="1" applyBorder="1"/>
    <xf numFmtId="0" fontId="2" fillId="0" borderId="0" xfId="1" applyFont="1" applyFill="1" applyBorder="1"/>
    <xf numFmtId="0" fontId="1" fillId="0" borderId="0" xfId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3" fillId="0" borderId="0" xfId="0" applyFont="1" applyBorder="1"/>
    <xf numFmtId="0" fontId="3" fillId="0" borderId="4" xfId="1" applyFont="1" applyBorder="1" applyAlignment="1">
      <alignment horizontal="center"/>
    </xf>
    <xf numFmtId="43" fontId="0" fillId="0" borderId="0" xfId="0" applyNumberFormat="1" applyAlignment="1"/>
    <xf numFmtId="43" fontId="3" fillId="0" borderId="2" xfId="2" applyNumberFormat="1" applyFont="1" applyBorder="1"/>
    <xf numFmtId="0" fontId="5" fillId="0" borderId="2" xfId="0" applyFont="1" applyFill="1" applyBorder="1" applyAlignment="1">
      <alignment horizontal="center"/>
    </xf>
    <xf numFmtId="164" fontId="3" fillId="0" borderId="2" xfId="2" applyNumberFormat="1" applyFont="1" applyFill="1" applyBorder="1"/>
    <xf numFmtId="43" fontId="3" fillId="0" borderId="2" xfId="2" applyNumberFormat="1" applyFont="1" applyFill="1" applyBorder="1" applyAlignment="1">
      <alignment horizontal="center"/>
    </xf>
    <xf numFmtId="43" fontId="3" fillId="0" borderId="2" xfId="1" applyNumberFormat="1" applyFont="1" applyBorder="1"/>
    <xf numFmtId="0" fontId="0" fillId="0" borderId="0" xfId="0" applyAlignment="1"/>
    <xf numFmtId="41" fontId="0" fillId="0" borderId="0" xfId="0" applyNumberFormat="1" applyAlignment="1"/>
    <xf numFmtId="0" fontId="0" fillId="0" borderId="0" xfId="0" applyBorder="1" applyAlignment="1"/>
    <xf numFmtId="0" fontId="7" fillId="0" borderId="0" xfId="0" applyFont="1" applyBorder="1" applyAlignment="1"/>
    <xf numFmtId="0" fontId="7" fillId="0" borderId="0" xfId="0" applyFont="1" applyAlignment="1"/>
    <xf numFmtId="0" fontId="0" fillId="2" borderId="0" xfId="0" applyFill="1" applyAlignment="1"/>
    <xf numFmtId="0" fontId="0" fillId="2" borderId="0" xfId="0" applyFill="1"/>
    <xf numFmtId="165" fontId="0" fillId="0" borderId="0" xfId="0" applyNumberFormat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obs\DALA%20Project\Estimasi%20Kerugian\shp\jalan_affected_utm.db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lan_affected_ut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F10" workbookViewId="0">
      <selection activeCell="H10" sqref="H10"/>
    </sheetView>
  </sheetViews>
  <sheetFormatPr defaultRowHeight="15" x14ac:dyDescent="0.25"/>
  <cols>
    <col min="2" max="2" width="5.85546875" customWidth="1"/>
    <col min="3" max="3" width="26.140625" bestFit="1" customWidth="1"/>
    <col min="6" max="6" width="24.7109375" bestFit="1" customWidth="1"/>
    <col min="7" max="7" width="17" bestFit="1" customWidth="1"/>
    <col min="8" max="8" width="19" customWidth="1"/>
    <col min="10" max="10" width="16.140625" customWidth="1"/>
    <col min="11" max="11" width="15.28515625" bestFit="1" customWidth="1"/>
    <col min="12" max="12" width="17" bestFit="1" customWidth="1"/>
    <col min="13" max="14" width="18.140625" bestFit="1" customWidth="1"/>
    <col min="15" max="17" width="15.28515625" bestFit="1" customWidth="1"/>
    <col min="18" max="18" width="13.5703125" bestFit="1" customWidth="1"/>
    <col min="19" max="21" width="16.28515625" bestFit="1" customWidth="1"/>
    <col min="22" max="22" width="10.5703125" bestFit="1" customWidth="1"/>
    <col min="23" max="25" width="16.28515625" bestFit="1" customWidth="1"/>
    <col min="26" max="26" width="11.5703125" bestFit="1" customWidth="1"/>
  </cols>
  <sheetData>
    <row r="1" spans="1:19" ht="18" x14ac:dyDescent="0.25">
      <c r="A1" s="1"/>
      <c r="B1" s="23" t="s">
        <v>79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B3" s="2" t="s">
        <v>0</v>
      </c>
    </row>
    <row r="4" spans="1:19" x14ac:dyDescent="0.25">
      <c r="A4" s="2"/>
      <c r="B4" s="3" t="s">
        <v>1</v>
      </c>
    </row>
    <row r="5" spans="1:19" x14ac:dyDescent="0.25">
      <c r="A5" s="1"/>
    </row>
    <row r="6" spans="1:19" x14ac:dyDescent="0.25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 x14ac:dyDescent="0.25">
      <c r="A7" s="3"/>
      <c r="B7" s="11"/>
      <c r="C7" s="17" t="s">
        <v>38</v>
      </c>
      <c r="D7" s="12"/>
      <c r="E7" s="14"/>
      <c r="F7" s="15"/>
      <c r="G7" s="10"/>
      <c r="H7" s="16"/>
    </row>
    <row r="8" spans="1:19" x14ac:dyDescent="0.25">
      <c r="A8" s="1"/>
      <c r="B8" s="24">
        <v>1</v>
      </c>
      <c r="C8" s="6" t="s">
        <v>39</v>
      </c>
      <c r="D8" s="48">
        <v>1</v>
      </c>
      <c r="E8" s="14" t="s">
        <v>80</v>
      </c>
      <c r="F8" s="49">
        <v>4131.0555860017794</v>
      </c>
      <c r="G8" s="50">
        <f>F8*D8</f>
        <v>4131.0555860017794</v>
      </c>
      <c r="H8" s="9" t="s">
        <v>40</v>
      </c>
    </row>
    <row r="9" spans="1:19" x14ac:dyDescent="0.25">
      <c r="A9" s="1"/>
      <c r="B9" s="24"/>
      <c r="C9" s="6" t="s">
        <v>39</v>
      </c>
      <c r="D9" s="48">
        <v>1</v>
      </c>
      <c r="E9" s="14" t="s">
        <v>80</v>
      </c>
      <c r="F9" s="7">
        <v>5783.4778204024906</v>
      </c>
      <c r="G9" s="50">
        <f t="shared" ref="G9:G10" si="0">F9*D9</f>
        <v>5783.4778204024906</v>
      </c>
      <c r="H9" s="9" t="s">
        <v>41</v>
      </c>
      <c r="O9" s="1"/>
    </row>
    <row r="10" spans="1:19" x14ac:dyDescent="0.25">
      <c r="A10" s="1"/>
      <c r="B10" s="26"/>
      <c r="C10" s="6" t="s">
        <v>39</v>
      </c>
      <c r="D10" s="48">
        <v>1</v>
      </c>
      <c r="E10" s="14" t="s">
        <v>80</v>
      </c>
      <c r="F10" s="25">
        <v>6609.6889376028475</v>
      </c>
      <c r="G10" s="50">
        <f t="shared" si="0"/>
        <v>6609.6889376028475</v>
      </c>
      <c r="H10" s="9" t="s">
        <v>42</v>
      </c>
      <c r="K10" s="1"/>
      <c r="L10" s="1"/>
      <c r="M10" s="1"/>
      <c r="N10" s="1"/>
    </row>
    <row r="11" spans="1:19" x14ac:dyDescent="0.25">
      <c r="A11" s="1"/>
      <c r="B11" s="26"/>
      <c r="C11" s="41"/>
      <c r="D11" s="26"/>
      <c r="E11" s="26"/>
      <c r="F11" s="33"/>
      <c r="G11" s="21"/>
      <c r="H11" s="26"/>
      <c r="K11" s="1"/>
      <c r="L11" s="1"/>
      <c r="M11" s="1"/>
      <c r="N11" s="1"/>
    </row>
    <row r="12" spans="1:19" x14ac:dyDescent="0.25">
      <c r="A12" s="1"/>
      <c r="B12" s="42"/>
      <c r="C12" s="37"/>
      <c r="D12" s="30"/>
      <c r="E12" s="43"/>
      <c r="F12" s="21"/>
      <c r="G12" s="21"/>
      <c r="H12" s="44"/>
      <c r="J12" s="2" t="s">
        <v>2</v>
      </c>
      <c r="K12" s="1"/>
      <c r="L12" s="1"/>
      <c r="M12" s="1"/>
      <c r="N12" s="1"/>
    </row>
    <row r="13" spans="1:19" x14ac:dyDescent="0.25">
      <c r="A13" s="1"/>
      <c r="B13" s="2" t="s">
        <v>36</v>
      </c>
      <c r="C13" s="1"/>
      <c r="D13" s="1"/>
      <c r="E13" s="1"/>
      <c r="F13" s="1"/>
      <c r="G13" s="1"/>
      <c r="H13" s="1"/>
      <c r="J13" s="2"/>
      <c r="K13" s="1"/>
      <c r="L13" s="1"/>
      <c r="M13" s="1"/>
      <c r="N13" s="1"/>
    </row>
    <row r="14" spans="1:19" x14ac:dyDescent="0.25">
      <c r="A14" s="1"/>
      <c r="B14" s="3" t="s">
        <v>37</v>
      </c>
      <c r="C14" s="1"/>
      <c r="D14" s="1"/>
      <c r="E14" s="1"/>
      <c r="F14" s="1"/>
      <c r="G14" s="1"/>
      <c r="H14" s="1"/>
      <c r="J14" s="60" t="s">
        <v>79</v>
      </c>
      <c r="K14" s="4" t="s">
        <v>4</v>
      </c>
      <c r="L14" s="4" t="s">
        <v>5</v>
      </c>
      <c r="M14" s="4" t="s">
        <v>6</v>
      </c>
      <c r="N14" s="4" t="s">
        <v>7</v>
      </c>
    </row>
    <row r="15" spans="1:19" x14ac:dyDescent="0.25">
      <c r="A15" s="1"/>
      <c r="I15" s="1"/>
      <c r="J15" s="61"/>
      <c r="K15" s="4">
        <v>1</v>
      </c>
      <c r="L15" s="4">
        <v>2</v>
      </c>
      <c r="M15" s="4">
        <v>6</v>
      </c>
      <c r="N15" s="4">
        <v>10</v>
      </c>
    </row>
    <row r="16" spans="1:19" x14ac:dyDescent="0.25">
      <c r="A16" s="1"/>
      <c r="B16" s="5" t="s">
        <v>8</v>
      </c>
      <c r="C16" s="5" t="s">
        <v>9</v>
      </c>
      <c r="D16" s="5" t="s">
        <v>10</v>
      </c>
      <c r="E16" s="5" t="s">
        <v>11</v>
      </c>
      <c r="F16" s="5" t="s">
        <v>12</v>
      </c>
      <c r="G16" s="5" t="s">
        <v>13</v>
      </c>
      <c r="H16" s="5" t="s">
        <v>14</v>
      </c>
      <c r="I16" s="1"/>
      <c r="J16" s="6" t="s">
        <v>15</v>
      </c>
      <c r="K16" s="8">
        <f>$G$8</f>
        <v>4131.0555860017794</v>
      </c>
      <c r="L16" s="8">
        <f t="shared" ref="L16:N16" si="1">$G$8</f>
        <v>4131.0555860017794</v>
      </c>
      <c r="M16" s="8">
        <f t="shared" si="1"/>
        <v>4131.0555860017794</v>
      </c>
      <c r="N16" s="8">
        <f t="shared" si="1"/>
        <v>4131.0555860017794</v>
      </c>
    </row>
    <row r="17" spans="1:26" x14ac:dyDescent="0.25">
      <c r="A17" s="1"/>
      <c r="B17" s="45">
        <v>1</v>
      </c>
      <c r="C17" s="6"/>
      <c r="D17" s="6"/>
      <c r="E17" s="4"/>
      <c r="F17" s="7"/>
      <c r="G17" s="47"/>
      <c r="H17" s="9"/>
      <c r="J17" s="6" t="s">
        <v>16</v>
      </c>
      <c r="K17" s="7">
        <f>$G$9</f>
        <v>5783.4778204024906</v>
      </c>
      <c r="L17" s="7">
        <f t="shared" ref="L17:N17" si="2">$G$9</f>
        <v>5783.4778204024906</v>
      </c>
      <c r="M17" s="7">
        <f t="shared" si="2"/>
        <v>5783.4778204024906</v>
      </c>
      <c r="N17" s="7">
        <f t="shared" si="2"/>
        <v>5783.4778204024906</v>
      </c>
    </row>
    <row r="18" spans="1:26" x14ac:dyDescent="0.25">
      <c r="A18" s="1"/>
      <c r="B18" s="45">
        <v>2</v>
      </c>
      <c r="C18" s="6"/>
      <c r="D18" s="6"/>
      <c r="E18" s="4"/>
      <c r="F18" s="7"/>
      <c r="G18" s="7"/>
      <c r="H18" s="9"/>
      <c r="I18" s="1"/>
      <c r="J18" s="6" t="s">
        <v>17</v>
      </c>
      <c r="K18" s="7">
        <f>$G$10</f>
        <v>6609.6889376028475</v>
      </c>
      <c r="L18" s="7">
        <f t="shared" ref="L18:N18" si="3">$G$10</f>
        <v>6609.6889376028475</v>
      </c>
      <c r="M18" s="7">
        <f t="shared" si="3"/>
        <v>6609.6889376028475</v>
      </c>
      <c r="N18" s="7">
        <f t="shared" si="3"/>
        <v>6609.6889376028475</v>
      </c>
    </row>
    <row r="19" spans="1:26" x14ac:dyDescent="0.25">
      <c r="A19" s="1"/>
      <c r="B19" s="30"/>
      <c r="C19" s="13"/>
      <c r="D19" s="12"/>
      <c r="E19" s="12"/>
      <c r="F19" s="15"/>
      <c r="G19" s="25"/>
      <c r="H19" s="16"/>
      <c r="I19" s="1"/>
      <c r="J19" s="6" t="s">
        <v>18</v>
      </c>
      <c r="K19" s="7"/>
      <c r="L19" s="7"/>
      <c r="M19" s="7"/>
      <c r="N19" s="7"/>
    </row>
    <row r="20" spans="1:26" x14ac:dyDescent="0.25">
      <c r="A20" s="1"/>
      <c r="I20" s="1"/>
      <c r="J20" s="1"/>
      <c r="K20" s="1"/>
      <c r="L20" s="1"/>
      <c r="M20" s="1"/>
      <c r="N20" s="1"/>
    </row>
    <row r="21" spans="1:26" ht="30" x14ac:dyDescent="0.25">
      <c r="A21" s="1"/>
      <c r="I21" s="1"/>
      <c r="J21" s="18" t="s">
        <v>19</v>
      </c>
      <c r="K21" s="12" t="s">
        <v>20</v>
      </c>
      <c r="L21" s="12" t="s">
        <v>21</v>
      </c>
      <c r="M21" s="12" t="s">
        <v>22</v>
      </c>
      <c r="N21" s="12" t="s">
        <v>23</v>
      </c>
      <c r="O21" s="12" t="s">
        <v>24</v>
      </c>
      <c r="P21" s="12" t="s">
        <v>25</v>
      </c>
      <c r="Q21" s="12" t="s">
        <v>26</v>
      </c>
      <c r="R21" s="12" t="s">
        <v>27</v>
      </c>
      <c r="S21" s="12" t="s">
        <v>28</v>
      </c>
      <c r="T21" s="12" t="s">
        <v>29</v>
      </c>
      <c r="U21" s="12" t="s">
        <v>30</v>
      </c>
      <c r="V21" s="12" t="s">
        <v>31</v>
      </c>
      <c r="W21" s="12" t="s">
        <v>32</v>
      </c>
      <c r="X21" s="12" t="s">
        <v>33</v>
      </c>
      <c r="Y21" s="12" t="s">
        <v>34</v>
      </c>
      <c r="Z21" s="12" t="s">
        <v>35</v>
      </c>
    </row>
    <row r="22" spans="1:26" x14ac:dyDescent="0.25">
      <c r="I22" s="1"/>
      <c r="J22" s="18" t="s">
        <v>79</v>
      </c>
      <c r="K22" s="19">
        <f>K16+K27</f>
        <v>4131.0555860017794</v>
      </c>
      <c r="L22" s="19">
        <f>K17+K28</f>
        <v>5783.4778204024906</v>
      </c>
      <c r="M22" s="19">
        <f>K18+K29</f>
        <v>6609.6889376028475</v>
      </c>
      <c r="N22" s="19">
        <f>K19+K30</f>
        <v>0</v>
      </c>
      <c r="O22" s="19">
        <f>L16+L27</f>
        <v>4131.0555860017794</v>
      </c>
      <c r="P22" s="19">
        <f>L17+L28</f>
        <v>5783.4778204024906</v>
      </c>
      <c r="Q22" s="19">
        <f>L18+L29</f>
        <v>6609.6889376028475</v>
      </c>
      <c r="R22" s="19">
        <f>L19+L30</f>
        <v>0</v>
      </c>
      <c r="S22" s="19">
        <f>M16+M27</f>
        <v>4131.0555860017794</v>
      </c>
      <c r="T22" s="19">
        <f>M17+M28</f>
        <v>5783.4778204024906</v>
      </c>
      <c r="U22" s="19">
        <f>M18+M29</f>
        <v>6609.6889376028475</v>
      </c>
      <c r="V22" s="19">
        <f>M19+M30</f>
        <v>0</v>
      </c>
      <c r="W22" s="19">
        <f>N16+N27</f>
        <v>4131.0555860017794</v>
      </c>
      <c r="X22" s="19">
        <f>N17+N28</f>
        <v>5783.4778204024906</v>
      </c>
      <c r="Y22" s="19">
        <f>N18+N29</f>
        <v>6609.6889376028475</v>
      </c>
      <c r="Z22" s="19">
        <f>N19+N30</f>
        <v>0</v>
      </c>
    </row>
    <row r="23" spans="1:26" x14ac:dyDescent="0.25">
      <c r="I23" s="1"/>
    </row>
    <row r="24" spans="1:26" x14ac:dyDescent="0.25">
      <c r="I24" s="1"/>
      <c r="J24" s="2" t="s">
        <v>3</v>
      </c>
      <c r="K24" s="1"/>
      <c r="L24" s="1"/>
      <c r="M24" s="1"/>
      <c r="N24" s="1"/>
    </row>
    <row r="25" spans="1:26" x14ac:dyDescent="0.25">
      <c r="A25" s="27"/>
      <c r="I25" s="1"/>
      <c r="J25" s="60" t="s">
        <v>79</v>
      </c>
      <c r="K25" s="4" t="s">
        <v>4</v>
      </c>
      <c r="L25" s="4" t="s">
        <v>5</v>
      </c>
      <c r="M25" s="4" t="s">
        <v>6</v>
      </c>
      <c r="N25" s="4" t="s">
        <v>7</v>
      </c>
    </row>
    <row r="26" spans="1:26" x14ac:dyDescent="0.25">
      <c r="A26" s="20"/>
      <c r="I26" s="1"/>
      <c r="J26" s="61"/>
      <c r="K26" s="4">
        <v>1</v>
      </c>
      <c r="L26" s="4">
        <v>2</v>
      </c>
      <c r="M26" s="4">
        <v>6</v>
      </c>
      <c r="N26" s="4">
        <v>10</v>
      </c>
    </row>
    <row r="27" spans="1:26" x14ac:dyDescent="0.25">
      <c r="A27" s="27"/>
      <c r="I27" s="1"/>
      <c r="J27" s="6" t="s">
        <v>15</v>
      </c>
      <c r="K27" s="8">
        <f>$F$17</f>
        <v>0</v>
      </c>
      <c r="L27" s="51">
        <f>2*$F$17</f>
        <v>0</v>
      </c>
      <c r="M27" s="51">
        <f>6*$F$17</f>
        <v>0</v>
      </c>
      <c r="N27" s="51">
        <f>10*$F$17</f>
        <v>0</v>
      </c>
    </row>
    <row r="28" spans="1:26" x14ac:dyDescent="0.25">
      <c r="A28" s="27"/>
      <c r="J28" s="6" t="s">
        <v>16</v>
      </c>
      <c r="K28" s="8">
        <f t="shared" ref="K28:K29" si="4">$F$17</f>
        <v>0</v>
      </c>
      <c r="L28" s="51">
        <f t="shared" ref="L28:L29" si="5">2*$F$17</f>
        <v>0</v>
      </c>
      <c r="M28" s="51">
        <f t="shared" ref="M28:M29" si="6">6*$F$17</f>
        <v>0</v>
      </c>
      <c r="N28" s="51">
        <f t="shared" ref="N28:N29" si="7">10*$F$17</f>
        <v>0</v>
      </c>
    </row>
    <row r="29" spans="1:26" x14ac:dyDescent="0.25">
      <c r="A29" s="27"/>
      <c r="B29" s="28"/>
      <c r="C29" s="29"/>
      <c r="D29" s="30"/>
      <c r="E29" s="26"/>
      <c r="F29" s="26"/>
      <c r="G29" s="26"/>
      <c r="H29" s="26"/>
      <c r="J29" s="6" t="s">
        <v>17</v>
      </c>
      <c r="K29" s="8">
        <f t="shared" si="4"/>
        <v>0</v>
      </c>
      <c r="L29" s="51">
        <f t="shared" si="5"/>
        <v>0</v>
      </c>
      <c r="M29" s="51">
        <f t="shared" si="6"/>
        <v>0</v>
      </c>
      <c r="N29" s="51">
        <f t="shared" si="7"/>
        <v>0</v>
      </c>
    </row>
    <row r="30" spans="1:26" x14ac:dyDescent="0.25">
      <c r="A30" s="26"/>
      <c r="B30" s="31"/>
      <c r="C30" s="32"/>
      <c r="D30" s="30"/>
      <c r="E30" s="22"/>
      <c r="F30" s="21"/>
      <c r="G30" s="33"/>
      <c r="H30" s="34"/>
      <c r="J30" s="6" t="s">
        <v>18</v>
      </c>
      <c r="K30" s="8"/>
      <c r="L30" s="8"/>
      <c r="M30" s="8"/>
      <c r="N30" s="8"/>
    </row>
    <row r="31" spans="1:26" x14ac:dyDescent="0.25">
      <c r="A31" s="26"/>
      <c r="B31" s="30"/>
      <c r="C31" s="29"/>
      <c r="D31" s="22"/>
      <c r="E31" s="22"/>
      <c r="F31" s="21"/>
      <c r="G31" s="21"/>
      <c r="H31" s="20"/>
    </row>
    <row r="32" spans="1:26" x14ac:dyDescent="0.25">
      <c r="A32" s="26"/>
      <c r="B32" s="30"/>
      <c r="C32" s="20"/>
      <c r="D32" s="30"/>
      <c r="E32" s="30"/>
      <c r="F32" s="30"/>
      <c r="G32" s="21"/>
      <c r="H32" s="35"/>
      <c r="I32" s="2"/>
    </row>
    <row r="33" spans="1:13" x14ac:dyDescent="0.25">
      <c r="A33" s="26"/>
      <c r="B33" s="30"/>
      <c r="C33" s="20"/>
      <c r="D33" s="30"/>
      <c r="E33" s="22"/>
      <c r="F33" s="21"/>
      <c r="G33" s="21"/>
      <c r="H33" s="20"/>
    </row>
    <row r="34" spans="1:13" x14ac:dyDescent="0.25">
      <c r="A34" s="26"/>
      <c r="B34" s="30"/>
      <c r="C34" s="20"/>
      <c r="D34" s="36"/>
      <c r="E34" s="22"/>
      <c r="F34" s="21"/>
      <c r="G34" s="21"/>
      <c r="H34" s="26"/>
    </row>
    <row r="35" spans="1:13" x14ac:dyDescent="0.25">
      <c r="A35" s="26"/>
      <c r="B35" s="30"/>
      <c r="C35" s="20"/>
      <c r="D35" s="36"/>
      <c r="E35" s="22"/>
      <c r="F35" s="21"/>
      <c r="G35" s="21"/>
      <c r="H35" s="35"/>
    </row>
    <row r="36" spans="1:13" x14ac:dyDescent="0.25">
      <c r="A36" s="26"/>
      <c r="B36" s="20"/>
      <c r="C36" s="20"/>
      <c r="D36" s="22"/>
      <c r="E36" s="22"/>
      <c r="F36" s="21"/>
      <c r="G36" s="21"/>
      <c r="H36" s="26"/>
    </row>
    <row r="37" spans="1:13" x14ac:dyDescent="0.25">
      <c r="A37" s="26"/>
      <c r="B37" s="26"/>
      <c r="C37" s="20"/>
      <c r="D37" s="30"/>
      <c r="E37" s="22"/>
      <c r="F37" s="21"/>
      <c r="G37" s="21"/>
      <c r="H37" s="26"/>
    </row>
    <row r="38" spans="1:13" x14ac:dyDescent="0.25">
      <c r="B38" s="27"/>
      <c r="C38" s="37"/>
      <c r="D38" s="30"/>
      <c r="E38" s="38"/>
      <c r="F38" s="39"/>
      <c r="G38" s="40"/>
      <c r="H38" s="26"/>
    </row>
    <row r="40" spans="1:13" x14ac:dyDescent="0.25">
      <c r="J40" s="1"/>
      <c r="K40" s="1"/>
      <c r="L40" s="1"/>
      <c r="M40" s="1"/>
    </row>
    <row r="41" spans="1:13" x14ac:dyDescent="0.25">
      <c r="J41" s="1"/>
      <c r="K41" s="1"/>
      <c r="L41" s="1"/>
      <c r="M41" s="1"/>
    </row>
    <row r="42" spans="1:13" x14ac:dyDescent="0.25">
      <c r="J42" s="1"/>
      <c r="K42" s="1"/>
      <c r="L42" s="1"/>
      <c r="M42" s="1"/>
    </row>
    <row r="43" spans="1:13" x14ac:dyDescent="0.25">
      <c r="A43" s="1"/>
    </row>
    <row r="44" spans="1:13" x14ac:dyDescent="0.25">
      <c r="A44" s="1"/>
    </row>
    <row r="45" spans="1:13" x14ac:dyDescent="0.25">
      <c r="A45" s="1"/>
    </row>
    <row r="46" spans="1:13" x14ac:dyDescent="0.25">
      <c r="A46" s="1"/>
    </row>
    <row r="47" spans="1:13" x14ac:dyDescent="0.25">
      <c r="A47" s="1"/>
    </row>
    <row r="48" spans="1:13" x14ac:dyDescent="0.25">
      <c r="A48" s="1"/>
    </row>
    <row r="59" spans="1:8" x14ac:dyDescent="0.25">
      <c r="B59" s="26"/>
      <c r="C59" s="26"/>
      <c r="D59" s="26"/>
      <c r="E59" s="26"/>
      <c r="F59" s="26"/>
      <c r="G59" s="26"/>
      <c r="H59" s="26"/>
    </row>
    <row r="60" spans="1:8" x14ac:dyDescent="0.25">
      <c r="B60" s="26"/>
      <c r="C60" s="26"/>
      <c r="D60" s="26"/>
      <c r="E60" s="26"/>
      <c r="F60" s="26"/>
      <c r="G60" s="26"/>
      <c r="H60" s="26"/>
    </row>
    <row r="61" spans="1:8" x14ac:dyDescent="0.25">
      <c r="A61" s="1"/>
      <c r="B61" s="22"/>
      <c r="C61" s="20"/>
      <c r="D61" s="22"/>
      <c r="E61" s="22"/>
      <c r="F61" s="21"/>
      <c r="G61" s="21"/>
      <c r="H61" s="20"/>
    </row>
    <row r="73" spans="2:10" x14ac:dyDescent="0.25">
      <c r="J73" s="1"/>
    </row>
    <row r="74" spans="2:10" x14ac:dyDescent="0.25">
      <c r="B74" s="1"/>
      <c r="J74" s="1"/>
    </row>
  </sheetData>
  <mergeCells count="2">
    <mergeCell ref="J14:J15"/>
    <mergeCell ref="J25:J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9" sqref="G9"/>
    </sheetView>
  </sheetViews>
  <sheetFormatPr defaultRowHeight="15" x14ac:dyDescent="0.25"/>
  <cols>
    <col min="1" max="1" width="22.85546875" style="52" bestFit="1" customWidth="1"/>
    <col min="2" max="2" width="19.5703125" style="52" bestFit="1" customWidth="1"/>
    <col min="3" max="3" width="14" style="52" customWidth="1"/>
    <col min="4" max="4" width="17.28515625" style="52" bestFit="1" customWidth="1"/>
    <col min="5" max="5" width="20.7109375" style="52" customWidth="1"/>
    <col min="6" max="6" width="22.5703125" style="52" bestFit="1" customWidth="1"/>
    <col min="7" max="7" width="14.85546875" style="52" bestFit="1" customWidth="1"/>
    <col min="8" max="16384" width="9.140625" style="52"/>
  </cols>
  <sheetData>
    <row r="1" spans="1:7" x14ac:dyDescent="0.25">
      <c r="A1" s="52" t="s">
        <v>49</v>
      </c>
      <c r="B1" s="52">
        <v>55237730039</v>
      </c>
      <c r="C1" s="52" t="s">
        <v>81</v>
      </c>
    </row>
    <row r="2" spans="1:7" x14ac:dyDescent="0.25">
      <c r="A2" s="52" t="s">
        <v>75</v>
      </c>
      <c r="B2" s="52">
        <v>3342833.8646770399</v>
      </c>
      <c r="C2" s="52">
        <v>3342833.8646770399</v>
      </c>
    </row>
    <row r="4" spans="1:7" x14ac:dyDescent="0.25">
      <c r="C4" s="54"/>
      <c r="D4" s="55" t="s">
        <v>43</v>
      </c>
    </row>
    <row r="5" spans="1:7" x14ac:dyDescent="0.25">
      <c r="A5" s="52" t="s">
        <v>76</v>
      </c>
      <c r="B5" s="52">
        <v>1590703.498584511</v>
      </c>
      <c r="D5" s="52" t="s">
        <v>44</v>
      </c>
      <c r="E5" s="52">
        <f>(B5/$B$2)*100%</f>
        <v>0.47585478757802196</v>
      </c>
      <c r="F5" s="46">
        <f>E5*(25%*$B$1)</f>
        <v>6571284573.5001173</v>
      </c>
      <c r="G5" s="46">
        <f>F5/B5</f>
        <v>4131.0555860017794</v>
      </c>
    </row>
    <row r="6" spans="1:7" x14ac:dyDescent="0.25">
      <c r="A6" s="52" t="s">
        <v>77</v>
      </c>
      <c r="B6" s="52">
        <v>1144057.5167297565</v>
      </c>
      <c r="F6" s="46">
        <f t="shared" ref="F6:F8" si="0">E6*(20%*$B$1)</f>
        <v>0</v>
      </c>
      <c r="G6" s="46">
        <f>F6/B6</f>
        <v>0</v>
      </c>
    </row>
    <row r="7" spans="1:7" x14ac:dyDescent="0.25">
      <c r="A7" s="52" t="s">
        <v>78</v>
      </c>
      <c r="B7" s="52">
        <v>608072.84936275659</v>
      </c>
      <c r="D7" s="52" t="s">
        <v>45</v>
      </c>
      <c r="E7" s="52">
        <f>(B6/$B$2)*100%</f>
        <v>0.34224181130230563</v>
      </c>
      <c r="F7" s="46">
        <f>E7*(35%*$B$1)</f>
        <v>6616631273.2712975</v>
      </c>
      <c r="G7" s="46">
        <f>F7/B6</f>
        <v>5783.4778204024906</v>
      </c>
    </row>
    <row r="8" spans="1:7" x14ac:dyDescent="0.25">
      <c r="B8" s="52">
        <f>SUM(B5:B7)</f>
        <v>3342833.8646770241</v>
      </c>
      <c r="F8" s="46">
        <f t="shared" si="0"/>
        <v>0</v>
      </c>
      <c r="G8" s="46">
        <f>F8/B8</f>
        <v>0</v>
      </c>
    </row>
    <row r="9" spans="1:7" x14ac:dyDescent="0.25">
      <c r="D9" s="52" t="s">
        <v>46</v>
      </c>
      <c r="E9" s="52">
        <f>(B7/$B$2)*100%</f>
        <v>0.18190340111966771</v>
      </c>
      <c r="F9" s="46">
        <f>E9*(40%*$B$1)</f>
        <v>4019172385.6896548</v>
      </c>
      <c r="G9" s="46">
        <f>F9/B7</f>
        <v>6609.6889376028475</v>
      </c>
    </row>
    <row r="10" spans="1:7" x14ac:dyDescent="0.25">
      <c r="E10" s="52">
        <f t="shared" ref="E10" si="1">(B10/$B$2)*100%</f>
        <v>0</v>
      </c>
    </row>
    <row r="11" spans="1:7" x14ac:dyDescent="0.25">
      <c r="E11" s="46"/>
    </row>
    <row r="12" spans="1:7" x14ac:dyDescent="0.25">
      <c r="D12" s="56" t="s">
        <v>47</v>
      </c>
      <c r="E12" s="46"/>
    </row>
    <row r="13" spans="1:7" x14ac:dyDescent="0.25">
      <c r="E13" s="53">
        <v>498411482980583</v>
      </c>
    </row>
    <row r="14" spans="1:7" x14ac:dyDescent="0.25">
      <c r="E14" s="52" t="e">
        <f>E13/#REF!</f>
        <v>#REF!</v>
      </c>
    </row>
    <row r="15" spans="1:7" x14ac:dyDescent="0.25">
      <c r="F15" s="57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5" x14ac:dyDescent="0.25"/>
  <cols>
    <col min="2" max="2" width="19.85546875" bestFit="1" customWidth="1"/>
  </cols>
  <sheetData>
    <row r="1" spans="1:2" x14ac:dyDescent="0.25">
      <c r="A1" s="54" t="s">
        <v>50</v>
      </c>
      <c r="B1" s="54" t="s">
        <v>51</v>
      </c>
    </row>
    <row r="2" spans="1:2" x14ac:dyDescent="0.25">
      <c r="A2" s="58" t="s">
        <v>53</v>
      </c>
      <c r="B2" s="59" t="e">
        <f>SUM([1]jalan_affected_utm!#REF!)</f>
        <v>#REF!</v>
      </c>
    </row>
    <row r="3" spans="1:2" x14ac:dyDescent="0.25">
      <c r="A3" t="s">
        <v>54</v>
      </c>
      <c r="B3" s="59" t="e">
        <f>SUM([1]jalan_affected_utm!#REF!)</f>
        <v>#REF!</v>
      </c>
    </row>
    <row r="4" spans="1:2" x14ac:dyDescent="0.25">
      <c r="A4" t="s">
        <v>55</v>
      </c>
      <c r="B4" s="52">
        <v>3005273.6453146106</v>
      </c>
    </row>
    <row r="5" spans="1:2" x14ac:dyDescent="0.25">
      <c r="A5" s="58" t="s">
        <v>56</v>
      </c>
      <c r="B5" s="52">
        <v>3219279.5349678081</v>
      </c>
    </row>
    <row r="6" spans="1:2" x14ac:dyDescent="0.25">
      <c r="A6" t="s">
        <v>57</v>
      </c>
      <c r="B6" s="52"/>
    </row>
    <row r="7" spans="1:2" x14ac:dyDescent="0.25">
      <c r="A7" t="s">
        <v>58</v>
      </c>
      <c r="B7" s="52"/>
    </row>
    <row r="8" spans="1:2" x14ac:dyDescent="0.25">
      <c r="A8" s="58" t="s">
        <v>59</v>
      </c>
      <c r="B8" s="52"/>
    </row>
    <row r="9" spans="1:2" x14ac:dyDescent="0.25">
      <c r="A9" s="58" t="s">
        <v>60</v>
      </c>
      <c r="B9" s="52"/>
    </row>
    <row r="10" spans="1:2" x14ac:dyDescent="0.25">
      <c r="A10" s="58" t="s">
        <v>61</v>
      </c>
      <c r="B10" s="52"/>
    </row>
    <row r="11" spans="1:2" x14ac:dyDescent="0.25">
      <c r="A11" s="58" t="s">
        <v>62</v>
      </c>
      <c r="B11" s="52"/>
    </row>
    <row r="12" spans="1:2" x14ac:dyDescent="0.25">
      <c r="A12" t="s">
        <v>63</v>
      </c>
      <c r="B12" s="52"/>
    </row>
    <row r="13" spans="1:2" x14ac:dyDescent="0.25">
      <c r="A13" s="58" t="s">
        <v>64</v>
      </c>
      <c r="B13" s="59" t="e">
        <f>SUM([1]jalan_affected_utm!#REF!)</f>
        <v>#REF!</v>
      </c>
    </row>
    <row r="14" spans="1:2" x14ac:dyDescent="0.25">
      <c r="A14" t="s">
        <v>65</v>
      </c>
      <c r="B14" s="52"/>
    </row>
    <row r="15" spans="1:2" x14ac:dyDescent="0.25">
      <c r="A15" t="s">
        <v>66</v>
      </c>
      <c r="B15" s="52">
        <v>2740044.6064950684</v>
      </c>
    </row>
    <row r="16" spans="1:2" x14ac:dyDescent="0.25">
      <c r="A16" t="s">
        <v>67</v>
      </c>
      <c r="B16" s="52"/>
    </row>
    <row r="17" spans="1:2" x14ac:dyDescent="0.25">
      <c r="A17" s="58" t="s">
        <v>68</v>
      </c>
      <c r="B17" s="52"/>
    </row>
    <row r="18" spans="1:2" x14ac:dyDescent="0.25">
      <c r="A18" t="s">
        <v>69</v>
      </c>
      <c r="B18" s="52"/>
    </row>
    <row r="19" spans="1:2" x14ac:dyDescent="0.25">
      <c r="A19" t="s">
        <v>70</v>
      </c>
      <c r="B19" s="52">
        <v>1847917.9602079024</v>
      </c>
    </row>
    <row r="20" spans="1:2" x14ac:dyDescent="0.25">
      <c r="A20" t="s">
        <v>71</v>
      </c>
      <c r="B20" s="52">
        <v>2668727.5922871912</v>
      </c>
    </row>
    <row r="21" spans="1:2" x14ac:dyDescent="0.25">
      <c r="A21" s="58" t="s">
        <v>72</v>
      </c>
      <c r="B21" s="52"/>
    </row>
    <row r="22" spans="1:2" x14ac:dyDescent="0.25">
      <c r="A22" t="s">
        <v>73</v>
      </c>
      <c r="B22" s="52">
        <v>3076745.2108337823</v>
      </c>
    </row>
    <row r="23" spans="1:2" x14ac:dyDescent="0.25">
      <c r="A23" t="s">
        <v>74</v>
      </c>
      <c r="B23" s="52"/>
    </row>
    <row r="24" spans="1:2" x14ac:dyDescent="0.25">
      <c r="A24" t="s">
        <v>52</v>
      </c>
      <c r="B24" s="52">
        <v>2200374.8379334752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perhitungan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Mia Renauly</cp:lastModifiedBy>
  <dcterms:created xsi:type="dcterms:W3CDTF">2015-08-14T06:15:10Z</dcterms:created>
  <dcterms:modified xsi:type="dcterms:W3CDTF">2015-09-29T08:23:05Z</dcterms:modified>
</cp:coreProperties>
</file>