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8" i="1"/>
  <c r="G18" s="1"/>
  <c r="N35"/>
  <c r="N36"/>
  <c r="N34"/>
  <c r="M35"/>
  <c r="M36"/>
  <c r="M34"/>
  <c r="L35"/>
  <c r="L36"/>
  <c r="L34"/>
  <c r="K34"/>
  <c r="K36"/>
  <c r="K35"/>
  <c r="M23"/>
  <c r="L25"/>
  <c r="L24"/>
  <c r="L23"/>
  <c r="K25"/>
  <c r="K24"/>
  <c r="B206" i="2"/>
  <c r="B205"/>
  <c r="B204"/>
  <c r="G21" i="1" l="1"/>
  <c r="F16" l="1"/>
  <c r="G16" l="1"/>
  <c r="F17"/>
  <c r="G17" s="1"/>
  <c r="F19"/>
  <c r="G19" s="1"/>
  <c r="F15"/>
  <c r="G15" s="1"/>
  <c r="G9"/>
  <c r="K23" l="1"/>
  <c r="G28"/>
  <c r="G27"/>
  <c r="G25" l="1"/>
  <c r="G24"/>
  <c r="G23"/>
  <c r="M24" l="1"/>
  <c r="M25"/>
  <c r="G12"/>
  <c r="G10"/>
  <c r="G11"/>
  <c r="G8"/>
  <c r="R29"/>
  <c r="V29"/>
  <c r="Z29"/>
  <c r="N23" l="1"/>
  <c r="W29" s="1"/>
  <c r="N24"/>
  <c r="X29" s="1"/>
  <c r="N25"/>
  <c r="Y29" s="1"/>
  <c r="Q29"/>
  <c r="T29"/>
  <c r="L29"/>
  <c r="U29"/>
  <c r="P29"/>
  <c r="M29"/>
  <c r="S29"/>
  <c r="K29"/>
  <c r="O29"/>
  <c r="N29"/>
</calcChain>
</file>

<file path=xl/sharedStrings.xml><?xml version="1.0" encoding="utf-8"?>
<sst xmlns="http://schemas.openxmlformats.org/spreadsheetml/2006/main" count="318" uniqueCount="241">
  <si>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</si>
  <si>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</si>
  <si>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</si>
  <si>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</si>
  <si>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</si>
  <si>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</si>
  <si>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</si>
  <si>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</si>
  <si>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</si>
  <si>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</si>
  <si>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</si>
  <si>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</si>
  <si>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</si>
  <si>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</si>
  <si>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</si>
  <si>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</si>
  <si>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</si>
  <si>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</si>
  <si>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</si>
  <si>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</si>
  <si>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</si>
  <si>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</si>
  <si>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</si>
  <si>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</si>
  <si>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</si>
  <si>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</si>
  <si>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</si>
  <si>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</si>
  <si>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</si>
  <si>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</si>
  <si>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</si>
  <si>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</si>
  <si>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</si>
  <si>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</si>
  <si>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</si>
  <si>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</si>
  <si>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</si>
  <si>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</si>
  <si>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kebersihan</t>
  </si>
  <si>
    <t>properti hilang/tak terpakai</t>
  </si>
  <si>
    <t>properti rusak/biaya servis</t>
  </si>
  <si>
    <t>kerusakan bangunan</t>
  </si>
  <si>
    <t>pintu (engsel, slot kunci)</t>
  </si>
  <si>
    <t xml:space="preserve">komputer </t>
  </si>
  <si>
    <t>kursi</t>
  </si>
  <si>
    <t>Bh</t>
  </si>
  <si>
    <t>cat tembok</t>
  </si>
  <si>
    <t>cat dasar/penutup</t>
  </si>
  <si>
    <t xml:space="preserve">kg </t>
  </si>
  <si>
    <t>rol cat</t>
  </si>
  <si>
    <t>pekerja</t>
  </si>
  <si>
    <t>Oh</t>
  </si>
  <si>
    <t>mulai durasi 5-8 hari</t>
  </si>
  <si>
    <t>mulai durasi &gt; 8 hari</t>
  </si>
  <si>
    <t>setiap 10-70 cm dgn durasi mulai &lt; 1 s/d &gt; 8 hari</t>
  </si>
  <si>
    <t>mulai 71-150 dgn durasi mulai 5-8 hari</t>
  </si>
  <si>
    <t>mulai 71-150 cm dgn durasi mulai &lt; 1 s/d &gt; 8 hari</t>
  </si>
  <si>
    <t>lantai keramik</t>
  </si>
  <si>
    <t>keramik</t>
  </si>
  <si>
    <t>m2</t>
  </si>
  <si>
    <t>meja komputer</t>
  </si>
  <si>
    <t>meja kerja</t>
  </si>
  <si>
    <t>cupboard &amp; cabinet</t>
  </si>
  <si>
    <t>ATK</t>
  </si>
  <si>
    <t>mulai saat &gt;150 cm dgn durasi &gt;8 hari</t>
  </si>
  <si>
    <t>semua kelas banjir dgn peningkatan persentase sesuai kelas banjir</t>
  </si>
  <si>
    <t>Luas</t>
  </si>
  <si>
    <t>Kelurahan</t>
  </si>
  <si>
    <t>CIPINANG</t>
  </si>
  <si>
    <t>PAL MERIEM</t>
  </si>
  <si>
    <t>KARET TENGSIN</t>
  </si>
  <si>
    <t>KAMPUNG BALI</t>
  </si>
  <si>
    <t>GONDANGDIA</t>
  </si>
  <si>
    <t>PASAR BARU</t>
  </si>
  <si>
    <t>KEBON KELAPA</t>
  </si>
  <si>
    <t>PETOJO UTARA</t>
  </si>
  <si>
    <t>KEDOYA UTARA</t>
  </si>
  <si>
    <t>JATI PULO</t>
  </si>
  <si>
    <t>CENGKARENG TIMUR</t>
  </si>
  <si>
    <t>KAPUK MUARA</t>
  </si>
  <si>
    <t>PAPANGO</t>
  </si>
  <si>
    <t>TANJUNG PRIUK</t>
  </si>
  <si>
    <t>PEGANGSAAN DUA</t>
  </si>
  <si>
    <t>SEMPER BARAT</t>
  </si>
  <si>
    <t>RAWAMANGUN</t>
  </si>
  <si>
    <t>KAYU PUTIH</t>
  </si>
  <si>
    <t>MENTENG</t>
  </si>
  <si>
    <t>KENARI</t>
  </si>
  <si>
    <t>KRAMAT</t>
  </si>
  <si>
    <t>JOHAR BARU</t>
  </si>
  <si>
    <t>SUKABUMI SELATAN</t>
  </si>
  <si>
    <t>KEMANGGISAN</t>
  </si>
  <si>
    <t>TOMANG</t>
  </si>
  <si>
    <t>KRUKUT</t>
  </si>
  <si>
    <t>SUNGAI BAMBU</t>
  </si>
  <si>
    <t>KELAPA GADING TIMUR</t>
  </si>
  <si>
    <t>PONDOK PINANG</t>
  </si>
  <si>
    <t>PULO</t>
  </si>
  <si>
    <t>MELAWAI</t>
  </si>
  <si>
    <t>GUNUNG</t>
  </si>
  <si>
    <t>KARET SEMANGGI</t>
  </si>
  <si>
    <t>KARET</t>
  </si>
  <si>
    <t>PENGGILINGAN</t>
  </si>
  <si>
    <t>UJUNG MENTENG</t>
  </si>
  <si>
    <t>RAWA TERATE</t>
  </si>
  <si>
    <t>PISANGAN TIMUR</t>
  </si>
  <si>
    <t>KEBON MANGGIS</t>
  </si>
  <si>
    <t>PISANGAN BARU</t>
  </si>
  <si>
    <t>KAYU MANIS</t>
  </si>
  <si>
    <t>UTAN KAYU SELATAN</t>
  </si>
  <si>
    <t>UTAN KAYU UTARA</t>
  </si>
  <si>
    <t>GELORA</t>
  </si>
  <si>
    <t>KEBON KACANG</t>
  </si>
  <si>
    <t>CIKINI</t>
  </si>
  <si>
    <t>KEBON SIRIH</t>
  </si>
  <si>
    <t>PASEBAN</t>
  </si>
  <si>
    <t>KWITANG</t>
  </si>
  <si>
    <t>SENEN</t>
  </si>
  <si>
    <t>BUNGUR</t>
  </si>
  <si>
    <t>KAMPUNG RAWA</t>
  </si>
  <si>
    <t>TANAH TINGGI</t>
  </si>
  <si>
    <t>GALUR</t>
  </si>
  <si>
    <t>CEMPAKA PUTIH TIMUR</t>
  </si>
  <si>
    <t>CEMPAKA PUTIH BARAT</t>
  </si>
  <si>
    <t>HARAPAN MULYA</t>
  </si>
  <si>
    <t>CEMPAKA BARU</t>
  </si>
  <si>
    <t>SERDANG</t>
  </si>
  <si>
    <t>UTAN PANJANG</t>
  </si>
  <si>
    <t>KEBON KOSONG</t>
  </si>
  <si>
    <t>KARTINI</t>
  </si>
  <si>
    <t>KARANG ANYAR</t>
  </si>
  <si>
    <t>CIDENG</t>
  </si>
  <si>
    <t>PETOJO SELATAN</t>
  </si>
  <si>
    <t>GAMBIR</t>
  </si>
  <si>
    <t>JOGLO</t>
  </si>
  <si>
    <t>KEMBANGAN SELATAN</t>
  </si>
  <si>
    <t>KEMBANGAN UTARA</t>
  </si>
  <si>
    <t>KEBON JERUK</t>
  </si>
  <si>
    <t>DURI KEPA</t>
  </si>
  <si>
    <t>KEDOYA SELATAN</t>
  </si>
  <si>
    <t>PALMERAH</t>
  </si>
  <si>
    <t>SLIPI</t>
  </si>
  <si>
    <t>KOTA BAMBU UTARA</t>
  </si>
  <si>
    <t>KOTA BAMBU SELATAN</t>
  </si>
  <si>
    <t>TANJUNG DUREN UTARA</t>
  </si>
  <si>
    <t>TANJUNG DUREN SELATAN</t>
  </si>
  <si>
    <t>JELAMBAR</t>
  </si>
  <si>
    <t>DURI SELATAN</t>
  </si>
  <si>
    <t>TANAH SEREAL</t>
  </si>
  <si>
    <t>DURI UTARA</t>
  </si>
  <si>
    <t>KRENDANG</t>
  </si>
  <si>
    <t>JEMBATAN LIMA</t>
  </si>
  <si>
    <t>TAMBORA</t>
  </si>
  <si>
    <t>ROA MALAKA</t>
  </si>
  <si>
    <t>PEKOJAN</t>
  </si>
  <si>
    <t>MAPHAR</t>
  </si>
  <si>
    <t>KEAGUNGAN</t>
  </si>
  <si>
    <t>GLODOK</t>
  </si>
  <si>
    <t>RAWA BUAYA</t>
  </si>
  <si>
    <t>CENGKARENG BARAT</t>
  </si>
  <si>
    <t>PLUIT</t>
  </si>
  <si>
    <t>PADEMANGAN TIMUR</t>
  </si>
  <si>
    <t>SUNTER JAYA</t>
  </si>
  <si>
    <t>WARAKAS</t>
  </si>
  <si>
    <t>KEBON BAWANG</t>
  </si>
  <si>
    <t>RAWABADAK SELATAN</t>
  </si>
  <si>
    <t>TUGU UTARA</t>
  </si>
  <si>
    <t>LAGOA</t>
  </si>
  <si>
    <t>RAWABADAK UTARA</t>
  </si>
  <si>
    <t>SUKA PURA</t>
  </si>
  <si>
    <t>ROROTAN</t>
  </si>
  <si>
    <t>MARUNDA</t>
  </si>
  <si>
    <t>CILANDAK TIMUR</t>
  </si>
  <si>
    <t>RAGUNAN</t>
  </si>
  <si>
    <t>KEBAGUSAN</t>
  </si>
  <si>
    <t>PASAR MINGGU</t>
  </si>
  <si>
    <t>JATI PADANG</t>
  </si>
  <si>
    <t>PEJATEN BARAT</t>
  </si>
  <si>
    <t>PEJATEN TIMUR</t>
  </si>
  <si>
    <t>LEBAK BULUS</t>
  </si>
  <si>
    <t>PONDOK LABU</t>
  </si>
  <si>
    <t>CILANDAK BARAT</t>
  </si>
  <si>
    <t>GANDARIA SELATAN</t>
  </si>
  <si>
    <t>CIPETE SELATAN</t>
  </si>
  <si>
    <t>PETUKANGAN SELATAN</t>
  </si>
  <si>
    <t>PETUKANGAN UTARA</t>
  </si>
  <si>
    <t>KEBAYORAN LAMA SELATAN</t>
  </si>
  <si>
    <t>KEBAYORAN LAMA UTARA</t>
  </si>
  <si>
    <t>CIPULIR</t>
  </si>
  <si>
    <t>GROGOL SELATAN</t>
  </si>
  <si>
    <t>GROGOL UTARA</t>
  </si>
  <si>
    <t>GANDARIA UTARA</t>
  </si>
  <si>
    <t>PETOGOGAN</t>
  </si>
  <si>
    <t>SELONG</t>
  </si>
  <si>
    <t>RAWA BARAT</t>
  </si>
  <si>
    <t>SENAYAN</t>
  </si>
  <si>
    <t>PELA MAMPANG</t>
  </si>
  <si>
    <t>TEGAL PARANG</t>
  </si>
  <si>
    <t>MAMPANG PRAPATAN</t>
  </si>
  <si>
    <t>KUNINGAN BARAT</t>
  </si>
  <si>
    <t>RAWAJATI</t>
  </si>
  <si>
    <t>PENGADEGAN</t>
  </si>
  <si>
    <t>CIKOKO</t>
  </si>
  <si>
    <t>KEBON BARU</t>
  </si>
  <si>
    <t>BUKIT DURI</t>
  </si>
  <si>
    <t>MANGGARAI</t>
  </si>
  <si>
    <t>KUNINGAN TIMUR</t>
  </si>
  <si>
    <t>KARET KUNINGAN</t>
  </si>
  <si>
    <t>SETIA BUDI</t>
  </si>
  <si>
    <t>BARU</t>
  </si>
  <si>
    <t>CIJANTUNG</t>
  </si>
  <si>
    <t>GEDONG</t>
  </si>
  <si>
    <t>BALE KAMBANG</t>
  </si>
  <si>
    <t>BATU AMPAR</t>
  </si>
  <si>
    <t>CILILITAN</t>
  </si>
  <si>
    <t>BIDARA CINA</t>
  </si>
  <si>
    <t>CIPINANG CEMPEDAK</t>
  </si>
  <si>
    <t>CIPINANG BESAR SELATAN</t>
  </si>
  <si>
    <t>CIPINANG BESAR UTARA</t>
  </si>
  <si>
    <t>RAWA BUNGA</t>
  </si>
  <si>
    <t>BALI MESTER</t>
  </si>
  <si>
    <t>KAMPUNG MELAYU</t>
  </si>
  <si>
    <t>PONDOK BAMBU</t>
  </si>
  <si>
    <t>DUREN SAWIT</t>
  </si>
  <si>
    <t>PONDOK KELAPA</t>
  </si>
  <si>
    <t>PONDOK KOPI</t>
  </si>
  <si>
    <t>MALAKA SARI</t>
  </si>
  <si>
    <t>KLENDER</t>
  </si>
  <si>
    <t>PULO GEBANG</t>
  </si>
  <si>
    <t>RW</t>
  </si>
  <si>
    <t>rata2</t>
  </si>
  <si>
    <t>max</t>
  </si>
  <si>
    <t>min</t>
  </si>
  <si>
    <t>PETAMBURAN</t>
  </si>
  <si>
    <t>SEMPER TIMUR</t>
  </si>
  <si>
    <t>JEMBATAN BESI</t>
  </si>
  <si>
    <t>TUGU SELATAN</t>
  </si>
  <si>
    <t>Bh          (terdiri dari ruang lobi-pelayanan dan 2 ruang pegawai-kerja)</t>
  </si>
  <si>
    <t>kursi kerja</t>
  </si>
  <si>
    <t>KANTOR          KECAMATAN</t>
  </si>
  <si>
    <t>KANTOR KECAMATAN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</si>
</sst>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4" fillId="0" borderId="2" xfId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0" fontId="3" fillId="0" borderId="2" xfId="1" applyFont="1" applyFill="1" applyBorder="1" applyAlignment="1">
      <alignment horizontal="center"/>
    </xf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2" fillId="0" borderId="2" xfId="1" applyFont="1" applyFill="1" applyBorder="1"/>
    <xf numFmtId="0" fontId="2" fillId="0" borderId="2" xfId="1" applyFont="1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0" fontId="1" fillId="0" borderId="2" xfId="1" applyBorder="1" applyAlignment="1">
      <alignment horizontal="center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7" fillId="0" borderId="0" xfId="1" applyFont="1"/>
    <xf numFmtId="0" fontId="3" fillId="0" borderId="2" xfId="0" applyFont="1" applyBorder="1"/>
    <xf numFmtId="0" fontId="3" fillId="0" borderId="2" xfId="0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5" xfId="1" applyFont="1" applyBorder="1"/>
    <xf numFmtId="164" fontId="3" fillId="0" borderId="5" xfId="2" applyNumberFormat="1" applyFont="1" applyBorder="1" applyAlignment="1">
      <alignment horizontal="center"/>
    </xf>
    <xf numFmtId="0" fontId="3" fillId="0" borderId="1" xfId="1" applyFont="1" applyBorder="1"/>
    <xf numFmtId="0" fontId="3" fillId="0" borderId="5" xfId="1" applyFont="1" applyBorder="1" applyAlignment="1">
      <alignment horizontal="center"/>
    </xf>
    <xf numFmtId="164" fontId="3" fillId="0" borderId="1" xfId="2" applyNumberFormat="1" applyFont="1" applyBorder="1"/>
    <xf numFmtId="0" fontId="3" fillId="0" borderId="1" xfId="1" applyFont="1" applyBorder="1" applyAlignment="1">
      <alignment wrapText="1"/>
    </xf>
    <xf numFmtId="0" fontId="3" fillId="0" borderId="2" xfId="0" applyFont="1" applyBorder="1" applyAlignment="1">
      <alignment wrapText="1"/>
    </xf>
    <xf numFmtId="164" fontId="0" fillId="0" borderId="2" xfId="0" applyNumberFormat="1" applyBorder="1"/>
    <xf numFmtId="0" fontId="3" fillId="0" borderId="4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2" xfId="1" applyFont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60"/>
  <sheetViews>
    <sheetView tabSelected="1" workbookViewId="0">
      <selection activeCell="B2" sqref="B2"/>
    </sheetView>
  </sheetViews>
  <sheetFormatPr defaultRowHeight="15"/>
  <cols>
    <col min="2" max="2" width="5.85546875" customWidth="1"/>
    <col min="3" max="3" width="26.140625" bestFit="1" customWidth="1"/>
    <col min="5" max="5" width="11.28515625" customWidth="1"/>
    <col min="6" max="6" width="13.28515625" bestFit="1" customWidth="1"/>
    <col min="7" max="7" width="12" bestFit="1" customWidth="1"/>
    <col min="8" max="8" width="19" customWidth="1"/>
    <col min="10" max="10" width="20.5703125" customWidth="1"/>
    <col min="11" max="11" width="12.5703125" bestFit="1" customWidth="1"/>
    <col min="12" max="14" width="13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>
      <c r="A1" s="1"/>
      <c r="B1" s="29" t="s">
        <v>240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B3" s="2" t="s">
        <v>0</v>
      </c>
    </row>
    <row r="4" spans="1:19">
      <c r="A4" s="2"/>
      <c r="B4" s="3" t="s">
        <v>1</v>
      </c>
    </row>
    <row r="5" spans="1:19">
      <c r="A5" s="1"/>
    </row>
    <row r="6" spans="1:19">
      <c r="A6" s="1"/>
      <c r="B6" s="5" t="s">
        <v>8</v>
      </c>
      <c r="C6" s="5" t="s">
        <v>9</v>
      </c>
      <c r="D6" s="5" t="s">
        <v>10</v>
      </c>
      <c r="E6" s="5" t="s">
        <v>11</v>
      </c>
      <c r="F6" s="5" t="s">
        <v>12</v>
      </c>
      <c r="G6" s="5" t="s">
        <v>13</v>
      </c>
      <c r="H6" s="5" t="s">
        <v>14</v>
      </c>
    </row>
    <row r="7" spans="1:19">
      <c r="A7" s="1"/>
      <c r="B7" s="6"/>
      <c r="C7" s="19" t="s">
        <v>39</v>
      </c>
      <c r="D7" s="6"/>
      <c r="E7" s="6"/>
      <c r="F7" s="7"/>
      <c r="G7" s="7"/>
      <c r="H7" s="6"/>
    </row>
    <row r="8" spans="1:19">
      <c r="A8" s="1"/>
      <c r="B8" s="31">
        <v>1</v>
      </c>
      <c r="C8" s="30" t="s">
        <v>60</v>
      </c>
      <c r="D8" s="4">
        <v>2</v>
      </c>
      <c r="E8" s="4" t="s">
        <v>45</v>
      </c>
      <c r="F8" s="7">
        <v>650000</v>
      </c>
      <c r="G8" s="7">
        <f t="shared" ref="G8:G12" si="0">D8*F8</f>
        <v>1300000</v>
      </c>
      <c r="H8" s="9" t="s">
        <v>53</v>
      </c>
    </row>
    <row r="9" spans="1:19" ht="36.75">
      <c r="A9" s="1"/>
      <c r="B9" s="31">
        <v>2</v>
      </c>
      <c r="C9" s="30" t="s">
        <v>43</v>
      </c>
      <c r="D9" s="4">
        <v>2</v>
      </c>
      <c r="E9" s="4" t="s">
        <v>45</v>
      </c>
      <c r="F9" s="7">
        <v>4000000</v>
      </c>
      <c r="G9" s="7">
        <f t="shared" si="0"/>
        <v>8000000</v>
      </c>
      <c r="H9" s="39" t="s">
        <v>56</v>
      </c>
    </row>
    <row r="10" spans="1:19">
      <c r="A10" s="1"/>
      <c r="B10" s="31">
        <v>3</v>
      </c>
      <c r="C10" s="6" t="s">
        <v>61</v>
      </c>
      <c r="D10" s="12">
        <v>6</v>
      </c>
      <c r="E10" s="4" t="s">
        <v>45</v>
      </c>
      <c r="F10" s="10">
        <v>1500000</v>
      </c>
      <c r="G10" s="10">
        <f t="shared" si="0"/>
        <v>9000000</v>
      </c>
      <c r="H10" s="9" t="s">
        <v>53</v>
      </c>
    </row>
    <row r="11" spans="1:19">
      <c r="A11" s="1"/>
      <c r="B11" s="31">
        <v>4</v>
      </c>
      <c r="C11" s="6" t="s">
        <v>238</v>
      </c>
      <c r="D11" s="4">
        <v>8</v>
      </c>
      <c r="E11" s="4" t="s">
        <v>45</v>
      </c>
      <c r="F11" s="10">
        <v>1000000</v>
      </c>
      <c r="G11" s="10">
        <f t="shared" si="0"/>
        <v>8000000</v>
      </c>
      <c r="H11" s="9" t="s">
        <v>53</v>
      </c>
    </row>
    <row r="12" spans="1:19" ht="24.75">
      <c r="A12" s="1"/>
      <c r="B12" s="31">
        <v>5</v>
      </c>
      <c r="C12" s="14" t="s">
        <v>62</v>
      </c>
      <c r="D12" s="13">
        <v>3</v>
      </c>
      <c r="E12" s="4" t="s">
        <v>45</v>
      </c>
      <c r="F12" s="16">
        <v>4000000</v>
      </c>
      <c r="G12" s="10">
        <f t="shared" si="0"/>
        <v>12000000</v>
      </c>
      <c r="H12" s="39" t="s">
        <v>64</v>
      </c>
    </row>
    <row r="13" spans="1:19" ht="48.75">
      <c r="B13" s="45">
        <v>6</v>
      </c>
      <c r="C13" s="14" t="s">
        <v>63</v>
      </c>
      <c r="D13" s="4"/>
      <c r="E13" s="4"/>
      <c r="F13" s="10"/>
      <c r="G13" s="10">
        <v>5000000</v>
      </c>
      <c r="H13" s="39" t="s">
        <v>65</v>
      </c>
    </row>
    <row r="14" spans="1:19">
      <c r="A14" s="3"/>
      <c r="B14" s="11"/>
      <c r="C14" s="19" t="s">
        <v>40</v>
      </c>
      <c r="D14" s="13"/>
      <c r="E14" s="15"/>
      <c r="F14" s="16"/>
      <c r="G14" s="10"/>
      <c r="H14" s="17"/>
    </row>
    <row r="15" spans="1:19">
      <c r="A15" s="1"/>
      <c r="B15" s="31">
        <v>1</v>
      </c>
      <c r="C15" s="30" t="s">
        <v>60</v>
      </c>
      <c r="D15" s="4">
        <v>2</v>
      </c>
      <c r="E15" s="4" t="s">
        <v>45</v>
      </c>
      <c r="F15" s="7">
        <f>10%*F8</f>
        <v>65000</v>
      </c>
      <c r="G15" s="7">
        <f t="shared" ref="G15:G18" si="1">D15*F15</f>
        <v>130000</v>
      </c>
      <c r="H15" s="9" t="s">
        <v>52</v>
      </c>
    </row>
    <row r="16" spans="1:19" ht="36.75">
      <c r="A16" s="1"/>
      <c r="B16" s="31">
        <v>2</v>
      </c>
      <c r="C16" s="30" t="s">
        <v>43</v>
      </c>
      <c r="D16" s="4">
        <v>2</v>
      </c>
      <c r="E16" s="4" t="s">
        <v>45</v>
      </c>
      <c r="F16" s="7">
        <f>40%*F9</f>
        <v>1600000</v>
      </c>
      <c r="G16" s="7">
        <f t="shared" si="1"/>
        <v>3200000</v>
      </c>
      <c r="H16" s="9" t="s">
        <v>54</v>
      </c>
      <c r="O16" s="1"/>
    </row>
    <row r="17" spans="1:26">
      <c r="A17" s="1"/>
      <c r="B17" s="31">
        <v>3</v>
      </c>
      <c r="C17" s="6" t="s">
        <v>61</v>
      </c>
      <c r="D17" s="12">
        <v>8</v>
      </c>
      <c r="E17" s="4" t="s">
        <v>45</v>
      </c>
      <c r="F17" s="7">
        <f>10%*F10</f>
        <v>150000</v>
      </c>
      <c r="G17" s="10">
        <f t="shared" si="1"/>
        <v>1200000</v>
      </c>
      <c r="H17" s="9" t="s">
        <v>52</v>
      </c>
    </row>
    <row r="18" spans="1:26">
      <c r="A18" s="1"/>
      <c r="B18" s="41">
        <v>4</v>
      </c>
      <c r="C18" s="6" t="s">
        <v>44</v>
      </c>
      <c r="D18" s="4">
        <v>10</v>
      </c>
      <c r="E18" s="4" t="s">
        <v>45</v>
      </c>
      <c r="F18" s="10">
        <f>10%*F11</f>
        <v>100000</v>
      </c>
      <c r="G18" s="10">
        <f t="shared" si="1"/>
        <v>1000000</v>
      </c>
      <c r="H18" s="9" t="s">
        <v>53</v>
      </c>
    </row>
    <row r="19" spans="1:26">
      <c r="A19" s="1"/>
      <c r="B19" s="31">
        <v>5</v>
      </c>
      <c r="C19" s="14" t="s">
        <v>62</v>
      </c>
      <c r="D19" s="13">
        <v>4</v>
      </c>
      <c r="E19" s="4" t="s">
        <v>45</v>
      </c>
      <c r="F19" s="7">
        <f>10%*F12</f>
        <v>400000</v>
      </c>
      <c r="G19" s="10">
        <f>D19*F19</f>
        <v>1600000</v>
      </c>
      <c r="H19" s="17" t="s">
        <v>52</v>
      </c>
      <c r="J19" s="2" t="s">
        <v>2</v>
      </c>
      <c r="K19" s="1"/>
      <c r="L19" s="1"/>
      <c r="M19" s="1"/>
      <c r="N19" s="1"/>
    </row>
    <row r="20" spans="1:26">
      <c r="A20" s="1"/>
      <c r="B20" s="17"/>
      <c r="C20" s="18" t="s">
        <v>41</v>
      </c>
      <c r="D20" s="17"/>
      <c r="E20" s="17"/>
      <c r="F20" s="17"/>
      <c r="G20" s="17"/>
      <c r="H20" s="17"/>
      <c r="J20" s="2"/>
      <c r="K20" s="1"/>
      <c r="L20" s="1"/>
      <c r="M20" s="1"/>
      <c r="N20" s="1"/>
    </row>
    <row r="21" spans="1:26" ht="84.75">
      <c r="A21" s="1"/>
      <c r="B21" s="23">
        <v>1</v>
      </c>
      <c r="C21" s="14" t="s">
        <v>42</v>
      </c>
      <c r="D21" s="13">
        <v>3</v>
      </c>
      <c r="E21" s="43" t="s">
        <v>237</v>
      </c>
      <c r="F21" s="10">
        <v>500000</v>
      </c>
      <c r="G21" s="10">
        <f>D21*F21</f>
        <v>1500000</v>
      </c>
      <c r="H21" s="30" t="s">
        <v>52</v>
      </c>
      <c r="J21" s="46" t="s">
        <v>239</v>
      </c>
      <c r="K21" s="4" t="s">
        <v>4</v>
      </c>
      <c r="L21" s="4" t="s">
        <v>5</v>
      </c>
      <c r="M21" s="4" t="s">
        <v>6</v>
      </c>
      <c r="N21" s="4" t="s">
        <v>7</v>
      </c>
    </row>
    <row r="22" spans="1:26" ht="24.75">
      <c r="A22" s="1"/>
      <c r="B22" s="23">
        <v>2</v>
      </c>
      <c r="C22" s="6" t="s">
        <v>46</v>
      </c>
      <c r="D22" s="12"/>
      <c r="E22" s="4"/>
      <c r="F22" s="10"/>
      <c r="G22" s="10"/>
      <c r="H22" s="39" t="s">
        <v>55</v>
      </c>
      <c r="I22" s="1"/>
      <c r="J22" s="47"/>
      <c r="K22" s="4">
        <v>1</v>
      </c>
      <c r="L22" s="4">
        <v>2</v>
      </c>
      <c r="M22" s="4">
        <v>6</v>
      </c>
      <c r="N22" s="4">
        <v>10</v>
      </c>
    </row>
    <row r="23" spans="1:26">
      <c r="A23" s="1"/>
      <c r="B23" s="4"/>
      <c r="C23" s="6" t="s">
        <v>47</v>
      </c>
      <c r="D23" s="4">
        <v>50</v>
      </c>
      <c r="E23" s="4" t="s">
        <v>48</v>
      </c>
      <c r="F23" s="10">
        <v>45000</v>
      </c>
      <c r="G23" s="10">
        <f>D23*F23</f>
        <v>2250000</v>
      </c>
      <c r="H23" s="17"/>
      <c r="I23" s="1"/>
      <c r="J23" s="6" t="s">
        <v>15</v>
      </c>
      <c r="K23" s="8">
        <f>(10%*G13)+G16</f>
        <v>3700000</v>
      </c>
      <c r="L23" s="8">
        <f>(20%*G13)+G16</f>
        <v>4200000</v>
      </c>
      <c r="M23" s="8">
        <f>((60%*G13)+G15+G16+G17+G19+G21)</f>
        <v>10630000</v>
      </c>
      <c r="N23" s="8">
        <f>(G8+G10+G11+G13+G19+G21+G27+G28)</f>
        <v>38500000</v>
      </c>
    </row>
    <row r="24" spans="1:26">
      <c r="A24" s="1"/>
      <c r="B24" s="13"/>
      <c r="C24" s="6" t="s">
        <v>49</v>
      </c>
      <c r="D24" s="13">
        <v>1</v>
      </c>
      <c r="E24" s="4" t="s">
        <v>45</v>
      </c>
      <c r="F24" s="10">
        <v>35000</v>
      </c>
      <c r="G24" s="10">
        <f>D24*F24</f>
        <v>35000</v>
      </c>
      <c r="H24" s="17"/>
      <c r="J24" s="6" t="s">
        <v>16</v>
      </c>
      <c r="K24" s="7">
        <f>G9+(15%*G13)</f>
        <v>8750000</v>
      </c>
      <c r="L24" s="8">
        <f>G9+(25%*G13)</f>
        <v>9250000</v>
      </c>
      <c r="M24" s="8">
        <f>(G9+(65%*G13)+G15+G17+G19+G21+G23+G24+G25)</f>
        <v>18065000</v>
      </c>
      <c r="N24" s="8">
        <f>(G8+G9+G10+G11+G13+G19+G21+G23+G24+G25+G27+G28)</f>
        <v>48885000</v>
      </c>
    </row>
    <row r="25" spans="1:26">
      <c r="A25" s="1"/>
      <c r="B25" s="17"/>
      <c r="C25" s="14" t="s">
        <v>50</v>
      </c>
      <c r="D25" s="13">
        <v>2</v>
      </c>
      <c r="E25" s="15" t="s">
        <v>51</v>
      </c>
      <c r="F25" s="16">
        <v>50000</v>
      </c>
      <c r="G25" s="7">
        <f>D25*F25</f>
        <v>100000</v>
      </c>
      <c r="H25" s="17"/>
      <c r="I25" s="1"/>
      <c r="J25" s="6" t="s">
        <v>17</v>
      </c>
      <c r="K25" s="7">
        <f>G9+(20%*G13)</f>
        <v>9000000</v>
      </c>
      <c r="L25" s="7">
        <f>G9+(30%*G13)</f>
        <v>9500000</v>
      </c>
      <c r="M25" s="7">
        <f>(G9+(70%*G13)+G15+G17+G19+G21+G23+G24+G25)</f>
        <v>18315000</v>
      </c>
      <c r="N25" s="7">
        <f>(G8+G9+G10+G11+G12+G13+G21+G23+G24+G25+G27+G28)</f>
        <v>59285000</v>
      </c>
    </row>
    <row r="26" spans="1:26">
      <c r="A26" s="1"/>
      <c r="B26" s="13">
        <v>3</v>
      </c>
      <c r="C26" s="14" t="s">
        <v>57</v>
      </c>
      <c r="D26" s="17"/>
      <c r="E26" s="17"/>
      <c r="F26" s="17"/>
      <c r="G26" s="10"/>
      <c r="H26" s="9" t="s">
        <v>53</v>
      </c>
      <c r="I26" s="1"/>
      <c r="J26" s="6" t="s">
        <v>18</v>
      </c>
      <c r="K26" s="7"/>
      <c r="L26" s="7"/>
      <c r="M26" s="7"/>
      <c r="N26" s="7"/>
    </row>
    <row r="27" spans="1:26">
      <c r="A27" s="1"/>
      <c r="B27" s="13"/>
      <c r="C27" s="14" t="s">
        <v>58</v>
      </c>
      <c r="D27" s="13">
        <v>200</v>
      </c>
      <c r="E27" s="13" t="s">
        <v>59</v>
      </c>
      <c r="F27" s="16">
        <v>60000</v>
      </c>
      <c r="G27" s="10">
        <f>D27*F27</f>
        <v>12000000</v>
      </c>
      <c r="H27" s="39"/>
      <c r="I27" s="1"/>
      <c r="J27" s="1"/>
      <c r="K27" s="1"/>
      <c r="L27" s="1"/>
      <c r="M27" s="1"/>
      <c r="N27" s="1"/>
    </row>
    <row r="28" spans="1:26">
      <c r="A28" s="1"/>
      <c r="B28" s="13"/>
      <c r="C28" s="14" t="s">
        <v>50</v>
      </c>
      <c r="D28" s="13">
        <v>2</v>
      </c>
      <c r="E28" s="13" t="s">
        <v>51</v>
      </c>
      <c r="F28" s="16">
        <v>50000</v>
      </c>
      <c r="G28" s="40">
        <f>D28*F28</f>
        <v>100000</v>
      </c>
      <c r="H28" s="17"/>
      <c r="I28" s="1"/>
      <c r="J28" s="20" t="s">
        <v>19</v>
      </c>
      <c r="K28" s="13" t="s">
        <v>20</v>
      </c>
      <c r="L28" s="13" t="s">
        <v>21</v>
      </c>
      <c r="M28" s="13" t="s">
        <v>22</v>
      </c>
      <c r="N28" s="13" t="s">
        <v>23</v>
      </c>
      <c r="O28" s="13" t="s">
        <v>24</v>
      </c>
      <c r="P28" s="13" t="s">
        <v>25</v>
      </c>
      <c r="Q28" s="13" t="s">
        <v>26</v>
      </c>
      <c r="R28" s="13" t="s">
        <v>27</v>
      </c>
      <c r="S28" s="13" t="s">
        <v>28</v>
      </c>
      <c r="T28" s="13" t="s">
        <v>29</v>
      </c>
      <c r="U28" s="13" t="s">
        <v>30</v>
      </c>
      <c r="V28" s="13" t="s">
        <v>31</v>
      </c>
      <c r="W28" s="13" t="s">
        <v>32</v>
      </c>
      <c r="X28" s="13" t="s">
        <v>33</v>
      </c>
      <c r="Y28" s="13" t="s">
        <v>34</v>
      </c>
      <c r="Z28" s="13" t="s">
        <v>35</v>
      </c>
    </row>
    <row r="29" spans="1:26">
      <c r="I29" s="1"/>
      <c r="J29" s="20" t="s">
        <v>240</v>
      </c>
      <c r="K29" s="21">
        <f>K23+K34</f>
        <v>4200000</v>
      </c>
      <c r="L29" s="21">
        <f>K24+K35</f>
        <v>9250000</v>
      </c>
      <c r="M29" s="21">
        <f>K25+K36</f>
        <v>9500000</v>
      </c>
      <c r="N29" s="21">
        <f>K26+K37</f>
        <v>0</v>
      </c>
      <c r="O29" s="21">
        <f>L23+L34</f>
        <v>4725000</v>
      </c>
      <c r="P29" s="21">
        <f>L24+L35</f>
        <v>9775000</v>
      </c>
      <c r="Q29" s="21">
        <f>L25+L36</f>
        <v>10025000</v>
      </c>
      <c r="R29" s="21">
        <f>L26+L37</f>
        <v>0</v>
      </c>
      <c r="S29" s="21">
        <f>M23+M34</f>
        <v>11255000</v>
      </c>
      <c r="T29" s="21">
        <f>M24+M35</f>
        <v>18690000</v>
      </c>
      <c r="U29" s="21">
        <f>M25+M36</f>
        <v>18940000</v>
      </c>
      <c r="V29" s="21">
        <f>M26+M37</f>
        <v>0</v>
      </c>
      <c r="W29" s="21">
        <f>N23+N34</f>
        <v>39225000</v>
      </c>
      <c r="X29" s="21">
        <f>N24+N35</f>
        <v>49610000</v>
      </c>
      <c r="Y29" s="21">
        <f>N25+N36</f>
        <v>60010000</v>
      </c>
      <c r="Z29" s="21">
        <f>N26+N37</f>
        <v>0</v>
      </c>
    </row>
    <row r="30" spans="1:26">
      <c r="I30" s="1"/>
    </row>
    <row r="31" spans="1:26">
      <c r="I31" s="1"/>
      <c r="J31" s="2" t="s">
        <v>3</v>
      </c>
      <c r="K31" s="1"/>
      <c r="L31" s="1"/>
      <c r="M31" s="1"/>
      <c r="N31" s="1"/>
    </row>
    <row r="32" spans="1:26">
      <c r="I32" s="1"/>
      <c r="J32" s="46" t="s">
        <v>239</v>
      </c>
      <c r="K32" s="4" t="s">
        <v>4</v>
      </c>
      <c r="L32" s="4" t="s">
        <v>5</v>
      </c>
      <c r="M32" s="4" t="s">
        <v>6</v>
      </c>
      <c r="N32" s="4" t="s">
        <v>7</v>
      </c>
    </row>
    <row r="33" spans="1:14">
      <c r="I33" s="1"/>
      <c r="J33" s="47"/>
      <c r="K33" s="4">
        <v>1</v>
      </c>
      <c r="L33" s="4">
        <v>2</v>
      </c>
      <c r="M33" s="4">
        <v>6</v>
      </c>
      <c r="N33" s="4">
        <v>10</v>
      </c>
    </row>
    <row r="34" spans="1:14">
      <c r="B34" s="26"/>
      <c r="C34" s="27"/>
      <c r="D34" s="28"/>
      <c r="E34" s="25"/>
      <c r="F34" s="24"/>
      <c r="G34" s="24"/>
      <c r="H34" s="22"/>
      <c r="I34" s="1"/>
      <c r="J34" s="6" t="s">
        <v>15</v>
      </c>
      <c r="K34" s="8">
        <f>$F$39</f>
        <v>500000</v>
      </c>
      <c r="L34" s="8">
        <f>(5%*$F$39)+$F$39</f>
        <v>525000</v>
      </c>
      <c r="M34" s="8">
        <f>(25%*$F$39)+$F$39</f>
        <v>625000</v>
      </c>
      <c r="N34" s="8">
        <f>(45%*$F$39)+$F$39</f>
        <v>725000</v>
      </c>
    </row>
    <row r="35" spans="1:14">
      <c r="B35" s="2" t="s">
        <v>36</v>
      </c>
      <c r="C35" s="1"/>
      <c r="D35" s="1"/>
      <c r="E35" s="1"/>
      <c r="F35" s="1"/>
      <c r="G35" s="1"/>
      <c r="H35" s="1"/>
      <c r="J35" s="6" t="s">
        <v>16</v>
      </c>
      <c r="K35" s="8">
        <f>$F$39</f>
        <v>500000</v>
      </c>
      <c r="L35" s="8">
        <f t="shared" ref="L35:L36" si="2">(5%*$F$39)+$F$39</f>
        <v>525000</v>
      </c>
      <c r="M35" s="8">
        <f t="shared" ref="M35:M36" si="3">(25%*$F$39)+$F$39</f>
        <v>625000</v>
      </c>
      <c r="N35" s="8">
        <f t="shared" ref="N35:N36" si="4">(45%*$F$39)+$F$39</f>
        <v>725000</v>
      </c>
    </row>
    <row r="36" spans="1:14">
      <c r="B36" s="3" t="s">
        <v>37</v>
      </c>
      <c r="C36" s="1"/>
      <c r="D36" s="1"/>
      <c r="E36" s="1"/>
      <c r="F36" s="1"/>
      <c r="G36" s="1"/>
      <c r="H36" s="1"/>
      <c r="J36" s="6" t="s">
        <v>17</v>
      </c>
      <c r="K36" s="8">
        <f>$F$39</f>
        <v>500000</v>
      </c>
      <c r="L36" s="8">
        <f t="shared" si="2"/>
        <v>525000</v>
      </c>
      <c r="M36" s="8">
        <f t="shared" si="3"/>
        <v>625000</v>
      </c>
      <c r="N36" s="8">
        <f t="shared" si="4"/>
        <v>725000</v>
      </c>
    </row>
    <row r="37" spans="1:14">
      <c r="J37" s="6" t="s">
        <v>18</v>
      </c>
      <c r="K37" s="8"/>
      <c r="L37" s="8"/>
      <c r="M37" s="8"/>
      <c r="N37" s="8"/>
    </row>
    <row r="38" spans="1:14">
      <c r="B38" s="5" t="s">
        <v>8</v>
      </c>
      <c r="C38" s="5" t="s">
        <v>9</v>
      </c>
      <c r="D38" s="5" t="s">
        <v>10</v>
      </c>
      <c r="E38" s="5" t="s">
        <v>11</v>
      </c>
      <c r="F38" s="5" t="s">
        <v>12</v>
      </c>
      <c r="G38" s="5" t="s">
        <v>13</v>
      </c>
      <c r="H38" s="5" t="s">
        <v>14</v>
      </c>
    </row>
    <row r="39" spans="1:14">
      <c r="B39" s="32">
        <v>1</v>
      </c>
      <c r="C39" s="35" t="s">
        <v>38</v>
      </c>
      <c r="D39" s="35"/>
      <c r="E39" s="32"/>
      <c r="F39" s="37">
        <v>500000</v>
      </c>
      <c r="G39" s="37"/>
      <c r="H39" s="38"/>
    </row>
    <row r="40" spans="1:14">
      <c r="B40" s="36"/>
      <c r="C40" s="33"/>
      <c r="D40" s="36"/>
      <c r="E40" s="36"/>
      <c r="F40" s="34"/>
      <c r="G40" s="34"/>
      <c r="H40" s="33"/>
    </row>
    <row r="41" spans="1:14">
      <c r="A41" s="1"/>
      <c r="B41" s="1"/>
    </row>
    <row r="42" spans="1:14">
      <c r="A42" s="1"/>
    </row>
    <row r="43" spans="1:14">
      <c r="A43" s="1"/>
    </row>
    <row r="44" spans="1:14">
      <c r="A44" s="1"/>
      <c r="I44" s="2"/>
    </row>
    <row r="45" spans="1:14">
      <c r="A45" s="1"/>
    </row>
    <row r="46" spans="1:14">
      <c r="A46" s="1"/>
    </row>
    <row r="59" spans="2:10">
      <c r="J59" s="1"/>
    </row>
    <row r="60" spans="2:10">
      <c r="B60" s="1"/>
      <c r="J60" s="1"/>
    </row>
  </sheetData>
  <mergeCells count="2">
    <mergeCell ref="J21:J22"/>
    <mergeCell ref="J32:J33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6"/>
  <sheetViews>
    <sheetView topLeftCell="A196" workbookViewId="0">
      <selection activeCell="B145" sqref="B145"/>
    </sheetView>
  </sheetViews>
  <sheetFormatPr defaultRowHeight="15"/>
  <cols>
    <col min="1" max="1" width="26.28515625" bestFit="1" customWidth="1"/>
    <col min="2" max="2" width="12" style="44" bestFit="1" customWidth="1"/>
  </cols>
  <sheetData>
    <row r="1" spans="1:3">
      <c r="A1" s="42" t="s">
        <v>67</v>
      </c>
      <c r="B1" s="42" t="s">
        <v>66</v>
      </c>
      <c r="C1" s="42" t="s">
        <v>229</v>
      </c>
    </row>
    <row r="2" spans="1:3">
      <c r="A2" t="s">
        <v>86</v>
      </c>
      <c r="B2" s="44">
        <v>990.32079999999996</v>
      </c>
      <c r="C2" s="44">
        <v>5</v>
      </c>
    </row>
    <row r="3" spans="1:3">
      <c r="A3" t="s">
        <v>72</v>
      </c>
      <c r="B3" s="44">
        <v>759.89599999999996</v>
      </c>
      <c r="C3" s="44">
        <v>2</v>
      </c>
    </row>
    <row r="4" spans="1:3">
      <c r="A4" t="s">
        <v>133</v>
      </c>
      <c r="B4" s="44">
        <v>1331.97</v>
      </c>
      <c r="C4" s="44">
        <v>3</v>
      </c>
    </row>
    <row r="5" spans="1:3">
      <c r="A5" t="s">
        <v>75</v>
      </c>
      <c r="B5" s="44">
        <v>940.39750000000004</v>
      </c>
      <c r="C5" s="44">
        <v>1</v>
      </c>
    </row>
    <row r="6" spans="1:3">
      <c r="A6" t="s">
        <v>160</v>
      </c>
      <c r="B6" s="44">
        <v>1242.988752</v>
      </c>
      <c r="C6" s="44">
        <v>1</v>
      </c>
    </row>
    <row r="7" spans="1:3">
      <c r="A7" t="s">
        <v>167</v>
      </c>
      <c r="B7" s="44">
        <v>482.7534</v>
      </c>
      <c r="C7" s="44">
        <v>8</v>
      </c>
    </row>
    <row r="8" spans="1:3">
      <c r="A8" t="s">
        <v>218</v>
      </c>
      <c r="B8" s="44">
        <v>1355.82</v>
      </c>
      <c r="C8" s="44">
        <v>14</v>
      </c>
    </row>
    <row r="9" spans="1:3">
      <c r="A9" t="s">
        <v>85</v>
      </c>
      <c r="B9" s="44">
        <v>655.71529999999996</v>
      </c>
      <c r="C9" s="44"/>
    </row>
    <row r="10" spans="1:3">
      <c r="A10" t="s">
        <v>106</v>
      </c>
      <c r="B10" s="44">
        <v>731.77200000000005</v>
      </c>
      <c r="C10" s="44">
        <v>4</v>
      </c>
    </row>
    <row r="11" spans="1:3">
      <c r="A11" t="s">
        <v>69</v>
      </c>
      <c r="B11" s="44">
        <v>138.75290000000001</v>
      </c>
      <c r="C11" s="44">
        <v>4</v>
      </c>
    </row>
    <row r="12" spans="1:3">
      <c r="A12" t="s">
        <v>69</v>
      </c>
      <c r="B12" s="44">
        <v>934.97799999999995</v>
      </c>
      <c r="C12" s="44">
        <v>8</v>
      </c>
    </row>
    <row r="13" spans="1:3">
      <c r="A13" t="s">
        <v>107</v>
      </c>
      <c r="B13" s="44">
        <v>860.83199999999999</v>
      </c>
      <c r="C13" s="44">
        <v>14</v>
      </c>
    </row>
    <row r="14" spans="1:3">
      <c r="A14" t="s">
        <v>108</v>
      </c>
      <c r="B14" s="44">
        <v>711.73580000000004</v>
      </c>
      <c r="C14" s="44">
        <v>8</v>
      </c>
    </row>
    <row r="15" spans="1:3">
      <c r="A15" t="s">
        <v>109</v>
      </c>
      <c r="B15" s="44">
        <v>1989.922</v>
      </c>
      <c r="C15" s="44">
        <v>1</v>
      </c>
    </row>
    <row r="16" spans="1:3">
      <c r="A16" t="s">
        <v>111</v>
      </c>
      <c r="B16" s="44">
        <v>1760.9359999999999</v>
      </c>
      <c r="C16" s="44">
        <v>3</v>
      </c>
    </row>
    <row r="17" spans="1:3">
      <c r="A17" t="s">
        <v>70</v>
      </c>
      <c r="B17" s="44">
        <v>654.4126</v>
      </c>
      <c r="C17" s="44">
        <v>2</v>
      </c>
    </row>
    <row r="18" spans="1:3">
      <c r="A18" t="s">
        <v>233</v>
      </c>
      <c r="B18" s="44">
        <v>665.38959999999997</v>
      </c>
      <c r="C18" s="44">
        <v>3</v>
      </c>
    </row>
    <row r="19" spans="1:3">
      <c r="A19" t="s">
        <v>113</v>
      </c>
      <c r="B19" s="44">
        <v>506.62700000000001</v>
      </c>
      <c r="C19" s="44">
        <v>1</v>
      </c>
    </row>
    <row r="20" spans="1:3">
      <c r="A20" t="s">
        <v>115</v>
      </c>
      <c r="B20" s="44">
        <v>600.70749999999998</v>
      </c>
      <c r="C20" s="44">
        <v>7</v>
      </c>
    </row>
    <row r="21" spans="1:3">
      <c r="A21" t="s">
        <v>88</v>
      </c>
      <c r="B21" s="44">
        <v>504.45310000000001</v>
      </c>
      <c r="C21" s="44">
        <v>6</v>
      </c>
    </row>
    <row r="22" spans="1:3">
      <c r="A22" t="s">
        <v>116</v>
      </c>
      <c r="B22" s="44">
        <v>395.6694</v>
      </c>
      <c r="C22" s="44">
        <v>1</v>
      </c>
    </row>
    <row r="23" spans="1:3">
      <c r="A23" t="s">
        <v>89</v>
      </c>
      <c r="B23" s="44">
        <v>1263.0619999999999</v>
      </c>
      <c r="C23" s="44">
        <v>3</v>
      </c>
    </row>
    <row r="24" spans="1:3">
      <c r="A24" t="s">
        <v>120</v>
      </c>
      <c r="B24" s="44">
        <v>1025.8989999999999</v>
      </c>
      <c r="C24" s="44">
        <v>13</v>
      </c>
    </row>
    <row r="25" spans="1:3">
      <c r="A25" t="s">
        <v>121</v>
      </c>
      <c r="B25" s="44">
        <v>252.45609999999999</v>
      </c>
      <c r="C25" s="44">
        <v>5</v>
      </c>
    </row>
    <row r="26" spans="1:3">
      <c r="A26" t="s">
        <v>124</v>
      </c>
      <c r="B26" s="44">
        <v>792.50930000000005</v>
      </c>
      <c r="C26" s="44">
        <v>9</v>
      </c>
    </row>
    <row r="27" spans="1:3">
      <c r="A27" t="s">
        <v>128</v>
      </c>
      <c r="B27" s="44">
        <v>674.04830000000004</v>
      </c>
      <c r="C27" s="44">
        <v>9</v>
      </c>
    </row>
    <row r="28" spans="1:3">
      <c r="A28" t="s">
        <v>73</v>
      </c>
      <c r="B28" s="44">
        <v>3291.2669999999998</v>
      </c>
      <c r="C28" s="44">
        <v>7</v>
      </c>
    </row>
    <row r="29" spans="1:3">
      <c r="A29" t="s">
        <v>129</v>
      </c>
      <c r="B29" s="44">
        <v>786.98779999999999</v>
      </c>
      <c r="C29" s="44">
        <v>8</v>
      </c>
    </row>
    <row r="30" spans="1:3">
      <c r="A30" t="s">
        <v>133</v>
      </c>
      <c r="C30" s="44">
        <v>4</v>
      </c>
    </row>
    <row r="31" spans="1:3">
      <c r="A31" t="s">
        <v>74</v>
      </c>
      <c r="B31" s="44">
        <v>1123.4580000000001</v>
      </c>
      <c r="C31" s="44">
        <v>3</v>
      </c>
    </row>
    <row r="32" spans="1:3">
      <c r="A32" t="s">
        <v>135</v>
      </c>
      <c r="B32" s="44">
        <v>741.42579999999998</v>
      </c>
      <c r="C32" s="44">
        <v>2</v>
      </c>
    </row>
    <row r="33" spans="1:3">
      <c r="A33" t="s">
        <v>136</v>
      </c>
      <c r="B33" s="44">
        <v>868.73440000000005</v>
      </c>
      <c r="C33" s="44">
        <v>2</v>
      </c>
    </row>
    <row r="34" spans="1:3">
      <c r="A34" t="s">
        <v>90</v>
      </c>
      <c r="B34" s="44">
        <v>813.26120000000003</v>
      </c>
      <c r="C34" s="44">
        <v>6</v>
      </c>
    </row>
    <row r="35" spans="1:3">
      <c r="A35" t="s">
        <v>137</v>
      </c>
      <c r="B35" s="44">
        <v>1925.6980000000001</v>
      </c>
      <c r="C35" s="44">
        <v>8</v>
      </c>
    </row>
    <row r="36" spans="1:3">
      <c r="A36" t="s">
        <v>138</v>
      </c>
      <c r="B36" s="44">
        <v>2697.2719999999999</v>
      </c>
      <c r="C36" s="44">
        <v>7</v>
      </c>
    </row>
    <row r="37" spans="1:3">
      <c r="A37" t="s">
        <v>140</v>
      </c>
      <c r="B37" s="44">
        <v>1727.249</v>
      </c>
      <c r="C37" s="44">
        <v>11</v>
      </c>
    </row>
    <row r="38" spans="1:3">
      <c r="A38" t="s">
        <v>142</v>
      </c>
      <c r="B38" s="44">
        <v>620.78129999999999</v>
      </c>
      <c r="C38" s="44">
        <v>3</v>
      </c>
    </row>
    <row r="39" spans="1:3">
      <c r="A39" t="s">
        <v>143</v>
      </c>
      <c r="B39" s="44">
        <v>584.85350000000005</v>
      </c>
      <c r="C39" s="44">
        <v>6</v>
      </c>
    </row>
    <row r="40" spans="1:3">
      <c r="A40" t="s">
        <v>145</v>
      </c>
      <c r="B40" s="44">
        <v>1096.1220000000001</v>
      </c>
      <c r="C40" s="44">
        <v>1</v>
      </c>
    </row>
    <row r="41" spans="1:3">
      <c r="A41" t="s">
        <v>92</v>
      </c>
      <c r="B41" s="44">
        <v>266.13959999999997</v>
      </c>
      <c r="C41" s="44">
        <v>3</v>
      </c>
    </row>
    <row r="42" spans="1:3">
      <c r="A42" t="s">
        <v>147</v>
      </c>
      <c r="B42" s="44">
        <v>817.2627</v>
      </c>
      <c r="C42" s="44">
        <v>5</v>
      </c>
    </row>
    <row r="43" spans="1:3">
      <c r="A43" t="s">
        <v>148</v>
      </c>
      <c r="B43" s="44">
        <v>345.90039999999999</v>
      </c>
      <c r="C43" s="44">
        <v>8</v>
      </c>
    </row>
    <row r="44" spans="1:3">
      <c r="A44" t="s">
        <v>149</v>
      </c>
      <c r="B44" s="44">
        <v>205.49459999999999</v>
      </c>
      <c r="C44" s="44">
        <v>6</v>
      </c>
    </row>
    <row r="45" spans="1:3">
      <c r="A45" t="s">
        <v>153</v>
      </c>
      <c r="C45" s="44">
        <v>3</v>
      </c>
    </row>
    <row r="46" spans="1:3">
      <c r="A46" t="s">
        <v>154</v>
      </c>
      <c r="B46" s="44">
        <v>847.78499999999997</v>
      </c>
      <c r="C46" s="44"/>
    </row>
    <row r="47" spans="1:3">
      <c r="A47" t="s">
        <v>156</v>
      </c>
      <c r="B47" s="44">
        <v>881.60109999999997</v>
      </c>
      <c r="C47" s="44">
        <v>8</v>
      </c>
    </row>
    <row r="48" spans="1:3">
      <c r="A48" t="s">
        <v>157</v>
      </c>
      <c r="B48" s="44">
        <v>816.98580000000004</v>
      </c>
      <c r="C48" s="44">
        <v>4</v>
      </c>
    </row>
    <row r="49" spans="1:3">
      <c r="A49" t="s">
        <v>79</v>
      </c>
      <c r="B49" s="44">
        <v>4005.8081860000002</v>
      </c>
      <c r="C49" s="44">
        <v>3</v>
      </c>
    </row>
    <row r="50" spans="1:3">
      <c r="A50" t="s">
        <v>160</v>
      </c>
      <c r="B50" s="44">
        <v>2186.9023440000001</v>
      </c>
      <c r="C50" s="44">
        <v>15</v>
      </c>
    </row>
    <row r="51" spans="1:3">
      <c r="A51" t="s">
        <v>161</v>
      </c>
      <c r="B51" s="44">
        <v>395.38279999999997</v>
      </c>
      <c r="C51" s="44">
        <v>7</v>
      </c>
    </row>
    <row r="52" spans="1:3">
      <c r="A52" t="s">
        <v>162</v>
      </c>
      <c r="B52" s="44">
        <v>1147.713</v>
      </c>
      <c r="C52" s="44">
        <v>3</v>
      </c>
    </row>
    <row r="53" spans="1:3">
      <c r="A53" t="s">
        <v>80</v>
      </c>
      <c r="B53" s="44">
        <v>1312.0440000000001</v>
      </c>
      <c r="C53" s="44">
        <v>3</v>
      </c>
    </row>
    <row r="54" spans="1:3">
      <c r="A54" t="s">
        <v>80</v>
      </c>
      <c r="B54" s="44">
        <v>7460.11</v>
      </c>
      <c r="C54" s="44">
        <v>9</v>
      </c>
    </row>
    <row r="55" spans="1:3">
      <c r="A55" t="s">
        <v>164</v>
      </c>
      <c r="B55" s="44">
        <v>1968.325</v>
      </c>
      <c r="C55" s="44">
        <v>4</v>
      </c>
    </row>
    <row r="56" spans="1:3">
      <c r="A56" t="s">
        <v>81</v>
      </c>
      <c r="B56" s="44">
        <v>690.97900000000004</v>
      </c>
      <c r="C56" s="44">
        <v>8</v>
      </c>
    </row>
    <row r="57" spans="1:3">
      <c r="A57" t="s">
        <v>81</v>
      </c>
      <c r="B57" s="44">
        <v>647.6318</v>
      </c>
      <c r="C57" s="44">
        <v>8</v>
      </c>
    </row>
    <row r="58" spans="1:3">
      <c r="A58" t="s">
        <v>165</v>
      </c>
      <c r="B58" s="44">
        <v>5059.3900000000003</v>
      </c>
      <c r="C58" s="44">
        <v>4</v>
      </c>
    </row>
    <row r="59" spans="1:3">
      <c r="A59" t="s">
        <v>166</v>
      </c>
      <c r="B59" s="44">
        <v>1470.1569999999999</v>
      </c>
      <c r="C59" s="44">
        <v>10</v>
      </c>
    </row>
    <row r="60" spans="1:3">
      <c r="A60" t="s">
        <v>167</v>
      </c>
      <c r="B60" s="44">
        <v>487.79590000000002</v>
      </c>
      <c r="C60" s="44">
        <v>8</v>
      </c>
    </row>
    <row r="61" spans="1:3">
      <c r="A61" t="s">
        <v>95</v>
      </c>
      <c r="B61" s="44">
        <v>2773.440341</v>
      </c>
      <c r="C61" s="44">
        <v>12</v>
      </c>
    </row>
    <row r="62" spans="1:3">
      <c r="A62" t="s">
        <v>82</v>
      </c>
      <c r="B62" s="44">
        <v>2162.1579999999999</v>
      </c>
      <c r="C62" s="44">
        <v>14</v>
      </c>
    </row>
    <row r="63" spans="1:3">
      <c r="A63" t="s">
        <v>170</v>
      </c>
      <c r="B63" s="44">
        <v>711.33590000000004</v>
      </c>
      <c r="C63" s="44">
        <v>7</v>
      </c>
    </row>
    <row r="64" spans="1:3">
      <c r="A64" t="s">
        <v>171</v>
      </c>
      <c r="B64" s="44">
        <v>1933.5239999999999</v>
      </c>
      <c r="C64" s="44">
        <v>6</v>
      </c>
    </row>
    <row r="65" spans="1:3">
      <c r="A65" t="s">
        <v>204</v>
      </c>
      <c r="B65" s="44">
        <v>1392.4449999999999</v>
      </c>
      <c r="C65" s="44">
        <v>9</v>
      </c>
    </row>
    <row r="66" spans="1:3">
      <c r="A66" t="s">
        <v>234</v>
      </c>
      <c r="B66" s="44">
        <v>1653.633</v>
      </c>
      <c r="C66" s="44">
        <v>2</v>
      </c>
    </row>
    <row r="67" spans="1:3">
      <c r="A67" t="s">
        <v>174</v>
      </c>
      <c r="B67" s="44">
        <v>2054.951</v>
      </c>
      <c r="C67" s="44">
        <v>5</v>
      </c>
    </row>
    <row r="68" spans="1:3">
      <c r="A68" t="s">
        <v>175</v>
      </c>
      <c r="B68" s="44">
        <v>1371.2090000000001</v>
      </c>
      <c r="C68" s="44">
        <v>4</v>
      </c>
    </row>
    <row r="69" spans="1:3">
      <c r="A69" t="s">
        <v>176</v>
      </c>
      <c r="B69" s="44">
        <v>1710.721</v>
      </c>
      <c r="C69" s="44">
        <v>2</v>
      </c>
    </row>
    <row r="70" spans="1:3">
      <c r="A70" t="s">
        <v>177</v>
      </c>
      <c r="B70" s="44">
        <v>2971.83</v>
      </c>
      <c r="C70" s="44">
        <v>4</v>
      </c>
    </row>
    <row r="71" spans="1:3">
      <c r="A71" t="s">
        <v>179</v>
      </c>
      <c r="B71" s="44">
        <v>656.16359999999997</v>
      </c>
      <c r="C71" s="44">
        <v>4</v>
      </c>
    </row>
    <row r="72" spans="1:3">
      <c r="A72" t="s">
        <v>186</v>
      </c>
      <c r="B72" s="44">
        <v>1038.4770000000001</v>
      </c>
      <c r="C72" s="44">
        <v>2</v>
      </c>
    </row>
    <row r="73" spans="1:3">
      <c r="A73" t="s">
        <v>187</v>
      </c>
      <c r="B73" s="44">
        <v>2029.89</v>
      </c>
      <c r="C73" s="44">
        <v>3</v>
      </c>
    </row>
    <row r="74" spans="1:3">
      <c r="A74" t="s">
        <v>188</v>
      </c>
      <c r="B74" s="44">
        <v>1411.172</v>
      </c>
      <c r="C74" s="44">
        <v>6</v>
      </c>
    </row>
    <row r="75" spans="1:3">
      <c r="A75" t="s">
        <v>191</v>
      </c>
      <c r="B75" s="44">
        <v>945.03129999999999</v>
      </c>
      <c r="C75" s="44">
        <v>1</v>
      </c>
    </row>
    <row r="76" spans="1:3">
      <c r="A76" t="s">
        <v>100</v>
      </c>
      <c r="B76" s="44">
        <v>374.0532</v>
      </c>
      <c r="C76" s="44">
        <v>4</v>
      </c>
    </row>
    <row r="77" spans="1:3">
      <c r="A77" t="s">
        <v>97</v>
      </c>
      <c r="B77" s="44">
        <v>997.48779999999999</v>
      </c>
      <c r="C77" s="44">
        <v>5</v>
      </c>
    </row>
    <row r="78" spans="1:3">
      <c r="A78" t="s">
        <v>98</v>
      </c>
      <c r="B78" s="44">
        <v>587.79300000000001</v>
      </c>
      <c r="C78" s="44">
        <v>7</v>
      </c>
    </row>
    <row r="79" spans="1:3">
      <c r="A79" t="s">
        <v>99</v>
      </c>
      <c r="B79" s="44">
        <v>1085.2919999999999</v>
      </c>
      <c r="C79" s="44">
        <v>1</v>
      </c>
    </row>
    <row r="80" spans="1:3">
      <c r="A80" t="s">
        <v>193</v>
      </c>
      <c r="C80" s="44">
        <v>6</v>
      </c>
    </row>
    <row r="81" spans="1:3">
      <c r="A81" t="s">
        <v>194</v>
      </c>
      <c r="B81" s="44">
        <v>2513.5419999999999</v>
      </c>
      <c r="C81" s="44">
        <v>6</v>
      </c>
    </row>
    <row r="82" spans="1:3">
      <c r="A82" t="s">
        <v>195</v>
      </c>
      <c r="B82" s="44">
        <v>1541.7270000000001</v>
      </c>
      <c r="C82" s="44">
        <v>2</v>
      </c>
    </row>
    <row r="83" spans="1:3">
      <c r="A83" t="s">
        <v>195</v>
      </c>
      <c r="B83" s="44">
        <v>627.0181</v>
      </c>
      <c r="C83" s="44">
        <v>2</v>
      </c>
    </row>
    <row r="84" spans="1:3">
      <c r="A84" t="s">
        <v>197</v>
      </c>
      <c r="B84" s="44">
        <v>477.21730000000002</v>
      </c>
      <c r="C84" s="44">
        <v>4</v>
      </c>
    </row>
    <row r="85" spans="1:3">
      <c r="A85" t="s">
        <v>200</v>
      </c>
      <c r="B85" s="44">
        <v>1306.277</v>
      </c>
      <c r="C85" s="44">
        <v>4</v>
      </c>
    </row>
    <row r="86" spans="1:3">
      <c r="A86" t="s">
        <v>202</v>
      </c>
      <c r="B86" s="44">
        <v>968.60299999999995</v>
      </c>
      <c r="C86" s="44">
        <v>5</v>
      </c>
    </row>
    <row r="87" spans="1:3">
      <c r="A87" t="s">
        <v>203</v>
      </c>
      <c r="B87" s="44">
        <v>936.05129999999997</v>
      </c>
      <c r="C87" s="44">
        <v>5</v>
      </c>
    </row>
    <row r="88" spans="1:3">
      <c r="A88" t="s">
        <v>100</v>
      </c>
      <c r="B88" s="44">
        <v>905.06590000000006</v>
      </c>
      <c r="C88" s="44">
        <v>2</v>
      </c>
    </row>
    <row r="89" spans="1:3">
      <c r="A89" t="s">
        <v>206</v>
      </c>
      <c r="B89" s="44">
        <v>1431.2760000000001</v>
      </c>
      <c r="C89" s="44">
        <v>3</v>
      </c>
    </row>
    <row r="90" spans="1:3">
      <c r="A90" t="s">
        <v>101</v>
      </c>
      <c r="B90" s="44">
        <v>422.29199999999997</v>
      </c>
      <c r="C90" s="44">
        <v>7</v>
      </c>
    </row>
    <row r="91" spans="1:3">
      <c r="A91" t="s">
        <v>209</v>
      </c>
      <c r="B91" s="44">
        <v>1576.7797849999999</v>
      </c>
      <c r="C91" s="44">
        <v>1</v>
      </c>
    </row>
    <row r="92" spans="1:3">
      <c r="A92" t="s">
        <v>210</v>
      </c>
      <c r="B92" s="44">
        <v>1147.6510000000001</v>
      </c>
      <c r="C92" s="44">
        <v>7</v>
      </c>
    </row>
    <row r="93" spans="1:3">
      <c r="A93" t="s">
        <v>210</v>
      </c>
      <c r="B93" s="44">
        <v>2896.942</v>
      </c>
      <c r="C93" s="44">
        <v>10</v>
      </c>
    </row>
    <row r="94" spans="1:3">
      <c r="A94" t="s">
        <v>211</v>
      </c>
      <c r="B94" s="44">
        <v>1223.5889999999999</v>
      </c>
      <c r="C94" s="44">
        <v>9</v>
      </c>
    </row>
    <row r="95" spans="1:3">
      <c r="A95" t="s">
        <v>212</v>
      </c>
      <c r="B95" s="44">
        <v>814.79300000000001</v>
      </c>
      <c r="C95" s="44">
        <v>2</v>
      </c>
    </row>
    <row r="96" spans="1:3">
      <c r="A96" t="s">
        <v>213</v>
      </c>
      <c r="B96" s="44">
        <v>950.52729999999997</v>
      </c>
      <c r="C96" s="44">
        <v>3</v>
      </c>
    </row>
    <row r="97" spans="1:3">
      <c r="A97" t="s">
        <v>214</v>
      </c>
      <c r="B97" s="44">
        <v>1011.271</v>
      </c>
      <c r="C97" s="44">
        <v>9</v>
      </c>
    </row>
    <row r="98" spans="1:3">
      <c r="A98" t="s">
        <v>215</v>
      </c>
      <c r="B98" s="44">
        <v>836.61469999999997</v>
      </c>
      <c r="C98" s="44">
        <v>7</v>
      </c>
    </row>
    <row r="99" spans="1:3">
      <c r="A99" t="s">
        <v>217</v>
      </c>
      <c r="B99" s="44">
        <v>1399.1220000000001</v>
      </c>
      <c r="C99" s="44">
        <v>7</v>
      </c>
    </row>
    <row r="100" spans="1:3">
      <c r="A100" t="s">
        <v>220</v>
      </c>
      <c r="B100" s="44">
        <v>398.41460000000001</v>
      </c>
      <c r="C100" s="44">
        <v>3</v>
      </c>
    </row>
    <row r="101" spans="1:3">
      <c r="A101" t="s">
        <v>221</v>
      </c>
      <c r="B101" s="44">
        <v>340.72359999999998</v>
      </c>
      <c r="C101" s="44"/>
    </row>
    <row r="102" spans="1:3">
      <c r="A102" t="s">
        <v>225</v>
      </c>
      <c r="B102" s="44">
        <v>843.33889999999997</v>
      </c>
      <c r="C102" s="44">
        <v>6</v>
      </c>
    </row>
    <row r="103" spans="1:3">
      <c r="A103" t="s">
        <v>226</v>
      </c>
      <c r="B103" s="44">
        <v>1210.952</v>
      </c>
      <c r="C103" s="44">
        <v>8</v>
      </c>
    </row>
    <row r="104" spans="1:3">
      <c r="A104" t="s">
        <v>228</v>
      </c>
      <c r="B104" s="44">
        <v>928.33590000000004</v>
      </c>
      <c r="C104" s="44">
        <v>3</v>
      </c>
    </row>
    <row r="105" spans="1:3">
      <c r="A105" t="s">
        <v>104</v>
      </c>
      <c r="B105" s="44">
        <v>979.64059999999995</v>
      </c>
      <c r="C105" s="44">
        <v>4</v>
      </c>
    </row>
    <row r="106" spans="1:3">
      <c r="A106" t="s">
        <v>112</v>
      </c>
      <c r="B106" s="44">
        <v>499.16019999999997</v>
      </c>
      <c r="C106" s="44">
        <v>7</v>
      </c>
    </row>
    <row r="107" spans="1:3">
      <c r="A107" t="s">
        <v>71</v>
      </c>
      <c r="B107" s="44">
        <v>453.90480000000002</v>
      </c>
      <c r="C107" s="44">
        <v>8</v>
      </c>
    </row>
    <row r="108" spans="1:3">
      <c r="A108" t="s">
        <v>114</v>
      </c>
      <c r="C108" s="44">
        <v>2</v>
      </c>
    </row>
    <row r="109" spans="1:3">
      <c r="A109" t="s">
        <v>114</v>
      </c>
      <c r="B109" s="44">
        <v>604.52</v>
      </c>
      <c r="C109" s="44">
        <v>2</v>
      </c>
    </row>
    <row r="110" spans="1:3">
      <c r="A110" t="s">
        <v>87</v>
      </c>
      <c r="B110" s="44">
        <v>844.41</v>
      </c>
      <c r="C110" s="44"/>
    </row>
    <row r="111" spans="1:3">
      <c r="A111" t="s">
        <v>116</v>
      </c>
      <c r="B111" s="44">
        <v>1236.4110000000001</v>
      </c>
      <c r="C111" s="44">
        <v>6</v>
      </c>
    </row>
    <row r="112" spans="1:3">
      <c r="A112" t="s">
        <v>117</v>
      </c>
      <c r="B112" s="44">
        <v>1283.1379999999999</v>
      </c>
      <c r="C112" s="44">
        <v>4</v>
      </c>
    </row>
    <row r="113" spans="1:3">
      <c r="A113" t="s">
        <v>118</v>
      </c>
      <c r="C113" s="44"/>
    </row>
    <row r="114" spans="1:3">
      <c r="A114" t="s">
        <v>118</v>
      </c>
      <c r="C114" s="44"/>
    </row>
    <row r="115" spans="1:3">
      <c r="A115" t="s">
        <v>120</v>
      </c>
      <c r="B115" s="44">
        <v>243.32910000000001</v>
      </c>
      <c r="C115" s="44">
        <v>3</v>
      </c>
    </row>
    <row r="116" spans="1:3">
      <c r="A116" t="s">
        <v>123</v>
      </c>
      <c r="B116" s="44">
        <v>752.07569999999998</v>
      </c>
      <c r="C116" s="44">
        <v>7</v>
      </c>
    </row>
    <row r="117" spans="1:3">
      <c r="A117" t="s">
        <v>127</v>
      </c>
      <c r="B117" s="44">
        <v>1049.0260000000001</v>
      </c>
      <c r="C117" s="44">
        <v>2</v>
      </c>
    </row>
    <row r="118" spans="1:3">
      <c r="A118" t="s">
        <v>130</v>
      </c>
      <c r="B118" s="44">
        <v>1005.183</v>
      </c>
      <c r="C118" s="44">
        <v>5</v>
      </c>
    </row>
    <row r="119" spans="1:3">
      <c r="A119" t="s">
        <v>132</v>
      </c>
      <c r="B119" s="44">
        <v>645.45410000000004</v>
      </c>
      <c r="C119" s="44">
        <v>7</v>
      </c>
    </row>
    <row r="120" spans="1:3">
      <c r="A120" t="s">
        <v>134</v>
      </c>
      <c r="B120" s="44">
        <v>679.62649999999996</v>
      </c>
      <c r="C120" s="44">
        <v>8</v>
      </c>
    </row>
    <row r="121" spans="1:3">
      <c r="A121" t="s">
        <v>134</v>
      </c>
      <c r="B121" s="44">
        <v>742.17920000000004</v>
      </c>
      <c r="C121" s="44">
        <v>8</v>
      </c>
    </row>
    <row r="122" spans="1:3">
      <c r="A122" t="s">
        <v>76</v>
      </c>
      <c r="B122" s="44">
        <v>1264.4000000000001</v>
      </c>
      <c r="C122" s="44">
        <v>11</v>
      </c>
    </row>
    <row r="123" spans="1:3">
      <c r="A123" t="s">
        <v>141</v>
      </c>
      <c r="B123" s="44">
        <v>785.1558</v>
      </c>
      <c r="C123" s="44">
        <v>2</v>
      </c>
    </row>
    <row r="124" spans="1:3">
      <c r="A124" t="s">
        <v>158</v>
      </c>
      <c r="B124" s="44">
        <v>3459.835</v>
      </c>
      <c r="C124" s="44">
        <v>4</v>
      </c>
    </row>
    <row r="125" spans="1:3">
      <c r="A125" t="s">
        <v>163</v>
      </c>
      <c r="B125" s="44">
        <v>705.10739999999998</v>
      </c>
      <c r="C125" s="44">
        <v>11</v>
      </c>
    </row>
    <row r="126" spans="1:3">
      <c r="A126" t="s">
        <v>94</v>
      </c>
      <c r="B126" s="44">
        <v>668.22799999999995</v>
      </c>
      <c r="C126" s="44">
        <v>1</v>
      </c>
    </row>
    <row r="127" spans="1:3">
      <c r="A127" t="s">
        <v>168</v>
      </c>
      <c r="B127" s="44">
        <v>1622.5329999999999</v>
      </c>
      <c r="C127" s="44">
        <v>9</v>
      </c>
    </row>
    <row r="128" spans="1:3">
      <c r="A128" t="s">
        <v>169</v>
      </c>
      <c r="B128" s="44">
        <v>1248.8520000000001</v>
      </c>
      <c r="C128" s="44">
        <v>1</v>
      </c>
    </row>
    <row r="129" spans="1:3">
      <c r="A129" t="s">
        <v>172</v>
      </c>
      <c r="B129" s="44">
        <v>1346.316</v>
      </c>
      <c r="C129" s="44">
        <v>7</v>
      </c>
    </row>
    <row r="130" spans="1:3">
      <c r="A130" t="s">
        <v>178</v>
      </c>
      <c r="B130" s="44">
        <v>796.02250000000004</v>
      </c>
      <c r="C130" s="44">
        <v>10</v>
      </c>
    </row>
    <row r="131" spans="1:3">
      <c r="A131" t="s">
        <v>182</v>
      </c>
      <c r="B131" s="44">
        <v>794.39549999999997</v>
      </c>
      <c r="C131" s="44">
        <v>4</v>
      </c>
    </row>
    <row r="132" spans="1:3">
      <c r="A132" t="s">
        <v>183</v>
      </c>
      <c r="B132" s="44">
        <v>952.38620000000003</v>
      </c>
      <c r="C132" s="44"/>
    </row>
    <row r="133" spans="1:3">
      <c r="A133" t="s">
        <v>185</v>
      </c>
      <c r="B133" s="44">
        <v>1224.6990000000001</v>
      </c>
      <c r="C133" s="44">
        <v>3</v>
      </c>
    </row>
    <row r="134" spans="1:3">
      <c r="A134" t="s">
        <v>96</v>
      </c>
      <c r="B134" s="44">
        <v>1468.5360000000001</v>
      </c>
      <c r="C134" s="44">
        <v>2</v>
      </c>
    </row>
    <row r="135" spans="1:3">
      <c r="A135" t="s">
        <v>188</v>
      </c>
      <c r="B135" s="44">
        <v>513.2627</v>
      </c>
      <c r="C135" s="44">
        <v>6</v>
      </c>
    </row>
    <row r="136" spans="1:3">
      <c r="A136" t="s">
        <v>189</v>
      </c>
      <c r="B136" s="44">
        <v>1037.749</v>
      </c>
      <c r="C136" s="44">
        <v>10</v>
      </c>
    </row>
    <row r="137" spans="1:3">
      <c r="A137" t="s">
        <v>196</v>
      </c>
      <c r="B137" s="44">
        <v>1043.5989999999999</v>
      </c>
      <c r="C137" s="44">
        <v>7</v>
      </c>
    </row>
    <row r="138" spans="1:3">
      <c r="A138" t="s">
        <v>198</v>
      </c>
      <c r="B138" s="44">
        <v>1476.16</v>
      </c>
      <c r="C138" s="44">
        <v>5</v>
      </c>
    </row>
    <row r="139" spans="1:3">
      <c r="A139" t="s">
        <v>199</v>
      </c>
      <c r="B139" s="44">
        <v>876.17240000000004</v>
      </c>
      <c r="C139" s="44">
        <v>1</v>
      </c>
    </row>
    <row r="140" spans="1:3">
      <c r="A140" t="s">
        <v>201</v>
      </c>
      <c r="B140" s="44">
        <v>796.91650000000004</v>
      </c>
      <c r="C140" s="44">
        <v>1</v>
      </c>
    </row>
    <row r="141" spans="1:3">
      <c r="A141" t="s">
        <v>208</v>
      </c>
      <c r="B141" s="44">
        <v>1879.4780000000001</v>
      </c>
      <c r="C141" s="44">
        <v>3</v>
      </c>
    </row>
    <row r="142" spans="1:3">
      <c r="A142" t="s">
        <v>218</v>
      </c>
      <c r="B142" s="44">
        <v>410.42090000000002</v>
      </c>
      <c r="C142" s="44">
        <v>11</v>
      </c>
    </row>
    <row r="143" spans="1:3">
      <c r="A143" t="s">
        <v>222</v>
      </c>
      <c r="B143" s="44">
        <v>5209.3289999999997</v>
      </c>
      <c r="C143" s="44">
        <v>4</v>
      </c>
    </row>
    <row r="144" spans="1:3">
      <c r="A144" t="s">
        <v>102</v>
      </c>
      <c r="C144" s="44">
        <v>5</v>
      </c>
    </row>
    <row r="145" spans="1:3">
      <c r="A145" t="s">
        <v>174</v>
      </c>
      <c r="C145" s="44">
        <v>8</v>
      </c>
    </row>
    <row r="146" spans="1:3">
      <c r="A146" t="s">
        <v>132</v>
      </c>
      <c r="B146" s="44">
        <v>1074.05</v>
      </c>
      <c r="C146" s="44">
        <v>8</v>
      </c>
    </row>
    <row r="147" spans="1:3">
      <c r="A147" t="s">
        <v>140</v>
      </c>
      <c r="B147" s="44">
        <v>3632.5540000000001</v>
      </c>
      <c r="C147" s="44">
        <v>12</v>
      </c>
    </row>
    <row r="148" spans="1:3">
      <c r="A148" t="s">
        <v>186</v>
      </c>
      <c r="B148" s="44">
        <v>1326.5440000000001</v>
      </c>
      <c r="C148" s="44">
        <v>1</v>
      </c>
    </row>
    <row r="149" spans="1:3">
      <c r="A149" t="s">
        <v>110</v>
      </c>
      <c r="B149" s="44">
        <v>2002.905</v>
      </c>
      <c r="C149" s="44">
        <v>10</v>
      </c>
    </row>
    <row r="150" spans="1:3">
      <c r="A150" t="s">
        <v>117</v>
      </c>
      <c r="B150" s="44">
        <v>3049.9580000000001</v>
      </c>
      <c r="C150" s="44">
        <v>4</v>
      </c>
    </row>
    <row r="151" spans="1:3">
      <c r="A151" t="s">
        <v>126</v>
      </c>
      <c r="B151" s="44">
        <v>2443.86</v>
      </c>
      <c r="C151" s="44">
        <v>5</v>
      </c>
    </row>
    <row r="152" spans="1:3">
      <c r="A152" t="s">
        <v>130</v>
      </c>
      <c r="B152" s="44">
        <v>3389.828</v>
      </c>
      <c r="C152" s="44">
        <v>9</v>
      </c>
    </row>
    <row r="153" spans="1:3">
      <c r="A153" t="s">
        <v>136</v>
      </c>
      <c r="B153" s="44">
        <v>4444.0219999999999</v>
      </c>
      <c r="C153" s="44">
        <v>9</v>
      </c>
    </row>
    <row r="154" spans="1:3">
      <c r="A154" t="s">
        <v>159</v>
      </c>
      <c r="B154" s="44">
        <v>2786.7710000000002</v>
      </c>
      <c r="C154" s="44">
        <v>4</v>
      </c>
    </row>
    <row r="155" spans="1:3">
      <c r="A155" t="s">
        <v>167</v>
      </c>
      <c r="B155" s="44">
        <v>4368.55</v>
      </c>
      <c r="C155" s="44">
        <v>13</v>
      </c>
    </row>
    <row r="156" spans="1:3">
      <c r="A156" t="s">
        <v>99</v>
      </c>
      <c r="B156" s="44">
        <v>2072.1709999999998</v>
      </c>
      <c r="C156" s="44">
        <v>2</v>
      </c>
    </row>
    <row r="157" spans="1:3">
      <c r="A157" t="s">
        <v>197</v>
      </c>
      <c r="B157" s="44">
        <v>1206.133</v>
      </c>
      <c r="C157" s="44">
        <v>3</v>
      </c>
    </row>
    <row r="158" spans="1:3">
      <c r="A158" t="s">
        <v>201</v>
      </c>
      <c r="B158" s="44">
        <v>3847.1210000000001</v>
      </c>
      <c r="C158" s="44">
        <v>2</v>
      </c>
    </row>
    <row r="159" spans="1:3">
      <c r="A159" t="s">
        <v>217</v>
      </c>
      <c r="B159" s="44">
        <v>2008.9169999999999</v>
      </c>
      <c r="C159" s="44">
        <v>5</v>
      </c>
    </row>
    <row r="160" spans="1:3">
      <c r="A160" t="s">
        <v>83</v>
      </c>
      <c r="B160" s="44">
        <v>5167.6719999999996</v>
      </c>
      <c r="C160" s="44">
        <v>1</v>
      </c>
    </row>
    <row r="161" spans="1:3">
      <c r="A161" t="s">
        <v>68</v>
      </c>
      <c r="B161" s="44">
        <v>1338.7840000000001</v>
      </c>
      <c r="C161" s="44">
        <v>4</v>
      </c>
    </row>
    <row r="162" spans="1:3">
      <c r="A162" t="s">
        <v>84</v>
      </c>
      <c r="B162" s="44">
        <v>1585.6010000000001</v>
      </c>
      <c r="C162" s="44"/>
    </row>
    <row r="163" spans="1:3">
      <c r="A163" t="s">
        <v>118</v>
      </c>
      <c r="C163" s="44"/>
    </row>
    <row r="164" spans="1:3">
      <c r="A164" t="s">
        <v>119</v>
      </c>
      <c r="B164" s="44">
        <v>1052.027</v>
      </c>
      <c r="C164" s="44">
        <v>5</v>
      </c>
    </row>
    <row r="165" spans="1:3">
      <c r="A165" t="s">
        <v>121</v>
      </c>
      <c r="B165" s="44">
        <v>614.72310000000004</v>
      </c>
      <c r="C165" s="44">
        <v>4</v>
      </c>
    </row>
    <row r="166" spans="1:3">
      <c r="A166" t="s">
        <v>122</v>
      </c>
      <c r="B166" s="44">
        <v>825.1748</v>
      </c>
      <c r="C166" s="44">
        <v>8</v>
      </c>
    </row>
    <row r="167" spans="1:3">
      <c r="A167" t="s">
        <v>123</v>
      </c>
      <c r="B167" s="44">
        <v>2270.319</v>
      </c>
      <c r="C167" s="44">
        <v>7</v>
      </c>
    </row>
    <row r="168" spans="1:3">
      <c r="A168" t="s">
        <v>125</v>
      </c>
      <c r="B168" s="44">
        <v>557.61959999999999</v>
      </c>
      <c r="C168" s="44">
        <v>6</v>
      </c>
    </row>
    <row r="169" spans="1:3">
      <c r="A169" t="s">
        <v>126</v>
      </c>
      <c r="B169" s="44">
        <v>1171.9449999999999</v>
      </c>
      <c r="C169" s="44">
        <v>2</v>
      </c>
    </row>
    <row r="170" spans="1:3">
      <c r="A170" t="s">
        <v>131</v>
      </c>
      <c r="B170" s="44">
        <v>986.35839999999996</v>
      </c>
      <c r="C170" s="44">
        <v>11</v>
      </c>
    </row>
    <row r="171" spans="1:3">
      <c r="A171" t="s">
        <v>133</v>
      </c>
      <c r="B171" s="44">
        <v>921.6431</v>
      </c>
      <c r="C171" s="44">
        <v>3</v>
      </c>
    </row>
    <row r="172" spans="1:3">
      <c r="A172" t="s">
        <v>139</v>
      </c>
      <c r="B172" s="44">
        <v>855.29830000000004</v>
      </c>
      <c r="C172" s="44">
        <v>3</v>
      </c>
    </row>
    <row r="173" spans="1:3">
      <c r="A173" t="s">
        <v>91</v>
      </c>
      <c r="B173" s="44">
        <v>840.41499999999996</v>
      </c>
      <c r="C173" s="44">
        <v>7</v>
      </c>
    </row>
    <row r="174" spans="1:3">
      <c r="A174" t="s">
        <v>77</v>
      </c>
      <c r="B174" s="44">
        <v>495.86079999999998</v>
      </c>
      <c r="C174" s="44">
        <v>3</v>
      </c>
    </row>
    <row r="175" spans="1:3">
      <c r="A175" t="s">
        <v>144</v>
      </c>
      <c r="B175" s="44">
        <v>380.91109999999998</v>
      </c>
      <c r="C175" s="44">
        <v>2</v>
      </c>
    </row>
    <row r="176" spans="1:3">
      <c r="A176" t="s">
        <v>144</v>
      </c>
      <c r="B176" s="44">
        <v>2041.2</v>
      </c>
      <c r="C176" s="44">
        <v>2</v>
      </c>
    </row>
    <row r="177" spans="1:3">
      <c r="A177" t="s">
        <v>92</v>
      </c>
      <c r="B177" s="44">
        <v>2362.924</v>
      </c>
      <c r="C177" s="44">
        <v>4</v>
      </c>
    </row>
    <row r="178" spans="1:3">
      <c r="A178" t="s">
        <v>146</v>
      </c>
      <c r="B178" s="44">
        <v>371.88869999999997</v>
      </c>
      <c r="C178" s="44">
        <v>2</v>
      </c>
    </row>
    <row r="179" spans="1:3">
      <c r="A179" t="s">
        <v>150</v>
      </c>
      <c r="B179" s="44">
        <v>1326.2550000000001</v>
      </c>
      <c r="C179" s="44">
        <v>7</v>
      </c>
    </row>
    <row r="180" spans="1:3">
      <c r="A180" t="s">
        <v>235</v>
      </c>
      <c r="B180" s="44">
        <v>255.3501</v>
      </c>
      <c r="C180" s="44">
        <v>6</v>
      </c>
    </row>
    <row r="181" spans="1:3">
      <c r="A181" t="s">
        <v>151</v>
      </c>
      <c r="B181" s="44">
        <v>107.72020000000001</v>
      </c>
      <c r="C181" s="44">
        <v>5</v>
      </c>
    </row>
    <row r="182" spans="1:3">
      <c r="A182" t="s">
        <v>152</v>
      </c>
      <c r="B182" s="44">
        <v>1081.617</v>
      </c>
      <c r="C182" s="44">
        <v>5</v>
      </c>
    </row>
    <row r="183" spans="1:3">
      <c r="A183" t="s">
        <v>93</v>
      </c>
      <c r="B183" s="44">
        <v>300.2158</v>
      </c>
      <c r="C183" s="44">
        <v>1</v>
      </c>
    </row>
    <row r="184" spans="1:3">
      <c r="A184" t="s">
        <v>155</v>
      </c>
      <c r="B184" s="44">
        <v>172.52539999999999</v>
      </c>
      <c r="C184" s="44">
        <v>8</v>
      </c>
    </row>
    <row r="185" spans="1:3">
      <c r="A185" t="s">
        <v>78</v>
      </c>
      <c r="B185" s="44">
        <v>788.51369999999997</v>
      </c>
      <c r="C185" s="44">
        <v>8</v>
      </c>
    </row>
    <row r="186" spans="1:3">
      <c r="A186" t="s">
        <v>236</v>
      </c>
      <c r="B186" s="44">
        <v>1194.307</v>
      </c>
      <c r="C186" s="44">
        <v>1</v>
      </c>
    </row>
    <row r="187" spans="1:3">
      <c r="A187" t="s">
        <v>173</v>
      </c>
      <c r="B187" s="44">
        <v>1304.0540000000001</v>
      </c>
      <c r="C187" s="44">
        <v>4</v>
      </c>
    </row>
    <row r="188" spans="1:3">
      <c r="A188" t="s">
        <v>180</v>
      </c>
      <c r="B188" s="44">
        <v>776.54880000000003</v>
      </c>
      <c r="C188" s="44">
        <v>9</v>
      </c>
    </row>
    <row r="189" spans="1:3">
      <c r="A189" t="s">
        <v>181</v>
      </c>
      <c r="B189" s="44">
        <v>1262.114</v>
      </c>
      <c r="C189" s="44">
        <v>10</v>
      </c>
    </row>
    <row r="190" spans="1:3">
      <c r="A190" t="s">
        <v>184</v>
      </c>
      <c r="B190" s="44">
        <v>791.56050000000005</v>
      </c>
      <c r="C190" s="44">
        <v>2</v>
      </c>
    </row>
    <row r="191" spans="1:3">
      <c r="A191" t="s">
        <v>190</v>
      </c>
      <c r="B191" s="44">
        <v>1780.671</v>
      </c>
      <c r="C191" s="44">
        <v>11</v>
      </c>
    </row>
    <row r="192" spans="1:3">
      <c r="A192" t="s">
        <v>192</v>
      </c>
      <c r="B192" s="44">
        <v>567.04930000000002</v>
      </c>
      <c r="C192" s="44">
        <v>2</v>
      </c>
    </row>
    <row r="193" spans="1:3">
      <c r="A193" t="s">
        <v>205</v>
      </c>
      <c r="B193" s="44">
        <v>1330.9469999999999</v>
      </c>
      <c r="C193" s="44">
        <v>11</v>
      </c>
    </row>
    <row r="194" spans="1:3">
      <c r="A194" t="s">
        <v>207</v>
      </c>
      <c r="B194" s="44">
        <v>1340.1679999999999</v>
      </c>
      <c r="C194" s="44">
        <v>2</v>
      </c>
    </row>
    <row r="195" spans="1:3">
      <c r="A195" t="s">
        <v>212</v>
      </c>
      <c r="B195" s="44">
        <v>1258.838</v>
      </c>
      <c r="C195" s="44">
        <v>2</v>
      </c>
    </row>
    <row r="196" spans="1:3">
      <c r="A196" t="s">
        <v>216</v>
      </c>
      <c r="B196" s="44">
        <v>3832.89</v>
      </c>
      <c r="C196" s="44">
        <v>1</v>
      </c>
    </row>
    <row r="197" spans="1:3">
      <c r="A197" t="s">
        <v>219</v>
      </c>
      <c r="B197" s="44">
        <v>5469.1670000000004</v>
      </c>
      <c r="C197" s="44">
        <v>7</v>
      </c>
    </row>
    <row r="198" spans="1:3">
      <c r="A198" t="s">
        <v>223</v>
      </c>
      <c r="B198" s="44">
        <v>858.28269999999998</v>
      </c>
      <c r="C198" s="44">
        <v>1</v>
      </c>
    </row>
    <row r="199" spans="1:3">
      <c r="A199" t="s">
        <v>224</v>
      </c>
      <c r="B199" s="44">
        <v>2021.0740000000001</v>
      </c>
      <c r="C199" s="44">
        <v>2</v>
      </c>
    </row>
    <row r="200" spans="1:3">
      <c r="A200" t="s">
        <v>227</v>
      </c>
      <c r="B200" s="44">
        <v>573.48680000000002</v>
      </c>
      <c r="C200" s="44">
        <v>2</v>
      </c>
    </row>
    <row r="201" spans="1:3">
      <c r="A201" t="s">
        <v>103</v>
      </c>
      <c r="B201" s="44">
        <v>243.3511</v>
      </c>
      <c r="C201" s="44">
        <v>2</v>
      </c>
    </row>
    <row r="202" spans="1:3">
      <c r="A202" t="s">
        <v>105</v>
      </c>
      <c r="B202" s="44">
        <v>1235.25</v>
      </c>
      <c r="C202" s="44">
        <v>4</v>
      </c>
    </row>
    <row r="203" spans="1:3">
      <c r="A203" t="s">
        <v>192</v>
      </c>
      <c r="B203" s="44">
        <v>177.35939999999999</v>
      </c>
      <c r="C203" s="44">
        <v>1</v>
      </c>
    </row>
    <row r="204" spans="1:3">
      <c r="B204" s="44">
        <f>AVERAGE(B2:B203)</f>
        <v>1327.5852378652858</v>
      </c>
      <c r="C204" t="s">
        <v>230</v>
      </c>
    </row>
    <row r="205" spans="1:3">
      <c r="B205" s="44">
        <f>MAX(B2:B203)</f>
        <v>7460.11</v>
      </c>
      <c r="C205" t="s">
        <v>231</v>
      </c>
    </row>
    <row r="206" spans="1:3">
      <c r="B206" s="44">
        <f>MIN(B2:B203)</f>
        <v>107.72020000000001</v>
      </c>
      <c r="C206" t="s">
        <v>232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2015-08-14T06:15:10Z</dcterms:created>
  <dcterms:modified xsi:type="dcterms:W3CDTF">2015-09-23T02:10:11Z</dcterms:modified>
</cp:coreProperties>
</file>