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7" i="1"/>
  <c r="L26"/>
  <c r="L25"/>
  <c r="K27"/>
  <c r="K26"/>
  <c r="K25"/>
  <c r="G10" l="1"/>
  <c r="N37"/>
  <c r="N38"/>
  <c r="M37"/>
  <c r="M38"/>
  <c r="N36"/>
  <c r="M36"/>
  <c r="L37"/>
  <c r="L38"/>
  <c r="L36"/>
  <c r="K37"/>
  <c r="K38"/>
  <c r="K36"/>
  <c r="G14" l="1"/>
  <c r="F14"/>
  <c r="F15"/>
  <c r="B23" i="2" l="1"/>
  <c r="B22"/>
  <c r="B21"/>
  <c r="G24" i="1" l="1"/>
  <c r="G23"/>
  <c r="G22"/>
  <c r="G20"/>
  <c r="G19"/>
  <c r="G15"/>
  <c r="G11"/>
  <c r="G9"/>
  <c r="N27" l="1"/>
  <c r="Y31" s="1"/>
  <c r="N25"/>
  <c r="W31" s="1"/>
  <c r="N26"/>
  <c r="M26"/>
  <c r="T31" s="1"/>
  <c r="M27"/>
  <c r="M25"/>
  <c r="M31"/>
  <c r="P31"/>
  <c r="O31"/>
  <c r="K31"/>
  <c r="S31" l="1"/>
  <c r="L31"/>
  <c r="U31"/>
  <c r="Q31"/>
  <c r="X31"/>
</calcChain>
</file>

<file path=xl/sharedStrings.xml><?xml version="1.0" encoding="utf-8"?>
<sst xmlns="http://schemas.openxmlformats.org/spreadsheetml/2006/main" count="129" uniqueCount="95">
  <si>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</si>
  <si>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</si>
  <si>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</si>
  <si>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</si>
  <si>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</si>
  <si>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</si>
  <si>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</si>
  <si>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</si>
  <si>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</si>
  <si>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Perhitungan Kerugian Akibat Banjir</t>
  </si>
  <si>
    <t>properti hilang/tak terpakai</t>
  </si>
  <si>
    <t xml:space="preserve">Kerugian = kebersihan, kehilangan pendapatan dan tambahan lainnya </t>
  </si>
  <si>
    <t>kebersihan</t>
  </si>
  <si>
    <t>pekerja</t>
  </si>
  <si>
    <t>tempat sampah</t>
  </si>
  <si>
    <t>properti rusak/biaya servis</t>
  </si>
  <si>
    <t>kerusakan bangunan</t>
  </si>
  <si>
    <t>lantai keramik</t>
  </si>
  <si>
    <t>keramik</t>
  </si>
  <si>
    <t>m2</t>
  </si>
  <si>
    <t>Oh</t>
  </si>
  <si>
    <t>cat tembok</t>
  </si>
  <si>
    <t>Rekapitulasi Kerusakan</t>
  </si>
  <si>
    <t>cat dasar/penutup</t>
  </si>
  <si>
    <t xml:space="preserve">kg </t>
  </si>
  <si>
    <t>&lt;1 hari</t>
  </si>
  <si>
    <t>1-4 hari</t>
  </si>
  <si>
    <t>5-8 hari</t>
  </si>
  <si>
    <t>&gt;8 hari</t>
  </si>
  <si>
    <t>rol cat</t>
  </si>
  <si>
    <t>Bh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</si>
  <si>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</si>
  <si>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</si>
  <si>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</si>
  <si>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</si>
  <si>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</si>
  <si>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</si>
  <si>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</si>
  <si>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</si>
  <si>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</si>
  <si>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</si>
  <si>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</si>
  <si>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</si>
  <si>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</si>
  <si>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</si>
  <si>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</si>
  <si>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</si>
  <si>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</si>
  <si>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</si>
  <si>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</si>
  <si>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</si>
  <si>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</si>
  <si>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</si>
  <si>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Catatan : *kolom keterangan lain pada tabel diatas sama dengan kolom keterangan pada tabel. SD</t>
  </si>
  <si>
    <t>Asumsi u/ SMP :</t>
  </si>
  <si>
    <t xml:space="preserve">1. Bangunan SMP terdiri dari 3 kelas tingkatan dimana setiap kelas tingkatan terpisah menjadi 6 kelas contoh : Kelas 7A, 7B dst maka total ruang kelas menjadi 18 kelas </t>
  </si>
  <si>
    <t>2. Umumnya bangunan SMP bertingkat sehingga 6 kelas dianggap berada di lantai dasar</t>
  </si>
  <si>
    <r>
      <t xml:space="preserve">3. Bangunan SMP memiliki 5 jenis ruang utama yang berada di lantai dasar dan didalamya dianggap memiliki aset dimana apabila terjadi banjir akan mengalami kerusakan kerugian yaitu, </t>
    </r>
    <r>
      <rPr>
        <b/>
        <sz val="11"/>
        <color theme="1"/>
        <rFont val="Segoe Print"/>
      </rPr>
      <t>6 ruang kelas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guru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kepala sekolah</t>
    </r>
    <r>
      <rPr>
        <sz val="11"/>
        <color theme="1"/>
        <rFont val="Segoe Print"/>
      </rPr>
      <t xml:space="preserve">, </t>
    </r>
    <r>
      <rPr>
        <b/>
        <sz val="11"/>
        <color theme="1"/>
        <rFont val="Segoe Print"/>
      </rPr>
      <t>ruang laboratorium (biologi, kimia, fisika)</t>
    </r>
    <r>
      <rPr>
        <sz val="11"/>
        <color theme="1"/>
        <rFont val="Segoe Print"/>
      </rPr>
      <t xml:space="preserve">,  dan </t>
    </r>
    <r>
      <rPr>
        <b/>
        <sz val="11"/>
        <color theme="1"/>
        <rFont val="Segoe Print"/>
      </rPr>
      <t xml:space="preserve">ruang lingkungan sekolah </t>
    </r>
    <r>
      <rPr>
        <sz val="11"/>
        <color theme="1"/>
        <rFont val="Segoe Print"/>
      </rPr>
      <t>seperti taman, pagar, serta toilet</t>
    </r>
  </si>
  <si>
    <t xml:space="preserve">4. Penilaian kerusakan kerugian dilakukan dengan merincikan jenis kerusakan dan kerugian pada 5 ruang utama yang tertera pada tabel </t>
  </si>
  <si>
    <r>
      <t xml:space="preserve">5. Semua nilai yang tercantum pada tabel masih belum </t>
    </r>
    <r>
      <rPr>
        <b/>
        <sz val="11"/>
        <color theme="1"/>
        <rFont val="Segoe Print"/>
      </rPr>
      <t>final</t>
    </r>
    <r>
      <rPr>
        <sz val="11"/>
        <color theme="1"/>
        <rFont val="Segoe Print"/>
      </rPr>
      <t xml:space="preserve"> </t>
    </r>
  </si>
  <si>
    <t xml:space="preserve">6. Semua nilai yang tertera pada tabel Rekapitulasi Kerusakan dan Kerugian merupakan hasil penilaian yang disesuaikan dengan keberadaan aset dan kedalaman serta durasi banjir </t>
  </si>
  <si>
    <t xml:space="preserve">7. Matriks (A1, A2 dst) merupakan jumlah antara kerusakan dan kerugian pada setiap kelas banjir  </t>
  </si>
  <si>
    <t>Luas</t>
  </si>
  <si>
    <t>Kelurahan</t>
  </si>
  <si>
    <t>RW</t>
  </si>
  <si>
    <t>SEMPER BARAT</t>
  </si>
  <si>
    <t>PETUKANGAN UTARA</t>
  </si>
  <si>
    <t>KEBAYORAN LAMA SELATAN</t>
  </si>
  <si>
    <t>GROGOL UTARA</t>
  </si>
  <si>
    <t>BUKIT DURI</t>
  </si>
  <si>
    <t>BIDARA CINA</t>
  </si>
  <si>
    <t>CIPINANG BESAR UTARA</t>
  </si>
  <si>
    <t>RAWA BUNGA</t>
  </si>
  <si>
    <t>PONDOK BAMBU</t>
  </si>
  <si>
    <t>KAYU PUTIH</t>
  </si>
  <si>
    <t>BENDUNGAN HILIR</t>
  </si>
  <si>
    <t>KEBON KOSONG</t>
  </si>
  <si>
    <t>CIDENG</t>
  </si>
  <si>
    <t>CENGKARENG BARAT</t>
  </si>
  <si>
    <t>SUNTER AGUNG</t>
  </si>
  <si>
    <t>rata2</t>
  </si>
  <si>
    <t>max</t>
  </si>
  <si>
    <t>min</t>
  </si>
  <si>
    <t>meja (kayu)</t>
  </si>
  <si>
    <t>kursi (lipat/chitose)</t>
  </si>
  <si>
    <t>mulai setiap 71-150 cm dgn durasi 5-8 hari dst</t>
  </si>
  <si>
    <t>mulai durasi &gt;8 hari</t>
  </si>
  <si>
    <t>mulai 71-150 cm dgn durasi &gt;8 hari</t>
  </si>
  <si>
    <t>mulai durasi 5-8 hari</t>
  </si>
  <si>
    <t>pintu</t>
  </si>
  <si>
    <t>KANTOR RT</t>
  </si>
  <si>
    <t>mulai setiap 71-150 cm dgn durasi 1-4 hari dst</t>
  </si>
  <si>
    <t>semua kelas banjir</t>
  </si>
  <si>
    <t>ATK-papan tulis</t>
  </si>
  <si>
    <t>berkas RT dll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</si>
</sst>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548DD4"/>
      <name val="Segoe Print"/>
    </font>
    <font>
      <sz val="11"/>
      <color theme="1"/>
      <name val="Segoe Print"/>
    </font>
    <font>
      <b/>
      <sz val="11"/>
      <color theme="1"/>
      <name val="Segoe Print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2" fillId="0" borderId="0" xfId="1"/>
    <xf numFmtId="0" fontId="3" fillId="0" borderId="0" xfId="1" applyFont="1"/>
    <xf numFmtId="0" fontId="4" fillId="0" borderId="0" xfId="1" applyFont="1"/>
    <xf numFmtId="0" fontId="4" fillId="0" borderId="2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4" fillId="0" borderId="2" xfId="1" applyFont="1" applyBorder="1"/>
    <xf numFmtId="164" fontId="4" fillId="0" borderId="2" xfId="2" applyNumberFormat="1" applyFont="1" applyBorder="1"/>
    <xf numFmtId="164" fontId="4" fillId="0" borderId="2" xfId="1" applyNumberFormat="1" applyFont="1" applyBorder="1"/>
    <xf numFmtId="0" fontId="4" fillId="0" borderId="2" xfId="1" applyFont="1" applyBorder="1" applyAlignment="1">
      <alignment wrapText="1"/>
    </xf>
    <xf numFmtId="164" fontId="4" fillId="0" borderId="2" xfId="2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1" applyFont="1" applyFill="1" applyBorder="1"/>
    <xf numFmtId="0" fontId="4" fillId="0" borderId="2" xfId="1" applyFont="1" applyFill="1" applyBorder="1" applyAlignment="1">
      <alignment horizontal="center"/>
    </xf>
    <xf numFmtId="164" fontId="4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3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4" fillId="0" borderId="0" xfId="1" applyFont="1" applyBorder="1"/>
    <xf numFmtId="0" fontId="0" fillId="0" borderId="2" xfId="0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2" xfId="1" applyBorder="1"/>
    <xf numFmtId="164" fontId="0" fillId="0" borderId="0" xfId="0" applyNumberFormat="1"/>
    <xf numFmtId="0" fontId="4" fillId="0" borderId="0" xfId="1" applyFont="1" applyFill="1" applyBorder="1"/>
    <xf numFmtId="0" fontId="0" fillId="0" borderId="0" xfId="0" applyBorder="1"/>
    <xf numFmtId="164" fontId="0" fillId="0" borderId="2" xfId="0" applyNumberForma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1" applyFont="1"/>
    <xf numFmtId="0" fontId="3" fillId="0" borderId="0" xfId="1" applyFont="1" applyBorder="1" applyAlignment="1">
      <alignment horizontal="center"/>
    </xf>
    <xf numFmtId="0" fontId="6" fillId="0" borderId="0" xfId="1" applyFont="1" applyBorder="1"/>
    <xf numFmtId="164" fontId="4" fillId="0" borderId="0" xfId="2" applyNumberFormat="1" applyFont="1" applyBorder="1"/>
    <xf numFmtId="0" fontId="3" fillId="0" borderId="0" xfId="1" applyFont="1" applyBorder="1"/>
    <xf numFmtId="0" fontId="4" fillId="0" borderId="0" xfId="1" applyFont="1" applyBorder="1" applyAlignment="1">
      <alignment wrapText="1"/>
    </xf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1" applyBorder="1"/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1" applyFont="1" applyBorder="1"/>
    <xf numFmtId="0" fontId="0" fillId="0" borderId="0" xfId="0" applyFill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64" fontId="4" fillId="0" borderId="1" xfId="2" applyNumberFormat="1" applyFont="1" applyBorder="1"/>
    <xf numFmtId="0" fontId="4" fillId="0" borderId="4" xfId="1" applyFont="1" applyBorder="1" applyAlignment="1">
      <alignment horizontal="center"/>
    </xf>
    <xf numFmtId="0" fontId="4" fillId="0" borderId="4" xfId="1" applyFont="1" applyBorder="1"/>
    <xf numFmtId="164" fontId="4" fillId="0" borderId="4" xfId="2" applyNumberFormat="1" applyFont="1" applyBorder="1"/>
    <xf numFmtId="0" fontId="4" fillId="0" borderId="4" xfId="1" applyFont="1" applyBorder="1" applyAlignment="1">
      <alignment wrapText="1"/>
    </xf>
    <xf numFmtId="0" fontId="4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1"/>
  <sheetViews>
    <sheetView tabSelected="1" topLeftCell="A16" workbookViewId="0">
      <selection activeCell="L34" sqref="L34"/>
    </sheetView>
  </sheetViews>
  <sheetFormatPr defaultRowHeight="15"/>
  <cols>
    <col min="3" max="3" width="26.140625" bestFit="1" customWidth="1"/>
    <col min="6" max="6" width="10" bestFit="1" customWidth="1"/>
    <col min="7" max="7" width="12.5703125" bestFit="1" customWidth="1"/>
    <col min="8" max="8" width="16.85546875" customWidth="1"/>
    <col min="10" max="10" width="16.140625" customWidth="1"/>
    <col min="11" max="11" width="13.28515625" bestFit="1" customWidth="1"/>
    <col min="12" max="13" width="12.5703125" bestFit="1" customWidth="1"/>
    <col min="14" max="14" width="12" bestFit="1" customWidth="1"/>
    <col min="15" max="17" width="12.5703125" bestFit="1" customWidth="1"/>
    <col min="19" max="21" width="12.5703125" bestFit="1" customWidth="1"/>
    <col min="23" max="25" width="12.5703125" bestFit="1" customWidth="1"/>
  </cols>
  <sheetData>
    <row r="1" spans="1:20" ht="18">
      <c r="A1" s="2"/>
      <c r="B1" s="36" t="s">
        <v>90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</row>
    <row r="2" spans="1:20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>
      <c r="B3" s="3" t="s">
        <v>0</v>
      </c>
    </row>
    <row r="4" spans="1:20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2"/>
      <c r="B5" s="1"/>
      <c r="C5" s="1"/>
      <c r="D5" s="1"/>
      <c r="E5" s="1"/>
      <c r="F5" s="1"/>
      <c r="G5" s="1"/>
      <c r="H5" s="1"/>
      <c r="I5" s="1"/>
      <c r="R5" s="1"/>
      <c r="S5" s="1"/>
      <c r="T5" s="1"/>
    </row>
    <row r="6" spans="1:20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R6" s="1"/>
      <c r="S6" s="1"/>
      <c r="T6" s="1"/>
    </row>
    <row r="7" spans="1:20">
      <c r="A7" s="2"/>
      <c r="B7" s="5"/>
      <c r="C7" s="18" t="s">
        <v>10</v>
      </c>
      <c r="E7" s="7"/>
      <c r="F7" s="8"/>
      <c r="G7" s="8"/>
      <c r="H7" s="10"/>
      <c r="I7" s="1"/>
      <c r="R7" s="1"/>
      <c r="S7" s="1"/>
      <c r="T7" s="1"/>
    </row>
    <row r="8" spans="1:20" ht="36.75" customHeight="1">
      <c r="A8" s="2"/>
      <c r="B8" s="5">
        <v>1</v>
      </c>
      <c r="C8" s="7" t="s">
        <v>93</v>
      </c>
      <c r="D8" s="5"/>
      <c r="E8" s="5"/>
      <c r="F8" s="11"/>
      <c r="G8" s="11">
        <v>800000</v>
      </c>
      <c r="H8" s="10" t="s">
        <v>91</v>
      </c>
      <c r="I8" s="1"/>
      <c r="R8" s="1"/>
      <c r="S8" s="1"/>
      <c r="T8" s="1"/>
    </row>
    <row r="9" spans="1:20">
      <c r="A9" s="2"/>
      <c r="B9" s="5">
        <v>2</v>
      </c>
      <c r="C9" s="7" t="s">
        <v>83</v>
      </c>
      <c r="D9" s="5">
        <v>1</v>
      </c>
      <c r="E9" s="13" t="s">
        <v>30</v>
      </c>
      <c r="F9" s="11">
        <v>1000000</v>
      </c>
      <c r="G9" s="29">
        <f>D9*F9</f>
        <v>1000000</v>
      </c>
      <c r="H9" s="7" t="s">
        <v>86</v>
      </c>
      <c r="I9" s="1"/>
      <c r="R9" s="1"/>
      <c r="S9" s="1"/>
      <c r="T9" s="1"/>
    </row>
    <row r="10" spans="1:20" ht="24.75">
      <c r="A10" s="2"/>
      <c r="B10" s="5">
        <v>3</v>
      </c>
      <c r="C10" s="7" t="s">
        <v>84</v>
      </c>
      <c r="D10" s="5">
        <v>2</v>
      </c>
      <c r="E10" s="5" t="s">
        <v>30</v>
      </c>
      <c r="F10" s="11">
        <v>250000</v>
      </c>
      <c r="G10" s="11">
        <f>D10*F10</f>
        <v>500000</v>
      </c>
      <c r="H10" s="10" t="s">
        <v>87</v>
      </c>
      <c r="I10" s="1"/>
      <c r="R10" s="1"/>
      <c r="S10" s="1"/>
      <c r="T10" s="1"/>
    </row>
    <row r="11" spans="1:20">
      <c r="A11" s="2"/>
      <c r="B11" s="15">
        <v>4</v>
      </c>
      <c r="C11" s="14" t="s">
        <v>14</v>
      </c>
      <c r="D11" s="13">
        <v>1</v>
      </c>
      <c r="E11" s="13" t="s">
        <v>30</v>
      </c>
      <c r="F11" s="11">
        <v>80000</v>
      </c>
      <c r="G11" s="32">
        <f>D11*F11</f>
        <v>80000</v>
      </c>
      <c r="H11" s="7" t="s">
        <v>86</v>
      </c>
      <c r="I11" s="1"/>
      <c r="R11" s="2"/>
      <c r="S11" s="2"/>
      <c r="T11" s="2"/>
    </row>
    <row r="12" spans="1:20" s="1" customFormat="1">
      <c r="A12" s="2"/>
      <c r="B12" s="15">
        <v>5</v>
      </c>
      <c r="C12" s="14" t="s">
        <v>94</v>
      </c>
      <c r="D12" s="13"/>
      <c r="E12" s="13"/>
      <c r="F12" s="11"/>
      <c r="G12" s="11">
        <v>200000</v>
      </c>
      <c r="H12" s="7" t="s">
        <v>92</v>
      </c>
      <c r="R12" s="2"/>
      <c r="S12" s="2"/>
      <c r="T12" s="2"/>
    </row>
    <row r="13" spans="1:20">
      <c r="A13" s="2"/>
      <c r="B13" s="5"/>
      <c r="C13" s="18" t="s">
        <v>15</v>
      </c>
      <c r="D13" s="12"/>
      <c r="E13" s="5"/>
      <c r="F13" s="11"/>
      <c r="G13" s="11"/>
      <c r="H13" s="7"/>
      <c r="I13" s="1"/>
      <c r="R13" s="1"/>
      <c r="S13" s="1"/>
      <c r="T13" s="1"/>
    </row>
    <row r="14" spans="1:20">
      <c r="A14" s="1"/>
      <c r="B14" s="22">
        <v>1</v>
      </c>
      <c r="C14" s="7" t="s">
        <v>83</v>
      </c>
      <c r="D14" s="13">
        <v>2</v>
      </c>
      <c r="E14" s="13"/>
      <c r="F14" s="20">
        <f>10%*F9</f>
        <v>100000</v>
      </c>
      <c r="G14" s="11">
        <f>D14*F14</f>
        <v>200000</v>
      </c>
      <c r="H14" s="7" t="s">
        <v>88</v>
      </c>
      <c r="I14" s="1"/>
      <c r="R14" s="1"/>
      <c r="S14" s="1"/>
      <c r="T14" s="1"/>
    </row>
    <row r="15" spans="1:20">
      <c r="A15" s="1"/>
      <c r="B15" s="15">
        <v>2</v>
      </c>
      <c r="C15" s="7" t="s">
        <v>84</v>
      </c>
      <c r="D15" s="13">
        <v>2</v>
      </c>
      <c r="E15" s="13" t="s">
        <v>30</v>
      </c>
      <c r="F15" s="11">
        <f>10%*F10</f>
        <v>25000</v>
      </c>
      <c r="G15" s="11">
        <f>D15*F15</f>
        <v>50000</v>
      </c>
      <c r="H15" s="7" t="s">
        <v>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4"/>
      <c r="B16" s="13"/>
      <c r="C16" s="18" t="s">
        <v>16</v>
      </c>
      <c r="D16" s="5"/>
      <c r="E16" s="5"/>
      <c r="F16" s="11"/>
      <c r="G16" s="11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s="1" customFormat="1">
      <c r="A17" s="4"/>
      <c r="B17" s="13">
        <v>1</v>
      </c>
      <c r="C17" s="7" t="s">
        <v>89</v>
      </c>
      <c r="D17" s="5"/>
      <c r="E17" s="5"/>
      <c r="F17" s="11"/>
      <c r="G17" s="11">
        <v>500000</v>
      </c>
      <c r="H17" s="7" t="s">
        <v>88</v>
      </c>
    </row>
    <row r="18" spans="1:26">
      <c r="A18" s="2"/>
      <c r="B18" s="13">
        <v>2</v>
      </c>
      <c r="C18" s="7" t="s">
        <v>17</v>
      </c>
      <c r="D18" s="13"/>
      <c r="E18" s="13"/>
      <c r="F18" s="13"/>
      <c r="G18" s="11"/>
      <c r="H18" s="7" t="s">
        <v>86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2"/>
      <c r="B19" s="13"/>
      <c r="C19" s="7" t="s">
        <v>18</v>
      </c>
      <c r="D19" s="13">
        <v>8</v>
      </c>
      <c r="E19" s="5" t="s">
        <v>19</v>
      </c>
      <c r="F19" s="11">
        <v>60000</v>
      </c>
      <c r="G19" s="11">
        <f>D19*F19</f>
        <v>480000</v>
      </c>
      <c r="H19" s="7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2"/>
      <c r="B20" s="13"/>
      <c r="C20" s="7" t="s">
        <v>13</v>
      </c>
      <c r="D20" s="12">
        <v>2</v>
      </c>
      <c r="E20" s="5" t="s">
        <v>20</v>
      </c>
      <c r="F20" s="11">
        <v>75000</v>
      </c>
      <c r="G20" s="11">
        <f>D20*F20</f>
        <v>150000</v>
      </c>
      <c r="H20" s="1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6.75">
      <c r="A21" s="2"/>
      <c r="B21" s="13">
        <v>3</v>
      </c>
      <c r="C21" s="7" t="s">
        <v>21</v>
      </c>
      <c r="D21" s="12"/>
      <c r="E21" s="5"/>
      <c r="F21" s="11"/>
      <c r="G21" s="11"/>
      <c r="H21" s="10" t="s">
        <v>85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"/>
      <c r="B22" s="7"/>
      <c r="C22" s="7" t="s">
        <v>23</v>
      </c>
      <c r="D22" s="5">
        <v>3</v>
      </c>
      <c r="E22" s="5" t="s">
        <v>24</v>
      </c>
      <c r="F22" s="11">
        <v>45000</v>
      </c>
      <c r="G22" s="11">
        <f>D22*F22</f>
        <v>135000</v>
      </c>
      <c r="H22" s="17"/>
      <c r="I22" s="1"/>
      <c r="J22" s="3" t="s">
        <v>22</v>
      </c>
      <c r="K22" s="2"/>
      <c r="L22" s="2"/>
      <c r="M22" s="2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2"/>
      <c r="B23" s="17"/>
      <c r="C23" s="7" t="s">
        <v>29</v>
      </c>
      <c r="D23" s="13">
        <v>1</v>
      </c>
      <c r="E23" s="5" t="s">
        <v>30</v>
      </c>
      <c r="F23" s="11">
        <v>35000</v>
      </c>
      <c r="G23" s="11">
        <f>D23*F23</f>
        <v>35000</v>
      </c>
      <c r="H23" s="17"/>
      <c r="I23" s="1"/>
      <c r="J23" s="59" t="s">
        <v>90</v>
      </c>
      <c r="K23" s="5" t="s">
        <v>25</v>
      </c>
      <c r="L23" s="5" t="s">
        <v>26</v>
      </c>
      <c r="M23" s="5" t="s">
        <v>27</v>
      </c>
      <c r="N23" s="5" t="s">
        <v>28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2"/>
      <c r="B24" s="28"/>
      <c r="C24" s="14" t="s">
        <v>13</v>
      </c>
      <c r="D24" s="13">
        <v>2</v>
      </c>
      <c r="E24" s="15" t="s">
        <v>20</v>
      </c>
      <c r="F24" s="16">
        <v>50000</v>
      </c>
      <c r="G24" s="8">
        <f>D24*F24</f>
        <v>100000</v>
      </c>
      <c r="H24" s="17"/>
      <c r="I24" s="2"/>
      <c r="J24" s="60"/>
      <c r="K24" s="5">
        <v>1</v>
      </c>
      <c r="L24" s="5">
        <v>2</v>
      </c>
      <c r="M24" s="5">
        <v>6</v>
      </c>
      <c r="N24" s="5">
        <v>10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2"/>
      <c r="I25" s="2"/>
      <c r="J25" s="7" t="s">
        <v>31</v>
      </c>
      <c r="K25" s="9">
        <f>G12</f>
        <v>200000</v>
      </c>
      <c r="L25" s="9">
        <f>G12</f>
        <v>200000</v>
      </c>
      <c r="M25" s="9">
        <f>G14+G15+G17</f>
        <v>750000</v>
      </c>
      <c r="N25" s="9">
        <f>G9+G11+G17+G19+G20</f>
        <v>2210000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2"/>
      <c r="B26" s="24"/>
      <c r="C26" s="30"/>
      <c r="D26" s="24"/>
      <c r="E26" s="24"/>
      <c r="F26" s="23"/>
      <c r="G26" s="23"/>
      <c r="H26" s="31"/>
      <c r="I26" s="1"/>
      <c r="J26" s="7" t="s">
        <v>32</v>
      </c>
      <c r="K26" s="8">
        <f>G12</f>
        <v>200000</v>
      </c>
      <c r="L26" s="9">
        <f>G8+G12</f>
        <v>1000000</v>
      </c>
      <c r="M26" s="9">
        <f>G8+G14+G15+G17+G22+G23+G24</f>
        <v>1820000</v>
      </c>
      <c r="N26" s="9">
        <f>G8+G9+G10+G11+G17+G19+G20+G22+G23+G24</f>
        <v>3780000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6"/>
      <c r="B27" s="25"/>
      <c r="C27" s="21"/>
      <c r="D27" s="25"/>
      <c r="E27" s="26"/>
      <c r="F27" s="27"/>
      <c r="G27" s="23"/>
      <c r="H27" s="21"/>
      <c r="I27" s="2"/>
      <c r="J27" s="7" t="s">
        <v>33</v>
      </c>
      <c r="K27" s="8">
        <f>G12</f>
        <v>200000</v>
      </c>
      <c r="L27" s="8">
        <f>G8+G12</f>
        <v>1000000</v>
      </c>
      <c r="M27" s="8">
        <f>G8+G14+G15+G17+G22+G23+G24</f>
        <v>1820000</v>
      </c>
      <c r="N27" s="9">
        <f>G8+G9+G10+G11+G17+G19+G20+G22+G23+G24</f>
        <v>3780000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6"/>
      <c r="B28" s="37"/>
      <c r="C28" s="37"/>
      <c r="D28" s="37"/>
      <c r="E28" s="37"/>
      <c r="F28" s="37"/>
      <c r="G28" s="37"/>
      <c r="H28" s="37"/>
      <c r="I28" s="2"/>
      <c r="J28" s="7" t="s">
        <v>34</v>
      </c>
      <c r="K28" s="8"/>
      <c r="L28" s="8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6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46"/>
      <c r="B30" s="3" t="s">
        <v>9</v>
      </c>
      <c r="C30" s="2"/>
      <c r="D30" s="2"/>
      <c r="E30" s="2"/>
      <c r="F30" s="2"/>
      <c r="G30" s="2"/>
      <c r="H30" s="2"/>
      <c r="I30" s="1"/>
      <c r="J30" s="19" t="s">
        <v>35</v>
      </c>
      <c r="K30" s="13" t="s">
        <v>36</v>
      </c>
      <c r="L30" s="13" t="s">
        <v>37</v>
      </c>
      <c r="M30" s="13" t="s">
        <v>38</v>
      </c>
      <c r="N30" s="13" t="s">
        <v>39</v>
      </c>
      <c r="O30" s="13" t="s">
        <v>40</v>
      </c>
      <c r="P30" s="13" t="s">
        <v>41</v>
      </c>
      <c r="Q30" s="13" t="s">
        <v>42</v>
      </c>
      <c r="R30" s="13" t="s">
        <v>43</v>
      </c>
      <c r="S30" s="13" t="s">
        <v>44</v>
      </c>
      <c r="T30" s="13" t="s">
        <v>45</v>
      </c>
      <c r="U30" s="13" t="s">
        <v>46</v>
      </c>
      <c r="V30" s="13" t="s">
        <v>47</v>
      </c>
      <c r="W30" s="13" t="s">
        <v>48</v>
      </c>
      <c r="X30" s="13" t="s">
        <v>49</v>
      </c>
      <c r="Y30" s="13" t="s">
        <v>50</v>
      </c>
      <c r="Z30" s="13" t="s">
        <v>51</v>
      </c>
    </row>
    <row r="31" spans="1:26">
      <c r="A31" s="21"/>
      <c r="B31" s="4" t="s">
        <v>11</v>
      </c>
      <c r="C31" s="2"/>
      <c r="D31" s="2"/>
      <c r="E31" s="2"/>
      <c r="F31" s="2"/>
      <c r="G31" s="2"/>
      <c r="H31" s="2"/>
      <c r="I31" s="1"/>
      <c r="J31" s="19" t="s">
        <v>90</v>
      </c>
      <c r="K31" s="20">
        <f>K25+K36</f>
        <v>700000</v>
      </c>
      <c r="L31" s="20">
        <f>K26+K37</f>
        <v>700000</v>
      </c>
      <c r="M31" s="20">
        <f>K27+K38</f>
        <v>700000</v>
      </c>
      <c r="N31" s="20"/>
      <c r="O31" s="20">
        <f>L25+L36</f>
        <v>725000</v>
      </c>
      <c r="P31" s="20">
        <f>L26+L37</f>
        <v>1525000</v>
      </c>
      <c r="Q31" s="20">
        <f>L27+L38</f>
        <v>1525000</v>
      </c>
      <c r="R31" s="20"/>
      <c r="S31" s="20">
        <f>M25+M36</f>
        <v>1375000</v>
      </c>
      <c r="T31" s="20">
        <f>M26+M37</f>
        <v>2445000</v>
      </c>
      <c r="U31" s="20">
        <f>M27+M38</f>
        <v>2445000</v>
      </c>
      <c r="V31" s="20"/>
      <c r="W31" s="20">
        <f>N25+N36</f>
        <v>2935000</v>
      </c>
      <c r="X31" s="20">
        <f>N26+N37</f>
        <v>4505000</v>
      </c>
      <c r="Y31" s="20">
        <f>N27+N38</f>
        <v>4505000</v>
      </c>
      <c r="Z31" s="20"/>
    </row>
    <row r="32" spans="1:26">
      <c r="A32" s="3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1"/>
      <c r="B33" s="6" t="s">
        <v>2</v>
      </c>
      <c r="C33" s="6" t="s">
        <v>3</v>
      </c>
      <c r="D33" s="6" t="s">
        <v>4</v>
      </c>
      <c r="E33" s="6" t="s">
        <v>5</v>
      </c>
      <c r="F33" s="6" t="s">
        <v>6</v>
      </c>
      <c r="G33" s="6" t="s">
        <v>7</v>
      </c>
      <c r="H33" s="6" t="s">
        <v>8</v>
      </c>
      <c r="I33" s="1"/>
      <c r="J33" s="3" t="s">
        <v>52</v>
      </c>
      <c r="K33" s="2"/>
      <c r="L33" s="2"/>
      <c r="M33" s="2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1"/>
      <c r="B34" s="52">
        <v>1</v>
      </c>
      <c r="C34" s="53" t="s">
        <v>12</v>
      </c>
      <c r="D34" s="53"/>
      <c r="E34" s="52"/>
      <c r="F34" s="54"/>
      <c r="G34" s="54">
        <v>500000</v>
      </c>
      <c r="H34" s="53"/>
      <c r="I34" s="1"/>
      <c r="J34" s="59" t="s">
        <v>90</v>
      </c>
      <c r="K34" s="5" t="s">
        <v>25</v>
      </c>
      <c r="L34" s="5" t="s">
        <v>26</v>
      </c>
      <c r="M34" s="5" t="s">
        <v>27</v>
      </c>
      <c r="N34" s="5" t="s">
        <v>28</v>
      </c>
    </row>
    <row r="35" spans="1:26">
      <c r="A35" s="31"/>
      <c r="B35" s="55"/>
      <c r="C35" s="56"/>
      <c r="D35" s="55"/>
      <c r="E35" s="55"/>
      <c r="F35" s="57"/>
      <c r="G35" s="57"/>
      <c r="H35" s="58"/>
      <c r="I35" s="2"/>
      <c r="J35" s="60"/>
      <c r="K35" s="5">
        <v>1</v>
      </c>
      <c r="L35" s="5">
        <v>2</v>
      </c>
      <c r="M35" s="5">
        <v>6</v>
      </c>
      <c r="N35" s="5">
        <v>10</v>
      </c>
    </row>
    <row r="36" spans="1:26">
      <c r="A36" s="31"/>
      <c r="B36" s="24"/>
      <c r="C36" s="21"/>
      <c r="D36" s="24"/>
      <c r="E36" s="24"/>
      <c r="F36" s="31"/>
      <c r="G36" s="23"/>
      <c r="H36" s="21"/>
      <c r="I36" s="1"/>
      <c r="J36" s="7" t="s">
        <v>31</v>
      </c>
      <c r="K36" s="9">
        <f>$G$34</f>
        <v>500000</v>
      </c>
      <c r="L36" s="9">
        <f>$G$34+(5%*$G$34)</f>
        <v>525000</v>
      </c>
      <c r="M36" s="9">
        <f>$G$34+(25%*$G$34)</f>
        <v>625000</v>
      </c>
      <c r="N36" s="9">
        <f>$G$34+(45%*$G$34)</f>
        <v>725000</v>
      </c>
    </row>
    <row r="37" spans="1:26">
      <c r="A37" s="31"/>
      <c r="B37" s="24"/>
      <c r="C37" s="21"/>
      <c r="D37" s="24"/>
      <c r="E37" s="24"/>
      <c r="F37" s="23"/>
      <c r="G37" s="23"/>
      <c r="H37" s="21"/>
      <c r="I37" s="1"/>
      <c r="J37" s="7" t="s">
        <v>32</v>
      </c>
      <c r="K37" s="9">
        <f t="shared" ref="K37:K38" si="0">$G$34</f>
        <v>500000</v>
      </c>
      <c r="L37" s="9">
        <f t="shared" ref="L37:L38" si="1">$G$34+(5%*$G$34)</f>
        <v>525000</v>
      </c>
      <c r="M37" s="9">
        <f t="shared" ref="M37:M38" si="2">$G$34+(25%*$G$34)</f>
        <v>625000</v>
      </c>
      <c r="N37" s="9">
        <f t="shared" ref="N37:N38" si="3">$G$34+(45%*$G$34)</f>
        <v>725000</v>
      </c>
    </row>
    <row r="38" spans="1:26">
      <c r="A38" s="31"/>
      <c r="B38" s="1"/>
      <c r="C38" s="1"/>
      <c r="D38" s="1"/>
      <c r="E38" s="1"/>
      <c r="F38" s="1"/>
      <c r="G38" s="1"/>
      <c r="H38" s="1"/>
      <c r="I38" s="1"/>
      <c r="J38" s="7" t="s">
        <v>33</v>
      </c>
      <c r="K38" s="9">
        <f t="shared" si="0"/>
        <v>500000</v>
      </c>
      <c r="L38" s="9">
        <f t="shared" si="1"/>
        <v>525000</v>
      </c>
      <c r="M38" s="9">
        <f t="shared" si="2"/>
        <v>625000</v>
      </c>
      <c r="N38" s="9">
        <f t="shared" si="3"/>
        <v>725000</v>
      </c>
    </row>
    <row r="39" spans="1:26">
      <c r="A39" s="31"/>
      <c r="B39" s="25"/>
      <c r="C39" s="40"/>
      <c r="D39" s="24"/>
      <c r="E39" s="24"/>
      <c r="F39" s="23"/>
      <c r="G39" s="23"/>
      <c r="H39" s="21"/>
      <c r="I39" s="1"/>
      <c r="J39" s="7" t="s">
        <v>34</v>
      </c>
      <c r="K39" s="9"/>
      <c r="L39" s="9"/>
      <c r="M39" s="9"/>
      <c r="N39" s="9"/>
    </row>
    <row r="40" spans="1:26">
      <c r="A40" s="31"/>
      <c r="B40" s="25"/>
      <c r="C40" s="21"/>
      <c r="D40" s="25"/>
      <c r="E40" s="25"/>
      <c r="F40" s="25"/>
      <c r="G40" s="23"/>
      <c r="H40" s="21"/>
      <c r="I40" s="1"/>
      <c r="J40" s="1"/>
      <c r="K40" s="1"/>
      <c r="L40" s="1"/>
      <c r="M40" s="1"/>
      <c r="N40" s="1"/>
    </row>
    <row r="41" spans="1:26">
      <c r="A41" s="46"/>
      <c r="B41" s="25"/>
      <c r="C41" s="21"/>
      <c r="D41" s="25"/>
      <c r="E41" s="24"/>
      <c r="F41" s="23"/>
      <c r="G41" s="23"/>
      <c r="H41" s="21"/>
      <c r="I41" s="1"/>
      <c r="J41" s="1"/>
      <c r="K41" s="1"/>
      <c r="L41" s="1"/>
      <c r="M41" s="1"/>
      <c r="N41" s="1"/>
    </row>
    <row r="42" spans="1:26">
      <c r="A42" s="46"/>
      <c r="B42" s="25"/>
      <c r="C42" s="21"/>
      <c r="D42" s="44"/>
      <c r="E42" s="24"/>
      <c r="F42" s="23"/>
      <c r="G42" s="23"/>
      <c r="H42" s="31"/>
      <c r="I42" s="1"/>
      <c r="J42" s="1"/>
      <c r="K42" s="1"/>
      <c r="L42" s="1"/>
      <c r="M42" s="1"/>
      <c r="N42" s="1"/>
    </row>
    <row r="43" spans="1:26">
      <c r="A43" s="46"/>
      <c r="B43" s="25"/>
      <c r="C43" s="21"/>
      <c r="D43" s="44"/>
      <c r="E43" s="24"/>
      <c r="F43" s="23"/>
      <c r="G43" s="23"/>
      <c r="H43" s="21"/>
      <c r="I43" s="1"/>
      <c r="J43" s="1"/>
      <c r="K43" s="1"/>
      <c r="L43" s="1"/>
      <c r="M43" s="1"/>
      <c r="N43" s="1"/>
    </row>
    <row r="44" spans="1:26">
      <c r="A44" s="46"/>
      <c r="B44" s="21"/>
      <c r="C44" s="21"/>
      <c r="D44" s="24"/>
      <c r="E44" s="24"/>
      <c r="F44" s="23"/>
      <c r="G44" s="23"/>
      <c r="H44" s="31"/>
      <c r="I44" s="1"/>
      <c r="J44" s="3"/>
      <c r="K44" s="2"/>
      <c r="L44" s="2"/>
      <c r="M44" s="2"/>
      <c r="N44" s="1"/>
    </row>
    <row r="45" spans="1:26">
      <c r="A45" s="46"/>
      <c r="B45" s="31"/>
      <c r="C45" s="21"/>
      <c r="D45" s="25"/>
      <c r="E45" s="24"/>
      <c r="F45" s="23"/>
      <c r="G45" s="23"/>
      <c r="H45" s="31"/>
      <c r="I45" s="1"/>
      <c r="J45" s="1"/>
      <c r="K45" s="1"/>
      <c r="L45" s="1"/>
      <c r="M45" s="1"/>
      <c r="N45" s="1"/>
    </row>
    <row r="46" spans="1:26">
      <c r="A46" s="46"/>
      <c r="B46" s="46"/>
      <c r="C46" s="30"/>
      <c r="D46" s="25"/>
      <c r="E46" s="26"/>
      <c r="F46" s="27"/>
      <c r="G46" s="39"/>
      <c r="H46" s="31"/>
      <c r="I46" s="2"/>
      <c r="J46" s="1"/>
      <c r="K46" s="1"/>
      <c r="L46" s="1"/>
      <c r="M46" s="1"/>
      <c r="N46" s="1"/>
    </row>
    <row r="47" spans="1:26">
      <c r="A47" s="46"/>
      <c r="B47" s="31"/>
      <c r="C47" s="31"/>
      <c r="D47" s="31"/>
      <c r="E47" s="31"/>
      <c r="F47" s="31"/>
      <c r="G47" s="31"/>
      <c r="H47" s="31"/>
      <c r="I47" s="2"/>
      <c r="J47" s="1"/>
      <c r="K47" s="1"/>
      <c r="L47" s="1"/>
      <c r="M47" s="1"/>
      <c r="N47" s="1"/>
    </row>
    <row r="48" spans="1:26">
      <c r="A48" s="46"/>
      <c r="B48" s="31"/>
      <c r="C48" s="31"/>
      <c r="D48" s="31"/>
      <c r="E48" s="31"/>
      <c r="F48" s="31"/>
      <c r="G48" s="31"/>
      <c r="H48" s="31"/>
      <c r="I48" s="2"/>
      <c r="J48" s="1"/>
      <c r="K48" s="1"/>
      <c r="L48" s="1"/>
      <c r="M48" s="1"/>
      <c r="N48" s="1"/>
    </row>
    <row r="49" spans="1:14">
      <c r="A49" s="46"/>
      <c r="B49" s="37"/>
      <c r="C49" s="37"/>
      <c r="D49" s="37"/>
      <c r="E49" s="37"/>
      <c r="F49" s="37"/>
      <c r="G49" s="37"/>
      <c r="H49" s="37"/>
      <c r="I49" s="2"/>
      <c r="J49" s="1"/>
      <c r="K49" s="1"/>
      <c r="L49" s="1"/>
      <c r="M49" s="1"/>
      <c r="N49" s="1"/>
    </row>
    <row r="50" spans="1:14">
      <c r="A50" s="46"/>
      <c r="B50" s="25"/>
      <c r="C50" s="31"/>
      <c r="D50" s="31"/>
      <c r="E50" s="31"/>
      <c r="F50" s="31"/>
      <c r="G50" s="39"/>
      <c r="H50" s="31"/>
      <c r="I50" s="2"/>
      <c r="J50" s="1"/>
      <c r="K50" s="1"/>
      <c r="L50" s="1"/>
      <c r="M50" s="1"/>
    </row>
    <row r="51" spans="1:14">
      <c r="A51" s="46"/>
      <c r="B51" s="24"/>
      <c r="C51" s="50"/>
      <c r="D51" s="21"/>
      <c r="E51" s="21"/>
      <c r="F51" s="39"/>
      <c r="G51" s="39"/>
      <c r="H51" s="21"/>
      <c r="I51" s="2"/>
      <c r="J51" s="1"/>
      <c r="K51" s="1"/>
      <c r="L51" s="1"/>
      <c r="M51" s="1"/>
    </row>
    <row r="52" spans="1:14">
      <c r="A52" s="46"/>
      <c r="B52" s="25"/>
      <c r="C52" s="51"/>
      <c r="D52" s="31"/>
      <c r="E52" s="31"/>
      <c r="F52" s="31"/>
      <c r="G52" s="39"/>
      <c r="H52" s="31"/>
      <c r="I52" s="1"/>
      <c r="J52" s="1"/>
      <c r="K52" s="1"/>
      <c r="L52" s="1"/>
      <c r="M52" s="1"/>
    </row>
    <row r="53" spans="1:14">
      <c r="A53" s="46"/>
      <c r="B53" s="47"/>
      <c r="C53" s="31"/>
      <c r="D53" s="31"/>
      <c r="E53" s="31"/>
      <c r="F53" s="31"/>
      <c r="G53" s="31"/>
      <c r="H53" s="31"/>
      <c r="I53" s="1"/>
      <c r="J53" s="1"/>
      <c r="K53" s="1"/>
      <c r="L53" s="1"/>
      <c r="M53" s="1"/>
    </row>
    <row r="54" spans="1:14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4">
      <c r="A55" s="4"/>
      <c r="B55" s="37"/>
      <c r="C55" s="37"/>
      <c r="D55" s="37"/>
      <c r="E55" s="37"/>
      <c r="F55" s="37"/>
      <c r="G55" s="37"/>
      <c r="H55" s="37"/>
      <c r="I55" s="1"/>
      <c r="J55" s="2"/>
      <c r="K55" s="2"/>
      <c r="L55" s="2"/>
      <c r="M55" s="2"/>
    </row>
    <row r="56" spans="1:14">
      <c r="A56" s="2"/>
      <c r="B56" s="21"/>
      <c r="C56" s="38"/>
      <c r="D56" s="31"/>
      <c r="E56" s="21"/>
      <c r="F56" s="39"/>
      <c r="G56" s="39"/>
      <c r="H56" s="21"/>
      <c r="I56" s="1"/>
      <c r="J56" s="2"/>
      <c r="K56" s="2"/>
      <c r="L56" s="2"/>
      <c r="M56" s="2"/>
    </row>
    <row r="57" spans="1:14">
      <c r="A57" s="2"/>
      <c r="B57" s="24"/>
      <c r="C57" s="40"/>
      <c r="D57" s="21"/>
      <c r="E57" s="21"/>
      <c r="F57" s="39"/>
      <c r="G57" s="39"/>
      <c r="H57" s="41"/>
      <c r="I57" s="1"/>
      <c r="J57" s="2"/>
      <c r="K57" s="2"/>
      <c r="L57" s="2"/>
      <c r="M57" s="2"/>
    </row>
    <row r="58" spans="1:14">
      <c r="A58" s="2"/>
      <c r="B58" s="24"/>
      <c r="C58" s="21"/>
      <c r="D58" s="24"/>
      <c r="E58" s="24"/>
      <c r="F58" s="23"/>
      <c r="G58" s="23"/>
      <c r="H58" s="21"/>
      <c r="I58" s="1"/>
      <c r="J58" s="1"/>
      <c r="K58" s="1"/>
      <c r="L58" s="1"/>
      <c r="M58" s="1"/>
    </row>
    <row r="59" spans="1:14">
      <c r="A59" s="2"/>
      <c r="B59" s="24"/>
      <c r="C59" s="21"/>
      <c r="D59" s="24"/>
      <c r="E59" s="24"/>
      <c r="F59" s="23"/>
      <c r="G59" s="42"/>
      <c r="H59" s="21"/>
      <c r="I59" s="2"/>
      <c r="J59" s="1"/>
      <c r="K59" s="1"/>
      <c r="L59" s="1"/>
      <c r="M59" s="1"/>
    </row>
    <row r="60" spans="1:14">
      <c r="A60" s="1"/>
      <c r="B60" s="24"/>
      <c r="C60" s="21"/>
      <c r="D60" s="24"/>
      <c r="E60" s="24"/>
      <c r="F60" s="23"/>
      <c r="G60" s="23"/>
      <c r="H60" s="21"/>
      <c r="I60" s="2"/>
      <c r="J60" s="1"/>
      <c r="K60" s="1"/>
      <c r="L60" s="1"/>
      <c r="M60" s="1"/>
    </row>
    <row r="61" spans="1:14">
      <c r="A61" s="1"/>
      <c r="B61" s="26"/>
      <c r="C61" s="30"/>
      <c r="D61" s="25"/>
      <c r="E61" s="31"/>
      <c r="F61" s="23"/>
      <c r="G61" s="42"/>
      <c r="H61" s="31"/>
      <c r="I61" s="2"/>
      <c r="J61" s="1"/>
      <c r="K61" s="1"/>
      <c r="L61" s="1"/>
      <c r="M61" s="1"/>
    </row>
    <row r="62" spans="1:14">
      <c r="A62" s="1"/>
      <c r="B62" s="26"/>
      <c r="C62" s="30"/>
      <c r="D62" s="25"/>
      <c r="E62" s="31"/>
      <c r="F62" s="23"/>
      <c r="G62" s="42"/>
      <c r="H62" s="31"/>
      <c r="I62" s="2"/>
      <c r="J62" s="1"/>
      <c r="K62" s="1"/>
      <c r="L62" s="1"/>
      <c r="M62" s="1"/>
    </row>
    <row r="63" spans="1:14" s="1" customFormat="1">
      <c r="B63" s="26"/>
      <c r="C63" s="30"/>
      <c r="D63" s="25"/>
      <c r="E63" s="31"/>
      <c r="F63" s="23"/>
      <c r="G63" s="42"/>
      <c r="H63" s="43"/>
      <c r="I63" s="2"/>
    </row>
    <row r="64" spans="1:14" s="1" customFormat="1">
      <c r="B64" s="26"/>
      <c r="C64" s="30"/>
      <c r="D64" s="25"/>
      <c r="E64" s="31"/>
      <c r="F64" s="23"/>
      <c r="G64" s="42"/>
      <c r="H64" s="31"/>
      <c r="I64" s="2"/>
    </row>
    <row r="65" spans="1:13" s="1" customFormat="1">
      <c r="B65" s="26"/>
      <c r="C65" s="30"/>
      <c r="D65" s="25"/>
      <c r="E65" s="31"/>
      <c r="F65" s="23"/>
      <c r="G65" s="42"/>
      <c r="H65" s="31"/>
      <c r="I65" s="2"/>
    </row>
    <row r="66" spans="1:13">
      <c r="A66" s="1"/>
      <c r="B66" s="31"/>
      <c r="C66" s="30"/>
      <c r="D66" s="31"/>
      <c r="E66" s="31"/>
      <c r="F66" s="31"/>
      <c r="G66" s="42"/>
      <c r="H66" s="31"/>
      <c r="I66" s="2"/>
      <c r="J66" s="1"/>
      <c r="K66" s="1"/>
      <c r="L66" s="1"/>
      <c r="M66" s="1"/>
    </row>
    <row r="67" spans="1:13">
      <c r="A67" s="1"/>
      <c r="B67" s="24"/>
      <c r="C67" s="40"/>
      <c r="D67" s="44"/>
      <c r="E67" s="24"/>
      <c r="F67" s="23"/>
      <c r="G67" s="23"/>
      <c r="H67" s="21"/>
      <c r="I67" s="2"/>
      <c r="J67" s="1"/>
      <c r="K67" s="1"/>
      <c r="L67" s="1"/>
      <c r="M67" s="1"/>
    </row>
    <row r="68" spans="1:13">
      <c r="A68" s="1"/>
      <c r="B68" s="45"/>
      <c r="C68" s="30"/>
      <c r="D68" s="25"/>
      <c r="E68" s="25"/>
      <c r="F68" s="25"/>
      <c r="G68" s="23"/>
      <c r="H68" s="21"/>
      <c r="I68" s="1"/>
      <c r="J68" s="1"/>
      <c r="K68" s="1"/>
      <c r="L68" s="1"/>
      <c r="M68" s="1"/>
    </row>
    <row r="69" spans="1:13">
      <c r="B69" s="26"/>
      <c r="C69" s="30"/>
      <c r="D69" s="25"/>
      <c r="E69" s="31"/>
      <c r="F69" s="31"/>
      <c r="G69" s="23"/>
      <c r="H69" s="31"/>
    </row>
    <row r="70" spans="1:13">
      <c r="B70" s="25"/>
      <c r="C70" s="40"/>
      <c r="D70" s="24"/>
      <c r="E70" s="24"/>
      <c r="F70" s="23"/>
      <c r="G70" s="23"/>
      <c r="H70" s="21"/>
    </row>
    <row r="71" spans="1:13">
      <c r="B71" s="25"/>
      <c r="C71" s="21"/>
      <c r="D71" s="25"/>
      <c r="E71" s="25"/>
      <c r="F71" s="25"/>
      <c r="G71" s="23"/>
      <c r="H71" s="21"/>
    </row>
    <row r="72" spans="1:13">
      <c r="B72" s="25"/>
      <c r="C72" s="21"/>
      <c r="D72" s="25"/>
      <c r="E72" s="24"/>
      <c r="F72" s="23"/>
      <c r="G72" s="23"/>
      <c r="H72" s="21"/>
    </row>
    <row r="73" spans="1:13">
      <c r="B73" s="25"/>
      <c r="C73" s="21"/>
      <c r="D73" s="44"/>
      <c r="E73" s="24"/>
      <c r="F73" s="23"/>
      <c r="G73" s="23"/>
      <c r="H73" s="31"/>
    </row>
    <row r="74" spans="1:13">
      <c r="B74" s="25"/>
      <c r="C74" s="21"/>
      <c r="D74" s="44"/>
      <c r="E74" s="24"/>
      <c r="F74" s="23"/>
      <c r="G74" s="23"/>
      <c r="H74" s="21"/>
    </row>
    <row r="75" spans="1:13">
      <c r="B75" s="21"/>
      <c r="C75" s="21"/>
      <c r="D75" s="24"/>
      <c r="E75" s="24"/>
      <c r="F75" s="23"/>
      <c r="G75" s="23"/>
      <c r="H75" s="31"/>
    </row>
    <row r="76" spans="1:13">
      <c r="B76" s="31"/>
      <c r="C76" s="21"/>
      <c r="D76" s="25"/>
      <c r="E76" s="24"/>
      <c r="F76" s="23"/>
      <c r="G76" s="23"/>
      <c r="H76" s="31"/>
    </row>
    <row r="77" spans="1:13">
      <c r="B77" s="46"/>
      <c r="C77" s="30"/>
      <c r="D77" s="25"/>
      <c r="E77" s="26"/>
      <c r="F77" s="27"/>
      <c r="G77" s="39"/>
      <c r="H77" s="31"/>
    </row>
    <row r="80" spans="1:13">
      <c r="A80" s="33" t="s">
        <v>53</v>
      </c>
    </row>
    <row r="84" spans="1:1" ht="29.25">
      <c r="A84" s="34" t="s">
        <v>54</v>
      </c>
    </row>
    <row r="85" spans="1:1" ht="23.25">
      <c r="A85" s="35" t="s">
        <v>55</v>
      </c>
    </row>
    <row r="86" spans="1:1" ht="23.25">
      <c r="A86" s="35" t="s">
        <v>56</v>
      </c>
    </row>
    <row r="87" spans="1:1" ht="23.25">
      <c r="A87" s="35" t="s">
        <v>57</v>
      </c>
    </row>
    <row r="88" spans="1:1" ht="23.25">
      <c r="A88" s="35" t="s">
        <v>58</v>
      </c>
    </row>
    <row r="89" spans="1:1" ht="23.25">
      <c r="A89" s="35" t="s">
        <v>59</v>
      </c>
    </row>
    <row r="90" spans="1:1" ht="23.25">
      <c r="A90" s="35" t="s">
        <v>60</v>
      </c>
    </row>
    <row r="91" spans="1:1" ht="23.25">
      <c r="A91" s="35" t="s">
        <v>61</v>
      </c>
    </row>
  </sheetData>
  <mergeCells count="2">
    <mergeCell ref="J23:J24"/>
    <mergeCell ref="J34:J3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13" sqref="B13"/>
    </sheetView>
  </sheetViews>
  <sheetFormatPr defaultRowHeight="15"/>
  <cols>
    <col min="1" max="1" width="26.28515625" bestFit="1" customWidth="1"/>
    <col min="2" max="2" width="11.28515625" customWidth="1"/>
    <col min="3" max="3" width="10.42578125" customWidth="1"/>
  </cols>
  <sheetData>
    <row r="1" spans="1:4">
      <c r="A1" s="48" t="s">
        <v>63</v>
      </c>
      <c r="B1" s="48" t="s">
        <v>62</v>
      </c>
      <c r="C1" s="48" t="s">
        <v>64</v>
      </c>
      <c r="D1" s="48"/>
    </row>
    <row r="2" spans="1:4">
      <c r="A2" t="s">
        <v>65</v>
      </c>
      <c r="B2" s="49">
        <v>612.24069999999995</v>
      </c>
      <c r="C2" s="49">
        <v>2</v>
      </c>
    </row>
    <row r="3" spans="1:4">
      <c r="A3" t="s">
        <v>66</v>
      </c>
      <c r="B3" s="49"/>
      <c r="C3" s="49">
        <v>1</v>
      </c>
    </row>
    <row r="4" spans="1:4">
      <c r="A4" t="s">
        <v>67</v>
      </c>
      <c r="B4" s="49">
        <v>329.2002</v>
      </c>
      <c r="C4" s="49">
        <v>10</v>
      </c>
    </row>
    <row r="5" spans="1:4">
      <c r="A5" t="s">
        <v>67</v>
      </c>
      <c r="B5" s="49">
        <v>277.76220000000001</v>
      </c>
      <c r="C5" s="49">
        <v>10</v>
      </c>
    </row>
    <row r="6" spans="1:4">
      <c r="A6" t="s">
        <v>68</v>
      </c>
      <c r="B6" s="49">
        <v>780.74609999999996</v>
      </c>
      <c r="C6" s="49">
        <v>4</v>
      </c>
    </row>
    <row r="7" spans="1:4">
      <c r="A7" t="s">
        <v>68</v>
      </c>
      <c r="B7" s="49">
        <v>115.4302</v>
      </c>
      <c r="C7" s="49">
        <v>12</v>
      </c>
    </row>
    <row r="8" spans="1:4">
      <c r="A8" t="s">
        <v>69</v>
      </c>
      <c r="B8" s="49">
        <v>104.2441</v>
      </c>
      <c r="C8" s="49">
        <v>11</v>
      </c>
    </row>
    <row r="9" spans="1:4">
      <c r="A9" t="s">
        <v>70</v>
      </c>
      <c r="B9" s="49">
        <v>89.712400000000002</v>
      </c>
      <c r="C9" s="49">
        <v>1</v>
      </c>
    </row>
    <row r="10" spans="1:4">
      <c r="A10" t="s">
        <v>71</v>
      </c>
      <c r="B10" s="49">
        <v>248.72409999999999</v>
      </c>
      <c r="C10" s="49">
        <v>11</v>
      </c>
    </row>
    <row r="11" spans="1:4">
      <c r="A11" t="s">
        <v>72</v>
      </c>
      <c r="B11" s="49">
        <v>109.06010000000001</v>
      </c>
      <c r="C11" s="49">
        <v>6</v>
      </c>
    </row>
    <row r="12" spans="1:4">
      <c r="A12" t="s">
        <v>73</v>
      </c>
      <c r="B12" s="49">
        <v>407.13479999999998</v>
      </c>
      <c r="C12" s="49">
        <v>12</v>
      </c>
    </row>
    <row r="13" spans="1:4">
      <c r="A13" t="s">
        <v>74</v>
      </c>
      <c r="B13" s="49"/>
      <c r="C13" s="49"/>
    </row>
    <row r="14" spans="1:4">
      <c r="A14" t="s">
        <v>74</v>
      </c>
      <c r="B14" s="49">
        <v>242.0068</v>
      </c>
      <c r="C14" s="49"/>
    </row>
    <row r="15" spans="1:4">
      <c r="A15" t="s">
        <v>74</v>
      </c>
      <c r="B15" s="49">
        <v>58.571289999999998</v>
      </c>
      <c r="C15" s="49"/>
    </row>
    <row r="16" spans="1:4">
      <c r="A16" t="s">
        <v>75</v>
      </c>
      <c r="B16" s="49">
        <v>413.61040000000003</v>
      </c>
      <c r="C16" s="49">
        <v>6</v>
      </c>
    </row>
    <row r="17" spans="1:3">
      <c r="A17" t="s">
        <v>76</v>
      </c>
      <c r="B17" s="49">
        <v>233.6763</v>
      </c>
      <c r="C17" s="49">
        <v>5</v>
      </c>
    </row>
    <row r="18" spans="1:3">
      <c r="A18" t="s">
        <v>77</v>
      </c>
      <c r="B18" s="49">
        <v>248.69239999999999</v>
      </c>
      <c r="C18" s="49">
        <v>9</v>
      </c>
    </row>
    <row r="19" spans="1:3">
      <c r="A19" t="s">
        <v>78</v>
      </c>
      <c r="B19" s="49">
        <v>514.69479999999999</v>
      </c>
      <c r="C19" s="49">
        <v>4</v>
      </c>
    </row>
    <row r="20" spans="1:3">
      <c r="A20" t="s">
        <v>79</v>
      </c>
      <c r="B20" s="49"/>
      <c r="C20" s="49">
        <v>16</v>
      </c>
    </row>
    <row r="21" spans="1:3">
      <c r="B21">
        <f>AVERAGE(B2:B20)</f>
        <v>299.09418062499998</v>
      </c>
      <c r="C21" s="1" t="s">
        <v>80</v>
      </c>
    </row>
    <row r="22" spans="1:3">
      <c r="B22">
        <f>MAX(B2:B20)</f>
        <v>780.74609999999996</v>
      </c>
      <c r="C22" s="1" t="s">
        <v>81</v>
      </c>
    </row>
    <row r="23" spans="1:3">
      <c r="B23">
        <f>MIN(B2:B20)</f>
        <v>58.571289999999998</v>
      </c>
      <c r="C23" s="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2015-08-18T04:35:53Z</dcterms:created>
  <dcterms:modified xsi:type="dcterms:W3CDTF">2015-09-18T09:08:46Z</dcterms:modified>
</cp:coreProperties>
</file>