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1" i="1"/>
  <c r="F30"/>
  <c r="F29"/>
  <c r="E31"/>
  <c r="E30"/>
  <c r="E29"/>
  <c r="F42"/>
  <c r="F40"/>
  <c r="E41"/>
  <c r="E40"/>
  <c r="D41"/>
  <c r="D42"/>
  <c r="C41"/>
  <c r="C42"/>
  <c r="C40"/>
  <c r="P10"/>
  <c r="F41" s="1"/>
  <c r="D40" l="1"/>
  <c r="E42"/>
  <c r="I35" l="1"/>
  <c r="E35"/>
  <c r="H35"/>
  <c r="D35"/>
  <c r="O35"/>
  <c r="K35"/>
  <c r="G35"/>
  <c r="C35"/>
  <c r="P8"/>
  <c r="G20"/>
  <c r="G19"/>
  <c r="G18"/>
  <c r="G16"/>
  <c r="G15"/>
  <c r="G10"/>
  <c r="G9"/>
  <c r="G8"/>
  <c r="M35" l="1"/>
  <c r="L35"/>
  <c r="P35"/>
  <c r="Q35"/>
</calcChain>
</file>

<file path=xl/sharedStrings.xml><?xml version="1.0" encoding="utf-8"?>
<sst xmlns="http://schemas.openxmlformats.org/spreadsheetml/2006/main" count="95" uniqueCount="68">
  <si>
    <t>No</t>
  </si>
  <si>
    <t>Pengeluaran</t>
  </si>
  <si>
    <t>Jumlah</t>
  </si>
  <si>
    <t>Satuan</t>
  </si>
  <si>
    <t>Unit Cost</t>
  </si>
  <si>
    <t>Total</t>
  </si>
  <si>
    <t>Keterangan</t>
  </si>
  <si>
    <t>properti hilang/tak terpakai</t>
  </si>
  <si>
    <t>gayung</t>
  </si>
  <si>
    <t>Bh</t>
  </si>
  <si>
    <t>mulai durasi &gt; 8 hari</t>
  </si>
  <si>
    <t>gantungan</t>
  </si>
  <si>
    <t>mulai kedalaman 71-150 cm &amp; durasi &gt; 8 hari</t>
  </si>
  <si>
    <t>tempat sampah</t>
  </si>
  <si>
    <t>properti rusak/biaya servis</t>
  </si>
  <si>
    <t>kloset</t>
  </si>
  <si>
    <t>mulai durasi 5-8 hari</t>
  </si>
  <si>
    <t>kerusakan bangunan</t>
  </si>
  <si>
    <t>lantai keramik</t>
  </si>
  <si>
    <t>keramik</t>
  </si>
  <si>
    <t>m2</t>
  </si>
  <si>
    <t>pekerja</t>
  </si>
  <si>
    <t>Oh</t>
  </si>
  <si>
    <t>cat tembok</t>
  </si>
  <si>
    <t>mulai 71-150 cm &amp; durasi 5-8 hari</t>
  </si>
  <si>
    <t>cat dasar/penutup</t>
  </si>
  <si>
    <t xml:space="preserve">kg </t>
  </si>
  <si>
    <t>rol cat</t>
  </si>
  <si>
    <t>MCK</t>
  </si>
  <si>
    <t>Perhitungan Kerusakan Akibat Banjir</t>
  </si>
  <si>
    <t xml:space="preserve">Kerusakan = kehilangan barang/properti, perbaikan barang/properti dan perbaikan bangunan </t>
  </si>
  <si>
    <t>Perhitungan Kerugian Akibat Banjir</t>
  </si>
  <si>
    <t xml:space="preserve">Kerugian = kebersihan, kehilangan pendapatan dan tambahan lainnya </t>
  </si>
  <si>
    <t>kebersihan</t>
  </si>
  <si>
    <t>alat kebersihan</t>
  </si>
  <si>
    <t>Rekapitulasi Kerusakan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</si>
  <si>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</si>
  <si>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</si>
  <si>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</si>
  <si>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</si>
  <si>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</si>
  <si>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</si>
  <si>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</si>
  <si>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</si>
  <si>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</si>
  <si>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</si>
  <si>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</si>
  <si>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</si>
  <si>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</si>
  <si>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</si>
  <si>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</si>
  <si>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</si>
  <si>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</si>
  <si>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</si>
  <si>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</si>
  <si>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</si>
  <si>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</si>
  <si>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</si>
  <si>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</si>
  <si>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</si>
  <si>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</si>
  <si>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</si>
  <si>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pintu (engsel, slot kunci)</t>
  </si>
  <si>
    <t>atap (anternit/genteng)</t>
  </si>
  <si>
    <t>mulai &gt; 150 cm dgn durasi 5-8 hari</t>
  </si>
  <si>
    <t>kehilangan pendapatan</t>
  </si>
  <si>
    <t>orang</t>
  </si>
  <si>
    <t>Asumsikan bahwa aset MCK ini terdiri dari 5 MCK dengan luas masing2 2m2 jadi total 10m2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</si>
</sst>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2" applyNumberFormat="1" applyFont="1" applyBorder="1"/>
    <xf numFmtId="0" fontId="3" fillId="0" borderId="1" xfId="0" applyFont="1" applyBorder="1" applyAlignment="1">
      <alignment wrapText="1"/>
    </xf>
    <xf numFmtId="0" fontId="3" fillId="0" borderId="1" xfId="1" applyFont="1" applyBorder="1" applyAlignment="1">
      <alignment horizontal="center"/>
    </xf>
    <xf numFmtId="0" fontId="2" fillId="0" borderId="1" xfId="1" applyFont="1" applyBorder="1"/>
    <xf numFmtId="0" fontId="3" fillId="0" borderId="1" xfId="1" applyFont="1" applyBorder="1"/>
    <xf numFmtId="0" fontId="3" fillId="0" borderId="1" xfId="1" applyFont="1" applyBorder="1" applyAlignment="1">
      <alignment wrapText="1"/>
    </xf>
    <xf numFmtId="164" fontId="3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/>
    <xf numFmtId="0" fontId="4" fillId="0" borderId="1" xfId="0" applyFont="1" applyBorder="1" applyAlignment="1">
      <alignment horizontal="center"/>
    </xf>
    <xf numFmtId="0" fontId="1" fillId="0" borderId="1" xfId="1" applyBorder="1"/>
    <xf numFmtId="0" fontId="3" fillId="0" borderId="1" xfId="1" applyFont="1" applyFill="1" applyBorder="1"/>
    <xf numFmtId="0" fontId="3" fillId="0" borderId="1" xfId="1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0" fontId="3" fillId="0" borderId="1" xfId="1" applyFont="1" applyBorder="1" applyAlignment="1"/>
    <xf numFmtId="0" fontId="0" fillId="0" borderId="1" xfId="0" applyBorder="1" applyAlignment="1"/>
    <xf numFmtId="0" fontId="5" fillId="0" borderId="0" xfId="1" applyFont="1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0" xfId="1" applyFont="1" applyBorder="1"/>
    <xf numFmtId="164" fontId="3" fillId="0" borderId="0" xfId="2" applyNumberFormat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4" fontId="3" fillId="0" borderId="1" xfId="1" applyNumberFormat="1" applyFont="1" applyBorder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4" fillId="0" borderId="1" xfId="0" applyFont="1" applyBorder="1" applyAlignmen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43"/>
  <sheetViews>
    <sheetView tabSelected="1" topLeftCell="A4" workbookViewId="0">
      <selection activeCell="G13" sqref="G13"/>
    </sheetView>
  </sheetViews>
  <sheetFormatPr defaultRowHeight="15"/>
  <cols>
    <col min="2" max="2" width="10" customWidth="1"/>
    <col min="3" max="3" width="9.5703125" customWidth="1"/>
    <col min="5" max="7" width="10" bestFit="1" customWidth="1"/>
    <col min="8" max="8" width="19.140625" bestFit="1" customWidth="1"/>
    <col min="10" max="10" width="3.140625" bestFit="1" customWidth="1"/>
    <col min="11" max="11" width="10.5703125" customWidth="1"/>
    <col min="12" max="12" width="13.28515625" bestFit="1" customWidth="1"/>
    <col min="13" max="13" width="10.5703125" bestFit="1" customWidth="1"/>
    <col min="14" max="14" width="6.7109375" customWidth="1"/>
    <col min="15" max="16" width="10.5703125" bestFit="1" customWidth="1"/>
    <col min="17" max="17" width="10.42578125" bestFit="1" customWidth="1"/>
    <col min="18" max="18" width="3.28515625" bestFit="1" customWidth="1"/>
  </cols>
  <sheetData>
    <row r="1" spans="2:18" ht="18">
      <c r="B1" s="23" t="s">
        <v>28</v>
      </c>
      <c r="C1" s="24"/>
      <c r="D1" s="24"/>
      <c r="E1" s="24"/>
      <c r="F1" s="24"/>
      <c r="G1" s="24"/>
    </row>
    <row r="2" spans="2:18">
      <c r="C2" s="24"/>
      <c r="D2" s="24"/>
      <c r="E2" s="24"/>
      <c r="F2" s="24"/>
      <c r="G2" s="24"/>
    </row>
    <row r="3" spans="2:18">
      <c r="B3" s="25" t="s">
        <v>29</v>
      </c>
      <c r="K3" s="25" t="s">
        <v>31</v>
      </c>
      <c r="L3" s="24"/>
      <c r="M3" s="24"/>
      <c r="N3" s="24"/>
      <c r="O3" s="24"/>
      <c r="P3" s="24"/>
      <c r="Q3" s="24"/>
    </row>
    <row r="4" spans="2:18">
      <c r="B4" s="26" t="s">
        <v>30</v>
      </c>
      <c r="K4" s="26" t="s">
        <v>32</v>
      </c>
      <c r="L4" s="24"/>
      <c r="M4" s="24"/>
      <c r="N4" s="24"/>
      <c r="O4" s="24"/>
      <c r="P4" s="24"/>
      <c r="Q4" s="24"/>
    </row>
    <row r="6" spans="2:18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K6" s="1" t="s">
        <v>0</v>
      </c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</row>
    <row r="7" spans="2:18">
      <c r="B7" s="6"/>
      <c r="C7" s="7" t="s">
        <v>7</v>
      </c>
      <c r="D7" s="8"/>
      <c r="E7" s="8"/>
      <c r="F7" s="4"/>
      <c r="G7" s="4"/>
      <c r="H7" s="9"/>
      <c r="K7" s="6">
        <v>1</v>
      </c>
      <c r="L7" s="8" t="s">
        <v>33</v>
      </c>
      <c r="M7" s="8"/>
      <c r="N7" s="6"/>
      <c r="O7" s="4"/>
      <c r="P7" s="4"/>
      <c r="Q7" s="8"/>
    </row>
    <row r="8" spans="2:18">
      <c r="B8" s="2">
        <v>1</v>
      </c>
      <c r="C8" s="3" t="s">
        <v>8</v>
      </c>
      <c r="D8" s="2">
        <v>1</v>
      </c>
      <c r="E8" s="6" t="s">
        <v>9</v>
      </c>
      <c r="F8" s="10">
        <v>10000</v>
      </c>
      <c r="G8" s="4">
        <f>D8*F8</f>
        <v>10000</v>
      </c>
      <c r="H8" s="21" t="s">
        <v>10</v>
      </c>
      <c r="K8" s="6"/>
      <c r="L8" s="8" t="s">
        <v>21</v>
      </c>
      <c r="M8" s="6">
        <v>1</v>
      </c>
      <c r="N8" s="6"/>
      <c r="O8" s="4">
        <v>100000</v>
      </c>
      <c r="P8" s="4">
        <f>M8*O8</f>
        <v>100000</v>
      </c>
      <c r="Q8" s="9"/>
      <c r="R8" s="24"/>
    </row>
    <row r="9" spans="2:18" ht="36.75">
      <c r="B9" s="2">
        <v>2</v>
      </c>
      <c r="C9" s="3" t="s">
        <v>11</v>
      </c>
      <c r="D9" s="11">
        <v>1</v>
      </c>
      <c r="E9" s="6" t="s">
        <v>9</v>
      </c>
      <c r="F9" s="10">
        <v>5000</v>
      </c>
      <c r="G9" s="12">
        <f>D9*F9</f>
        <v>5000</v>
      </c>
      <c r="H9" s="5" t="s">
        <v>12</v>
      </c>
      <c r="K9" s="6"/>
      <c r="L9" s="8" t="s">
        <v>34</v>
      </c>
      <c r="M9" s="6"/>
      <c r="N9" s="6"/>
      <c r="O9" s="14"/>
      <c r="P9" s="10">
        <v>100000</v>
      </c>
      <c r="Q9" s="8"/>
    </row>
    <row r="10" spans="2:18">
      <c r="B10" s="2">
        <v>3</v>
      </c>
      <c r="C10" s="3" t="s">
        <v>13</v>
      </c>
      <c r="D10" s="11">
        <v>1</v>
      </c>
      <c r="E10" s="6" t="s">
        <v>9</v>
      </c>
      <c r="F10" s="10">
        <v>80000</v>
      </c>
      <c r="G10" s="12">
        <f>D10*F10</f>
        <v>80000</v>
      </c>
      <c r="H10" s="21" t="s">
        <v>10</v>
      </c>
      <c r="K10" s="6">
        <v>2</v>
      </c>
      <c r="L10" s="8" t="s">
        <v>65</v>
      </c>
      <c r="M10" s="6">
        <v>20</v>
      </c>
      <c r="N10" s="6" t="s">
        <v>66</v>
      </c>
      <c r="O10" s="10">
        <v>2000</v>
      </c>
      <c r="P10" s="10">
        <f>M10*O10</f>
        <v>40000</v>
      </c>
      <c r="Q10" s="8"/>
    </row>
    <row r="11" spans="2:18">
      <c r="B11" s="13"/>
      <c r="C11" s="7" t="s">
        <v>14</v>
      </c>
      <c r="D11" s="11"/>
      <c r="E11" s="14"/>
      <c r="F11" s="14"/>
      <c r="G11" s="14"/>
      <c r="H11" s="14"/>
    </row>
    <row r="12" spans="2:18">
      <c r="B12" s="2">
        <v>1</v>
      </c>
      <c r="C12" s="15" t="s">
        <v>15</v>
      </c>
      <c r="D12" s="11"/>
      <c r="E12" s="6"/>
      <c r="F12" s="10"/>
      <c r="G12" s="12">
        <v>200000</v>
      </c>
      <c r="H12" s="22" t="s">
        <v>16</v>
      </c>
    </row>
    <row r="13" spans="2:18">
      <c r="B13" s="11"/>
      <c r="C13" s="7" t="s">
        <v>17</v>
      </c>
      <c r="D13" s="6"/>
      <c r="E13" s="6"/>
      <c r="F13" s="10"/>
      <c r="G13" s="10"/>
      <c r="H13" s="8"/>
    </row>
    <row r="14" spans="2:18">
      <c r="B14" s="11">
        <v>1</v>
      </c>
      <c r="C14" s="8" t="s">
        <v>18</v>
      </c>
      <c r="D14" s="11"/>
      <c r="E14" s="11"/>
      <c r="F14" s="11"/>
      <c r="G14" s="10"/>
      <c r="H14" s="21" t="s">
        <v>10</v>
      </c>
    </row>
    <row r="15" spans="2:18">
      <c r="B15" s="11"/>
      <c r="C15" s="8" t="s">
        <v>19</v>
      </c>
      <c r="D15" s="11">
        <v>2</v>
      </c>
      <c r="E15" s="6" t="s">
        <v>20</v>
      </c>
      <c r="F15" s="10">
        <v>60000</v>
      </c>
      <c r="G15" s="10">
        <f>D15*F15</f>
        <v>120000</v>
      </c>
      <c r="H15" s="8"/>
    </row>
    <row r="16" spans="2:18">
      <c r="B16" s="11"/>
      <c r="C16" s="8" t="s">
        <v>21</v>
      </c>
      <c r="D16" s="16">
        <v>2</v>
      </c>
      <c r="E16" s="6" t="s">
        <v>22</v>
      </c>
      <c r="F16" s="10">
        <v>75000</v>
      </c>
      <c r="G16" s="10">
        <f>D16*F16</f>
        <v>150000</v>
      </c>
      <c r="H16" s="14"/>
    </row>
    <row r="17" spans="2:8" ht="24.75">
      <c r="B17" s="11">
        <v>2</v>
      </c>
      <c r="C17" s="8" t="s">
        <v>23</v>
      </c>
      <c r="D17" s="37"/>
      <c r="E17" s="6"/>
      <c r="F17" s="10"/>
      <c r="G17" s="10"/>
      <c r="H17" s="9" t="s">
        <v>24</v>
      </c>
    </row>
    <row r="18" spans="2:8">
      <c r="B18" s="8"/>
      <c r="C18" s="8" t="s">
        <v>25</v>
      </c>
      <c r="D18" s="6">
        <v>10</v>
      </c>
      <c r="E18" s="6" t="s">
        <v>26</v>
      </c>
      <c r="F18" s="10">
        <v>45000</v>
      </c>
      <c r="G18" s="10">
        <f>D18*F18</f>
        <v>450000</v>
      </c>
      <c r="H18" s="14"/>
    </row>
    <row r="19" spans="2:8">
      <c r="B19" s="14"/>
      <c r="C19" s="8" t="s">
        <v>27</v>
      </c>
      <c r="D19" s="11">
        <v>1</v>
      </c>
      <c r="E19" s="6" t="s">
        <v>9</v>
      </c>
      <c r="F19" s="10">
        <v>35000</v>
      </c>
      <c r="G19" s="10">
        <f>D19*F19</f>
        <v>35000</v>
      </c>
      <c r="H19" s="14"/>
    </row>
    <row r="20" spans="2:8">
      <c r="B20" s="17"/>
      <c r="C20" s="18" t="s">
        <v>21</v>
      </c>
      <c r="D20" s="11">
        <v>2</v>
      </c>
      <c r="E20" s="19" t="s">
        <v>22</v>
      </c>
      <c r="F20" s="20">
        <v>50000</v>
      </c>
      <c r="G20" s="4">
        <f>D20*F20</f>
        <v>100000</v>
      </c>
      <c r="H20" s="14"/>
    </row>
    <row r="21" spans="2:8">
      <c r="B21" s="11">
        <v>3</v>
      </c>
      <c r="C21" s="18" t="s">
        <v>62</v>
      </c>
      <c r="D21" s="14"/>
      <c r="E21" s="14"/>
      <c r="F21" s="14"/>
      <c r="G21" s="10">
        <v>100000</v>
      </c>
      <c r="H21" s="14" t="s">
        <v>16</v>
      </c>
    </row>
    <row r="22" spans="2:8" ht="24.75">
      <c r="B22" s="11">
        <v>4</v>
      </c>
      <c r="C22" s="8" t="s">
        <v>63</v>
      </c>
      <c r="D22" s="11"/>
      <c r="E22" s="19"/>
      <c r="F22" s="20"/>
      <c r="G22" s="10">
        <v>500000</v>
      </c>
      <c r="H22" s="9" t="s">
        <v>64</v>
      </c>
    </row>
    <row r="23" spans="2:8">
      <c r="C23" s="27"/>
      <c r="D23" s="34"/>
      <c r="E23" s="35"/>
      <c r="F23" s="36"/>
      <c r="G23" s="28"/>
      <c r="H23" s="27"/>
    </row>
    <row r="24" spans="2:8">
      <c r="B24" t="s">
        <v>67</v>
      </c>
      <c r="C24" s="27"/>
      <c r="D24" s="34"/>
      <c r="E24" s="35"/>
      <c r="F24" s="36"/>
      <c r="G24" s="28"/>
      <c r="H24" s="27"/>
    </row>
    <row r="26" spans="2:8">
      <c r="B26" s="25" t="s">
        <v>35</v>
      </c>
      <c r="C26" s="24"/>
      <c r="D26" s="24"/>
      <c r="E26" s="24"/>
      <c r="F26" s="24"/>
    </row>
    <row r="27" spans="2:8">
      <c r="B27" s="29" t="s">
        <v>28</v>
      </c>
      <c r="C27" s="6" t="s">
        <v>36</v>
      </c>
      <c r="D27" s="6" t="s">
        <v>37</v>
      </c>
      <c r="E27" s="6" t="s">
        <v>38</v>
      </c>
      <c r="F27" s="6" t="s">
        <v>39</v>
      </c>
    </row>
    <row r="28" spans="2:8">
      <c r="B28" s="30"/>
      <c r="C28" s="6">
        <v>1</v>
      </c>
      <c r="D28" s="6">
        <v>2</v>
      </c>
      <c r="E28" s="6">
        <v>6</v>
      </c>
      <c r="F28" s="6">
        <v>10</v>
      </c>
    </row>
    <row r="29" spans="2:8">
      <c r="B29" s="8" t="s">
        <v>40</v>
      </c>
      <c r="C29" s="31"/>
      <c r="D29" s="31"/>
      <c r="E29" s="31">
        <f>(G12+G21)</f>
        <v>300000</v>
      </c>
      <c r="F29" s="31">
        <f>(G8+G10+G12+G15+G16+G21)</f>
        <v>660000</v>
      </c>
    </row>
    <row r="30" spans="2:8">
      <c r="B30" s="8" t="s">
        <v>41</v>
      </c>
      <c r="C30" s="4"/>
      <c r="D30" s="31"/>
      <c r="E30" s="31">
        <f>(G12+G18+G19+G20+G21)</f>
        <v>885000</v>
      </c>
      <c r="F30" s="31">
        <f>(G8+G9+G10+G12+G15+G16+G18+G19+G20+G21)</f>
        <v>1250000</v>
      </c>
    </row>
    <row r="31" spans="2:8">
      <c r="B31" s="8" t="s">
        <v>42</v>
      </c>
      <c r="C31" s="4"/>
      <c r="D31" s="4"/>
      <c r="E31" s="4">
        <f>(G12+G18+G19+G20+G21+G22)</f>
        <v>1385000</v>
      </c>
      <c r="F31" s="31">
        <f>(G8+G9+G10+G12+G15+G16+G18+G19+G20+G21+G22)</f>
        <v>1750000</v>
      </c>
    </row>
    <row r="32" spans="2:8">
      <c r="B32" s="8" t="s">
        <v>43</v>
      </c>
      <c r="C32" s="4"/>
      <c r="D32" s="4"/>
      <c r="E32" s="4"/>
      <c r="F32" s="4"/>
    </row>
    <row r="33" spans="2:18">
      <c r="B33" s="24"/>
      <c r="C33" s="24"/>
      <c r="D33" s="24"/>
      <c r="E33" s="24"/>
      <c r="F33" s="24"/>
    </row>
    <row r="34" spans="2:18" ht="45">
      <c r="B34" s="32" t="s">
        <v>44</v>
      </c>
      <c r="C34" s="11" t="s">
        <v>45</v>
      </c>
      <c r="D34" s="11" t="s">
        <v>46</v>
      </c>
      <c r="E34" s="11" t="s">
        <v>47</v>
      </c>
      <c r="F34" s="11" t="s">
        <v>48</v>
      </c>
      <c r="G34" s="11" t="s">
        <v>49</v>
      </c>
      <c r="H34" s="11" t="s">
        <v>50</v>
      </c>
      <c r="I34" s="11" t="s">
        <v>51</v>
      </c>
      <c r="J34" s="11" t="s">
        <v>52</v>
      </c>
      <c r="K34" s="11" t="s">
        <v>53</v>
      </c>
      <c r="L34" s="11" t="s">
        <v>54</v>
      </c>
      <c r="M34" s="11" t="s">
        <v>55</v>
      </c>
      <c r="N34" s="11" t="s">
        <v>56</v>
      </c>
      <c r="O34" s="11" t="s">
        <v>57</v>
      </c>
      <c r="P34" s="11" t="s">
        <v>58</v>
      </c>
      <c r="Q34" s="11" t="s">
        <v>59</v>
      </c>
      <c r="R34" s="11" t="s">
        <v>60</v>
      </c>
    </row>
    <row r="35" spans="2:18">
      <c r="B35" s="32" t="s">
        <v>28</v>
      </c>
      <c r="C35" s="33">
        <f>C29+C40</f>
        <v>240000</v>
      </c>
      <c r="D35" s="33">
        <f>C30+C41</f>
        <v>240000</v>
      </c>
      <c r="E35" s="33">
        <f>C31+C42</f>
        <v>240000</v>
      </c>
      <c r="F35" s="33"/>
      <c r="G35" s="33">
        <f>D29+D40</f>
        <v>385000</v>
      </c>
      <c r="H35" s="33">
        <f>D30+D41</f>
        <v>385000</v>
      </c>
      <c r="I35" s="33">
        <f>D31+D42</f>
        <v>385000</v>
      </c>
      <c r="J35" s="33"/>
      <c r="K35" s="33">
        <f>E29+E40</f>
        <v>705000</v>
      </c>
      <c r="L35" s="33">
        <f>E30+E41</f>
        <v>1290000</v>
      </c>
      <c r="M35" s="33">
        <f>E31+E42</f>
        <v>1790000</v>
      </c>
      <c r="N35" s="33"/>
      <c r="O35" s="33">
        <f>F29+F40</f>
        <v>1085000</v>
      </c>
      <c r="P35" s="33">
        <f>F30+F41</f>
        <v>1675000</v>
      </c>
      <c r="Q35" s="33">
        <f>F31+F42</f>
        <v>2175000</v>
      </c>
      <c r="R35" s="33"/>
    </row>
    <row r="37" spans="2:18">
      <c r="B37" s="25" t="s">
        <v>61</v>
      </c>
      <c r="C37" s="24"/>
      <c r="D37" s="24"/>
      <c r="E37" s="24"/>
      <c r="F37" s="24"/>
    </row>
    <row r="38" spans="2:18">
      <c r="B38" s="29" t="s">
        <v>28</v>
      </c>
      <c r="C38" s="6" t="s">
        <v>36</v>
      </c>
      <c r="D38" s="6" t="s">
        <v>37</v>
      </c>
      <c r="E38" s="6" t="s">
        <v>38</v>
      </c>
      <c r="F38" s="6" t="s">
        <v>39</v>
      </c>
    </row>
    <row r="39" spans="2:18">
      <c r="B39" s="30"/>
      <c r="C39" s="6">
        <v>1</v>
      </c>
      <c r="D39" s="6">
        <v>2</v>
      </c>
      <c r="E39" s="6">
        <v>6</v>
      </c>
      <c r="F39" s="6">
        <v>10</v>
      </c>
    </row>
    <row r="40" spans="2:18">
      <c r="B40" s="8" t="s">
        <v>40</v>
      </c>
      <c r="C40" s="31">
        <f>$P$8+$P$9+$P$10</f>
        <v>240000</v>
      </c>
      <c r="D40" s="31">
        <f>$P$8+$P$9+$P$10+(5%*$P$8+$P$9+$P$10)</f>
        <v>385000</v>
      </c>
      <c r="E40" s="31">
        <f>$P$8+$P$9+$P$10+(25%*$P$8+$P$9+$P$10)</f>
        <v>405000</v>
      </c>
      <c r="F40" s="31">
        <f>$P$8+$P$9+$P$10+(45%*$P$8+$P$9+$P$10)</f>
        <v>425000</v>
      </c>
    </row>
    <row r="41" spans="2:18">
      <c r="B41" s="8" t="s">
        <v>41</v>
      </c>
      <c r="C41" s="31">
        <f t="shared" ref="C41:C42" si="0">$P$8+$P$9+$P$10</f>
        <v>240000</v>
      </c>
      <c r="D41" s="31">
        <f t="shared" ref="D41:D42" si="1">$P$8+$P$9+$P$10+(5%*$P$8+$P$9+$P$10)</f>
        <v>385000</v>
      </c>
      <c r="E41" s="31">
        <f t="shared" ref="E41:E42" si="2">$P$8+$P$9+$P$10+(25%*$P$8+$P$9+$P$10)</f>
        <v>405000</v>
      </c>
      <c r="F41" s="31">
        <f t="shared" ref="F41:F42" si="3">$P$8+$P$9+$P$10+(45%*$P$8+$P$9+$P$10)</f>
        <v>425000</v>
      </c>
    </row>
    <row r="42" spans="2:18">
      <c r="B42" s="8" t="s">
        <v>42</v>
      </c>
      <c r="C42" s="31">
        <f t="shared" si="0"/>
        <v>240000</v>
      </c>
      <c r="D42" s="31">
        <f t="shared" si="1"/>
        <v>385000</v>
      </c>
      <c r="E42" s="31">
        <f t="shared" si="2"/>
        <v>405000</v>
      </c>
      <c r="F42" s="31">
        <f t="shared" si="3"/>
        <v>425000</v>
      </c>
    </row>
    <row r="43" spans="2:18">
      <c r="B43" s="8" t="s">
        <v>43</v>
      </c>
      <c r="C43" s="31"/>
      <c r="D43" s="31"/>
      <c r="E43" s="31"/>
      <c r="F43" s="31"/>
    </row>
  </sheetData>
  <mergeCells count="2">
    <mergeCell ref="B27:B28"/>
    <mergeCell ref="B38:B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2015-09-07T07:47:08Z</dcterms:created>
  <dcterms:modified xsi:type="dcterms:W3CDTF">2015-09-07T08:20:36Z</dcterms:modified>
</cp:coreProperties>
</file>