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3" i="1"/>
  <c r="N22"/>
  <c r="N21"/>
  <c r="M23"/>
  <c r="M22"/>
  <c r="M21"/>
  <c r="L23"/>
  <c r="L22"/>
  <c r="L21"/>
  <c r="K23"/>
  <c r="K22"/>
  <c r="K21"/>
  <c r="N35"/>
  <c r="N36"/>
  <c r="M35"/>
  <c r="M36"/>
  <c r="N34"/>
  <c r="M34"/>
  <c r="L35"/>
  <c r="L36"/>
  <c r="L34"/>
  <c r="K35"/>
  <c r="K36"/>
  <c r="K34"/>
  <c r="G86" l="1"/>
  <c r="G94" l="1"/>
  <c r="G93"/>
  <c r="G92"/>
  <c r="G90"/>
  <c r="G89"/>
  <c r="G83"/>
  <c r="G82"/>
  <c r="G81"/>
  <c r="G80" l="1"/>
  <c r="G53"/>
  <c r="G52"/>
  <c r="G50"/>
  <c r="G49"/>
  <c r="G48"/>
  <c r="G46"/>
  <c r="F44"/>
  <c r="G44" s="1"/>
  <c r="F43"/>
  <c r="G43" s="1"/>
  <c r="F42"/>
  <c r="G42" s="1"/>
  <c r="F41"/>
  <c r="G41" s="1"/>
  <c r="F40"/>
  <c r="G40" s="1"/>
  <c r="F39"/>
  <c r="G39" s="1"/>
  <c r="G36"/>
  <c r="G35"/>
  <c r="G34"/>
  <c r="G33"/>
  <c r="G32"/>
  <c r="G31"/>
  <c r="G72"/>
  <c r="G71"/>
  <c r="G70"/>
  <c r="G68"/>
  <c r="G67"/>
  <c r="G62"/>
  <c r="G61"/>
  <c r="G60"/>
  <c r="G12" l="1"/>
  <c r="F16" l="1"/>
  <c r="G16" s="1"/>
  <c r="G18" l="1"/>
  <c r="F14" l="1"/>
  <c r="G14" s="1"/>
  <c r="F15"/>
  <c r="G15" s="1"/>
  <c r="G25" l="1"/>
  <c r="G24"/>
  <c r="G22" l="1"/>
  <c r="G21"/>
  <c r="G20"/>
  <c r="G9" l="1"/>
  <c r="G10"/>
  <c r="R27"/>
  <c r="V27"/>
  <c r="Z27"/>
  <c r="Y27" l="1"/>
  <c r="W27"/>
  <c r="X27"/>
  <c r="T27"/>
  <c r="U27"/>
  <c r="P27"/>
  <c r="M27"/>
  <c r="L27"/>
  <c r="Q27"/>
  <c r="S27"/>
  <c r="K27"/>
  <c r="O27"/>
  <c r="N27"/>
</calcChain>
</file>

<file path=xl/sharedStrings.xml><?xml version="1.0" encoding="utf-8"?>
<sst xmlns="http://schemas.openxmlformats.org/spreadsheetml/2006/main" count="240" uniqueCount="96">
  <si>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</si>
  <si>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</si>
  <si>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</si>
  <si>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</si>
  <si>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</si>
  <si>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</si>
  <si>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</si>
  <si>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</si>
  <si>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</si>
  <si>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</si>
  <si>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</si>
  <si>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</si>
  <si>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</si>
  <si>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</si>
  <si>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</si>
  <si>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</si>
  <si>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</si>
  <si>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</si>
  <si>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</si>
  <si>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</si>
  <si>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</si>
  <si>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</si>
  <si>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</si>
  <si>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</si>
  <si>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</si>
  <si>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</si>
  <si>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</si>
  <si>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</si>
  <si>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</si>
  <si>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</si>
  <si>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</si>
  <si>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</si>
  <si>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</si>
  <si>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</si>
  <si>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</si>
  <si>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</si>
  <si>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</si>
  <si>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</si>
  <si>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</si>
  <si>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</si>
  <si>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</si>
  <si>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</si>
  <si>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</si>
  <si>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</si>
  <si>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</si>
  <si>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</si>
  <si>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</si>
  <si>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</si>
  <si>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</si>
  <si>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</si>
  <si>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</si>
  <si>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</si>
  <si>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</si>
  <si>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</si>
  <si>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</si>
  <si>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</si>
  <si>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</si>
  <si>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</si>
  <si>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</si>
  <si>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</si>
  <si>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</si>
  <si>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</si>
  <si>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</si>
  <si>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</si>
  <si>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</si>
  <si>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</si>
  <si>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</si>
  <si>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</si>
  <si>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</si>
  <si>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</si>
  <si>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</si>
  <si>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</si>
  <si>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</si>
  <si>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</si>
  <si>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</si>
  <si>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</si>
  <si>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</si>
  <si>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</si>
  <si>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</si>
  <si>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</si>
  <si>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ruang dapur</t>
  </si>
  <si>
    <t>peralatan dapur</t>
  </si>
  <si>
    <t>peralatan makan</t>
  </si>
  <si>
    <t>mulai 71-150 dgn durasi mulai 5-8 s/d &gt;8 hari</t>
  </si>
  <si>
    <t>pring</t>
  </si>
  <si>
    <t>gelas</t>
  </si>
  <si>
    <t>set           (1 set 6 bh)</t>
  </si>
  <si>
    <t>sendok</t>
  </si>
  <si>
    <t>pcs            (1 pcs 24 bh)</t>
  </si>
  <si>
    <t>bahan makanan</t>
  </si>
  <si>
    <t>semua kelas banjir dgn persentase berbeda</t>
  </si>
  <si>
    <t>mulai 71-150 cm &amp; durasi 5-8 hari</t>
  </si>
  <si>
    <t>Bh          (terdiri dari ruang kerja dan  pimpinan)</t>
  </si>
  <si>
    <t>mulai durasi &lt;1 s/d 5-8 hari</t>
  </si>
  <si>
    <t>semua kelas banjir kecuali keterangan pada ponit 5 diatas</t>
  </si>
  <si>
    <t>PANTI ASUHAN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</si>
</sst>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2" xfId="0" applyNumberFormat="1" applyFont="1" applyBorder="1"/>
    <xf numFmtId="0" fontId="0" fillId="0" borderId="2" xfId="0" applyBorder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1"/>
  <sheetViews>
    <sheetView tabSelected="1" topLeftCell="A25" workbookViewId="0">
      <selection activeCell="N24" sqref="N24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95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7" t="s">
        <v>71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8">
        <v>1</v>
      </c>
      <c r="C9" s="6" t="s">
        <v>78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>
      <c r="A10" s="1"/>
      <c r="B10" s="28">
        <v>2</v>
      </c>
      <c r="C10" s="6" t="s">
        <v>44</v>
      </c>
      <c r="D10" s="4">
        <v>3</v>
      </c>
      <c r="E10" s="4" t="s">
        <v>45</v>
      </c>
      <c r="F10" s="10">
        <v>1000000</v>
      </c>
      <c r="G10" s="10">
        <f>D10*F10</f>
        <v>3000000</v>
      </c>
      <c r="H10" s="9" t="s">
        <v>53</v>
      </c>
    </row>
    <row r="11" spans="1:20" ht="48.75">
      <c r="A11" s="1"/>
      <c r="B11" s="28">
        <v>3</v>
      </c>
      <c r="C11" s="14" t="s">
        <v>62</v>
      </c>
      <c r="D11" s="4"/>
      <c r="E11" s="4"/>
      <c r="F11" s="10"/>
      <c r="G11" s="10">
        <v>500000</v>
      </c>
      <c r="H11" s="29" t="s">
        <v>60</v>
      </c>
      <c r="P11" s="2"/>
      <c r="Q11" s="1"/>
      <c r="R11" s="1"/>
      <c r="S11" s="1"/>
      <c r="T11" s="1"/>
    </row>
    <row r="12" spans="1:20" ht="24.75">
      <c r="A12" s="1"/>
      <c r="B12" s="28">
        <v>4</v>
      </c>
      <c r="C12" s="27" t="s">
        <v>79</v>
      </c>
      <c r="D12" s="13">
        <v>1</v>
      </c>
      <c r="E12" s="4" t="s">
        <v>61</v>
      </c>
      <c r="F12" s="10">
        <v>1000000</v>
      </c>
      <c r="G12" s="30">
        <f>D12*F12</f>
        <v>1000000</v>
      </c>
      <c r="H12" s="9" t="s">
        <v>55</v>
      </c>
    </row>
    <row r="13" spans="1:20">
      <c r="A13" s="3"/>
      <c r="B13" s="11"/>
      <c r="C13" s="19" t="s">
        <v>40</v>
      </c>
      <c r="D13" s="13"/>
      <c r="E13" s="15"/>
      <c r="F13" s="16"/>
      <c r="G13" s="10"/>
      <c r="H13" s="17"/>
    </row>
    <row r="14" spans="1:20">
      <c r="A14" s="1"/>
      <c r="B14" s="28">
        <v>1</v>
      </c>
      <c r="C14" s="6" t="s">
        <v>78</v>
      </c>
      <c r="D14" s="12">
        <v>2</v>
      </c>
      <c r="E14" s="4" t="s">
        <v>45</v>
      </c>
      <c r="F14" s="7">
        <f>10%*F9</f>
        <v>150000</v>
      </c>
      <c r="G14" s="10">
        <f>D14*F14</f>
        <v>300000</v>
      </c>
      <c r="H14" s="9" t="s">
        <v>52</v>
      </c>
    </row>
    <row r="15" spans="1:20">
      <c r="A15" s="1"/>
      <c r="B15" s="28">
        <v>2</v>
      </c>
      <c r="C15" s="6" t="s">
        <v>44</v>
      </c>
      <c r="D15" s="4">
        <v>3</v>
      </c>
      <c r="E15" s="4" t="s">
        <v>45</v>
      </c>
      <c r="F15" s="7">
        <f>10%*F10</f>
        <v>100000</v>
      </c>
      <c r="G15" s="10">
        <f>D15*F15</f>
        <v>300000</v>
      </c>
      <c r="H15" s="9" t="s">
        <v>52</v>
      </c>
    </row>
    <row r="16" spans="1:20" ht="36.75">
      <c r="A16" s="1"/>
      <c r="B16" s="28">
        <v>3</v>
      </c>
      <c r="C16" s="27" t="s">
        <v>79</v>
      </c>
      <c r="D16" s="13">
        <v>1</v>
      </c>
      <c r="E16" s="4" t="s">
        <v>61</v>
      </c>
      <c r="F16" s="30">
        <f>10%*F12</f>
        <v>100000</v>
      </c>
      <c r="G16" s="30">
        <f t="shared" ref="G16" si="0">D16*F16</f>
        <v>100000</v>
      </c>
      <c r="H16" s="9" t="s">
        <v>94</v>
      </c>
      <c r="J16" s="2" t="s">
        <v>2</v>
      </c>
      <c r="K16" s="1"/>
      <c r="L16" s="1"/>
      <c r="M16" s="1"/>
      <c r="N16" s="1"/>
    </row>
    <row r="17" spans="1:26">
      <c r="A17" s="1"/>
      <c r="B17" s="17"/>
      <c r="C17" s="18" t="s">
        <v>41</v>
      </c>
      <c r="D17" s="17"/>
      <c r="E17" s="17"/>
      <c r="F17" s="17"/>
      <c r="G17" s="17"/>
      <c r="H17" s="17"/>
      <c r="J17" s="2"/>
      <c r="K17" s="1"/>
      <c r="L17" s="1"/>
      <c r="M17" s="1"/>
      <c r="N17" s="1"/>
    </row>
    <row r="18" spans="1:26">
      <c r="A18" s="1"/>
      <c r="B18" s="23">
        <v>1</v>
      </c>
      <c r="C18" s="14" t="s">
        <v>42</v>
      </c>
      <c r="D18" s="13">
        <v>1</v>
      </c>
      <c r="E18" s="32" t="s">
        <v>63</v>
      </c>
      <c r="F18" s="10">
        <v>500000</v>
      </c>
      <c r="G18" s="10">
        <f>D18*F18</f>
        <v>500000</v>
      </c>
      <c r="H18" s="27" t="s">
        <v>52</v>
      </c>
      <c r="J18" s="2"/>
      <c r="K18" s="1"/>
      <c r="L18" s="1"/>
      <c r="M18" s="1"/>
      <c r="N18" s="1"/>
    </row>
    <row r="19" spans="1:26" ht="24.75">
      <c r="A19" s="1"/>
      <c r="B19" s="23">
        <v>2</v>
      </c>
      <c r="C19" s="6" t="s">
        <v>46</v>
      </c>
      <c r="D19" s="12"/>
      <c r="E19" s="4"/>
      <c r="F19" s="10"/>
      <c r="G19" s="10"/>
      <c r="H19" s="29" t="s">
        <v>55</v>
      </c>
      <c r="J19" s="52" t="s">
        <v>95</v>
      </c>
      <c r="K19" s="4" t="s">
        <v>4</v>
      </c>
      <c r="L19" s="4" t="s">
        <v>5</v>
      </c>
      <c r="M19" s="4" t="s">
        <v>6</v>
      </c>
      <c r="N19" s="4" t="s">
        <v>7</v>
      </c>
    </row>
    <row r="20" spans="1:26">
      <c r="A20" s="1"/>
      <c r="B20" s="4"/>
      <c r="C20" s="6" t="s">
        <v>47</v>
      </c>
      <c r="D20" s="4">
        <v>5</v>
      </c>
      <c r="E20" s="4" t="s">
        <v>48</v>
      </c>
      <c r="F20" s="10">
        <v>45000</v>
      </c>
      <c r="G20" s="10">
        <f>D20*F20</f>
        <v>225000</v>
      </c>
      <c r="H20" s="17"/>
      <c r="I20" s="1"/>
      <c r="J20" s="53"/>
      <c r="K20" s="4">
        <v>1</v>
      </c>
      <c r="L20" s="4">
        <v>2</v>
      </c>
      <c r="M20" s="4">
        <v>6</v>
      </c>
      <c r="N20" s="4">
        <v>10</v>
      </c>
    </row>
    <row r="21" spans="1:26">
      <c r="A21" s="1"/>
      <c r="B21" s="13"/>
      <c r="C21" s="6" t="s">
        <v>49</v>
      </c>
      <c r="D21" s="13">
        <v>1</v>
      </c>
      <c r="E21" s="4" t="s">
        <v>45</v>
      </c>
      <c r="F21" s="10">
        <v>35000</v>
      </c>
      <c r="G21" s="10">
        <f>D21*F21</f>
        <v>35000</v>
      </c>
      <c r="H21" s="17"/>
      <c r="I21" s="1"/>
      <c r="J21" s="6" t="s">
        <v>15</v>
      </c>
      <c r="K21" s="8">
        <f>((10%*G11)+G16)+((10%*G37)+G40+G42)+((10%*G84)+G86)</f>
        <v>5150000</v>
      </c>
      <c r="L21" s="8">
        <f>((20%*G11)+G16)+((20%*G37)+G40+G42)+((20%*G84)+G86)</f>
        <v>5600000</v>
      </c>
      <c r="M21" s="8">
        <f>((60%*G11)+G14+G15+G16+G18)+((60%*G37)+G39+G40+G41+G42+G43+G44+G46)+(G64)+((60%*G84)+G86)</f>
        <v>11330000</v>
      </c>
      <c r="N21" s="8">
        <f>(G9+G10+G11+G16+G18+G24+G25)+(G31+G33+G37+G40+G42+G43+G44+G46+G52+G53)+(G60+G62+G64+G67+G68)+(G79+G84+G89+G90)</f>
        <v>28565000</v>
      </c>
    </row>
    <row r="22" spans="1:26">
      <c r="A22" s="1"/>
      <c r="B22" s="17"/>
      <c r="C22" s="14" t="s">
        <v>50</v>
      </c>
      <c r="D22" s="13">
        <v>2</v>
      </c>
      <c r="E22" s="15" t="s">
        <v>51</v>
      </c>
      <c r="F22" s="16">
        <v>50000</v>
      </c>
      <c r="G22" s="7">
        <f>D22*F22</f>
        <v>100000</v>
      </c>
      <c r="H22" s="17"/>
      <c r="J22" s="6" t="s">
        <v>16</v>
      </c>
      <c r="K22" s="7">
        <f>((15%*G11)+G16)+(G32+G34+(15%*G37))+((15%*G84)+G86)</f>
        <v>11975000</v>
      </c>
      <c r="L22" s="8">
        <f>((25%*G11)+G16)+(G32+G34+(25%*G37))+((25%*G84)+G86)</f>
        <v>12425000</v>
      </c>
      <c r="M22" s="8">
        <f>((65%*G11)+G12+G14+G15+G18+G20+G21+G22)+(G32+G34+(65%*G37)+G39++G41+G43+G44+G46+G48+G49+G50)+(G64+G70+G71+G72)+(G80+(65%*G84)+G86+G92+G93+G94)</f>
        <v>22330000</v>
      </c>
      <c r="N22" s="8">
        <f>(G9+G10+G11+G12+G18+G20+G21+G22+G24+G25)+(G31+G32+G33+G34+G37+G43+G44+G46+G48+G49+G50+G52+G53)+(G60+G61+G62+G64+G67+G68+G70+G71+G72)+(G79+G80+G84+G89+G90+G92+G93+G94)</f>
        <v>39370000</v>
      </c>
    </row>
    <row r="23" spans="1:26">
      <c r="A23" s="1"/>
      <c r="B23" s="13">
        <v>3</v>
      </c>
      <c r="C23" s="14" t="s">
        <v>57</v>
      </c>
      <c r="D23" s="17"/>
      <c r="E23" s="17"/>
      <c r="F23" s="17"/>
      <c r="G23" s="10"/>
      <c r="H23" s="9" t="s">
        <v>53</v>
      </c>
      <c r="I23" s="1"/>
      <c r="J23" s="6" t="s">
        <v>17</v>
      </c>
      <c r="K23" s="7">
        <f>((20%*G11)+G16)+(G32+G34+(20%*G37))+((20%*G84)+G86)</f>
        <v>12200000</v>
      </c>
      <c r="L23" s="7">
        <f>((30%*G11)+G16)+(G32+G34+(30%*G37))+((30%*G84)+G86)</f>
        <v>12650000</v>
      </c>
      <c r="M23" s="7">
        <f>((70%*G11)+G12+G14+G15+G18+G20+G21+G22)+(G32+G34+(70%*G37)+G39+G41+G43+G44+G46+G48+G49+G50)+(G64+G70+G71+G72)+(G80+(70%*G84)+G86+G92+G93+G94)</f>
        <v>22555000</v>
      </c>
      <c r="N23" s="7">
        <f>(G9+G10+G11+G12+G18+G20+G21+G22+G24+G25)+(G31+G32+G33+G34+G35+G36+G37+G46+G48+G49+G50+G52+G53)+(G60+G61+G62+G64+G67+G68+G70+G71+G72)+(G79+G80+G84+G89+G90+G92+G93+G94)</f>
        <v>49270000</v>
      </c>
    </row>
    <row r="24" spans="1:26">
      <c r="A24" s="1"/>
      <c r="B24" s="13"/>
      <c r="C24" s="14" t="s">
        <v>58</v>
      </c>
      <c r="D24" s="13">
        <v>20</v>
      </c>
      <c r="E24" s="13" t="s">
        <v>59</v>
      </c>
      <c r="F24" s="16">
        <v>60000</v>
      </c>
      <c r="G24" s="10">
        <f>D24*F24</f>
        <v>1200000</v>
      </c>
      <c r="H24" s="29"/>
      <c r="I24" s="1"/>
      <c r="J24" s="6" t="s">
        <v>18</v>
      </c>
      <c r="K24" s="7"/>
      <c r="L24" s="7"/>
      <c r="M24" s="7"/>
      <c r="N24" s="7"/>
    </row>
    <row r="25" spans="1:26">
      <c r="A25" s="1"/>
      <c r="B25" s="13"/>
      <c r="C25" s="14" t="s">
        <v>50</v>
      </c>
      <c r="D25" s="13">
        <v>2</v>
      </c>
      <c r="E25" s="13" t="s">
        <v>51</v>
      </c>
      <c r="F25" s="16">
        <v>50000</v>
      </c>
      <c r="G25" s="30">
        <f>D25*F25</f>
        <v>100000</v>
      </c>
      <c r="H25" s="17"/>
      <c r="I25" s="1"/>
      <c r="J25" s="1"/>
      <c r="K25" s="1"/>
      <c r="L25" s="1"/>
      <c r="M25" s="1"/>
      <c r="N25" s="1"/>
    </row>
    <row r="26" spans="1:26" ht="30">
      <c r="A26" s="1"/>
      <c r="I26" s="1"/>
      <c r="J26" s="20" t="s">
        <v>19</v>
      </c>
      <c r="K26" s="13" t="s">
        <v>20</v>
      </c>
      <c r="L26" s="13" t="s">
        <v>21</v>
      </c>
      <c r="M26" s="13" t="s">
        <v>22</v>
      </c>
      <c r="N26" s="13" t="s">
        <v>23</v>
      </c>
      <c r="O26" s="13" t="s">
        <v>24</v>
      </c>
      <c r="P26" s="13" t="s">
        <v>25</v>
      </c>
      <c r="Q26" s="13" t="s">
        <v>26</v>
      </c>
      <c r="R26" s="13" t="s">
        <v>27</v>
      </c>
      <c r="S26" s="13" t="s">
        <v>28</v>
      </c>
      <c r="T26" s="13" t="s">
        <v>29</v>
      </c>
      <c r="U26" s="13" t="s">
        <v>30</v>
      </c>
      <c r="V26" s="13" t="s">
        <v>31</v>
      </c>
      <c r="W26" s="13" t="s">
        <v>32</v>
      </c>
      <c r="X26" s="13" t="s">
        <v>33</v>
      </c>
      <c r="Y26" s="13" t="s">
        <v>34</v>
      </c>
      <c r="Z26" s="13" t="s">
        <v>35</v>
      </c>
    </row>
    <row r="27" spans="1:26">
      <c r="I27" s="1"/>
      <c r="J27" s="20" t="s">
        <v>95</v>
      </c>
      <c r="K27" s="21">
        <f>K21+K34</f>
        <v>5650000</v>
      </c>
      <c r="L27" s="21">
        <f>K22+K35</f>
        <v>12475000</v>
      </c>
      <c r="M27" s="21">
        <f>K23+K36</f>
        <v>12700000</v>
      </c>
      <c r="N27" s="21">
        <f>K24+K37</f>
        <v>0</v>
      </c>
      <c r="O27" s="21">
        <f>L21+L34</f>
        <v>6125000</v>
      </c>
      <c r="P27" s="21">
        <f>L22+L35</f>
        <v>12950000</v>
      </c>
      <c r="Q27" s="21">
        <f>L23+L36</f>
        <v>13175000</v>
      </c>
      <c r="R27" s="21">
        <f>L24+L37</f>
        <v>0</v>
      </c>
      <c r="S27" s="21">
        <f>M21+M34</f>
        <v>11955000</v>
      </c>
      <c r="T27" s="21">
        <f>M22+M35</f>
        <v>22955000</v>
      </c>
      <c r="U27" s="21">
        <f>M23+M36</f>
        <v>23180000</v>
      </c>
      <c r="V27" s="21">
        <f>M24+M37</f>
        <v>0</v>
      </c>
      <c r="W27" s="21">
        <f>N21+N34</f>
        <v>29290000</v>
      </c>
      <c r="X27" s="21">
        <f>N22+N35</f>
        <v>40095000</v>
      </c>
      <c r="Y27" s="21">
        <f>N23+N36</f>
        <v>49995000</v>
      </c>
      <c r="Z27" s="21">
        <f>N24+N37</f>
        <v>0</v>
      </c>
    </row>
    <row r="28" spans="1:26">
      <c r="I28" s="1"/>
    </row>
    <row r="29" spans="1:26">
      <c r="B29" s="5" t="s">
        <v>8</v>
      </c>
      <c r="C29" s="5" t="s">
        <v>9</v>
      </c>
      <c r="D29" s="5" t="s">
        <v>10</v>
      </c>
      <c r="E29" s="5" t="s">
        <v>11</v>
      </c>
      <c r="F29" s="5" t="s">
        <v>12</v>
      </c>
      <c r="G29" s="5" t="s">
        <v>13</v>
      </c>
      <c r="H29" s="5" t="s">
        <v>14</v>
      </c>
      <c r="I29" s="1"/>
    </row>
    <row r="30" spans="1:26">
      <c r="B30" s="6"/>
      <c r="C30" s="19" t="s">
        <v>39</v>
      </c>
      <c r="D30" s="6"/>
      <c r="E30" s="6"/>
      <c r="F30" s="7"/>
      <c r="G30" s="7"/>
      <c r="H30" s="6"/>
      <c r="I30" s="1"/>
    </row>
    <row r="31" spans="1:26">
      <c r="B31" s="28">
        <v>1</v>
      </c>
      <c r="C31" s="27" t="s">
        <v>72</v>
      </c>
      <c r="D31" s="4">
        <v>2</v>
      </c>
      <c r="E31" s="4" t="s">
        <v>45</v>
      </c>
      <c r="F31" s="7">
        <v>650000</v>
      </c>
      <c r="G31" s="7">
        <f t="shared" ref="G31:G32" si="1">D31*F31</f>
        <v>1300000</v>
      </c>
      <c r="H31" s="9" t="s">
        <v>53</v>
      </c>
      <c r="I31" s="1"/>
      <c r="J31" s="2" t="s">
        <v>3</v>
      </c>
      <c r="K31" s="1"/>
      <c r="L31" s="1"/>
      <c r="M31" s="1"/>
      <c r="N31" s="1"/>
    </row>
    <row r="32" spans="1:26" ht="36.75">
      <c r="B32" s="28">
        <v>2</v>
      </c>
      <c r="C32" s="27" t="s">
        <v>43</v>
      </c>
      <c r="D32" s="4">
        <v>2</v>
      </c>
      <c r="E32" s="4" t="s">
        <v>45</v>
      </c>
      <c r="F32" s="7">
        <v>4000000</v>
      </c>
      <c r="G32" s="7">
        <f t="shared" si="1"/>
        <v>8000000</v>
      </c>
      <c r="H32" s="29" t="s">
        <v>56</v>
      </c>
      <c r="I32" s="1"/>
      <c r="J32" s="52" t="s">
        <v>95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A33" s="1"/>
      <c r="B33" s="28">
        <v>3</v>
      </c>
      <c r="C33" s="6" t="s">
        <v>44</v>
      </c>
      <c r="D33" s="4">
        <v>4</v>
      </c>
      <c r="E33" s="4" t="s">
        <v>45</v>
      </c>
      <c r="F33" s="10">
        <v>1000000</v>
      </c>
      <c r="G33" s="10">
        <f t="shared" ref="G33:G36" si="2">D33*F33</f>
        <v>4000000</v>
      </c>
      <c r="H33" s="9" t="s">
        <v>53</v>
      </c>
      <c r="J33" s="53"/>
      <c r="K33" s="4">
        <v>1</v>
      </c>
      <c r="L33" s="4">
        <v>2</v>
      </c>
      <c r="M33" s="4">
        <v>6</v>
      </c>
      <c r="N33" s="4">
        <v>10</v>
      </c>
    </row>
    <row r="34" spans="1:14" ht="36.75">
      <c r="A34" s="1"/>
      <c r="B34" s="28">
        <v>4</v>
      </c>
      <c r="C34" s="41" t="s">
        <v>73</v>
      </c>
      <c r="D34" s="48">
        <v>1</v>
      </c>
      <c r="E34" s="4" t="s">
        <v>45</v>
      </c>
      <c r="F34" s="10">
        <v>2000000</v>
      </c>
      <c r="G34" s="40">
        <f t="shared" si="2"/>
        <v>2000000</v>
      </c>
      <c r="H34" s="29" t="s">
        <v>56</v>
      </c>
      <c r="J34" s="6" t="s">
        <v>15</v>
      </c>
      <c r="K34" s="8">
        <f>$F$104</f>
        <v>500000</v>
      </c>
      <c r="L34" s="8">
        <f>$F$104+(5%*$F$104)</f>
        <v>525000</v>
      </c>
      <c r="M34" s="8">
        <f>$F$104+(25%*$F$104)</f>
        <v>625000</v>
      </c>
      <c r="N34" s="8">
        <f>$F$104+(45%*$F$104)</f>
        <v>725000</v>
      </c>
    </row>
    <row r="35" spans="1:14" ht="24.75">
      <c r="A35" s="1"/>
      <c r="B35" s="28">
        <v>5</v>
      </c>
      <c r="C35" s="14" t="s">
        <v>74</v>
      </c>
      <c r="D35" s="13">
        <v>2</v>
      </c>
      <c r="E35" s="4" t="s">
        <v>45</v>
      </c>
      <c r="F35" s="16">
        <v>4000000</v>
      </c>
      <c r="G35" s="10">
        <f t="shared" si="2"/>
        <v>8000000</v>
      </c>
      <c r="H35" s="29" t="s">
        <v>75</v>
      </c>
      <c r="J35" s="6" t="s">
        <v>16</v>
      </c>
      <c r="K35" s="8">
        <f>$F$104</f>
        <v>500000</v>
      </c>
      <c r="L35" s="8">
        <f>$F$104+(5%*$F$104)</f>
        <v>525000</v>
      </c>
      <c r="M35" s="8">
        <f>$F$104+(25%*$F$104)</f>
        <v>625000</v>
      </c>
      <c r="N35" s="8">
        <f>$F$104+(45%*$F$104)</f>
        <v>725000</v>
      </c>
    </row>
    <row r="36" spans="1:14" ht="24.75">
      <c r="A36" s="1"/>
      <c r="B36" s="28">
        <v>6</v>
      </c>
      <c r="C36" s="14" t="s">
        <v>76</v>
      </c>
      <c r="D36" s="4">
        <v>2</v>
      </c>
      <c r="E36" s="4" t="s">
        <v>45</v>
      </c>
      <c r="F36" s="10">
        <v>1500000</v>
      </c>
      <c r="G36" s="10">
        <f t="shared" si="2"/>
        <v>3000000</v>
      </c>
      <c r="H36" s="29" t="s">
        <v>75</v>
      </c>
      <c r="J36" s="6" t="s">
        <v>17</v>
      </c>
      <c r="K36" s="8">
        <f>$F$104</f>
        <v>500000</v>
      </c>
      <c r="L36" s="8">
        <f>$F$104+(5%*$F$104)</f>
        <v>525000</v>
      </c>
      <c r="M36" s="8">
        <f>$F$104+(25%*$F$104)</f>
        <v>625000</v>
      </c>
      <c r="N36" s="8">
        <f>$F$104+(45%*$F$104)</f>
        <v>725000</v>
      </c>
    </row>
    <row r="37" spans="1:14" ht="48.75">
      <c r="B37" s="28">
        <v>7</v>
      </c>
      <c r="C37" s="14" t="s">
        <v>77</v>
      </c>
      <c r="D37" s="4"/>
      <c r="E37" s="4"/>
      <c r="F37" s="10"/>
      <c r="G37" s="10">
        <v>3000000</v>
      </c>
      <c r="H37" s="29" t="s">
        <v>60</v>
      </c>
      <c r="J37" s="6" t="s">
        <v>18</v>
      </c>
      <c r="K37" s="8"/>
      <c r="L37" s="8"/>
      <c r="M37" s="8"/>
      <c r="N37" s="8"/>
    </row>
    <row r="38" spans="1:14">
      <c r="B38" s="11"/>
      <c r="C38" s="19" t="s">
        <v>40</v>
      </c>
      <c r="D38" s="13"/>
      <c r="E38" s="15"/>
      <c r="F38" s="16"/>
      <c r="G38" s="10"/>
      <c r="H38" s="17"/>
    </row>
    <row r="39" spans="1:14">
      <c r="B39" s="28">
        <v>1</v>
      </c>
      <c r="C39" s="27" t="s">
        <v>72</v>
      </c>
      <c r="D39" s="4">
        <v>2</v>
      </c>
      <c r="E39" s="4" t="s">
        <v>45</v>
      </c>
      <c r="F39" s="7">
        <f>10%*F31</f>
        <v>65000</v>
      </c>
      <c r="G39" s="7">
        <f t="shared" ref="G39:G44" si="3">D39*F39</f>
        <v>130000</v>
      </c>
      <c r="H39" s="9" t="s">
        <v>52</v>
      </c>
    </row>
    <row r="40" spans="1:14" ht="36.75">
      <c r="A40" s="34"/>
      <c r="B40" s="28">
        <v>2</v>
      </c>
      <c r="C40" s="27" t="s">
        <v>43</v>
      </c>
      <c r="D40" s="4">
        <v>2</v>
      </c>
      <c r="E40" s="4" t="s">
        <v>45</v>
      </c>
      <c r="F40" s="7">
        <f>40%*F32</f>
        <v>1600000</v>
      </c>
      <c r="G40" s="7">
        <f t="shared" si="3"/>
        <v>3200000</v>
      </c>
      <c r="H40" s="9" t="s">
        <v>54</v>
      </c>
    </row>
    <row r="41" spans="1:14">
      <c r="A41" s="34"/>
      <c r="B41" s="28">
        <v>3</v>
      </c>
      <c r="C41" s="6" t="s">
        <v>44</v>
      </c>
      <c r="D41" s="4">
        <v>4</v>
      </c>
      <c r="E41" s="4" t="s">
        <v>45</v>
      </c>
      <c r="F41" s="7">
        <f>10%*F33</f>
        <v>100000</v>
      </c>
      <c r="G41" s="10">
        <f t="shared" si="3"/>
        <v>400000</v>
      </c>
      <c r="H41" s="9" t="s">
        <v>52</v>
      </c>
    </row>
    <row r="42" spans="1:14" ht="36.75">
      <c r="A42" s="33"/>
      <c r="B42" s="28">
        <v>4</v>
      </c>
      <c r="C42" s="41" t="s">
        <v>73</v>
      </c>
      <c r="D42" s="48">
        <v>1</v>
      </c>
      <c r="E42" s="4" t="s">
        <v>45</v>
      </c>
      <c r="F42" s="7">
        <f t="shared" ref="F42:F44" si="4">10%*F34</f>
        <v>200000</v>
      </c>
      <c r="G42" s="40">
        <f t="shared" si="3"/>
        <v>200000</v>
      </c>
      <c r="H42" s="9" t="s">
        <v>54</v>
      </c>
      <c r="I42" s="1"/>
    </row>
    <row r="43" spans="1:14">
      <c r="A43" s="33"/>
      <c r="B43" s="28">
        <v>5</v>
      </c>
      <c r="C43" s="14" t="s">
        <v>74</v>
      </c>
      <c r="D43" s="13">
        <v>2</v>
      </c>
      <c r="E43" s="4" t="s">
        <v>45</v>
      </c>
      <c r="F43" s="7">
        <f t="shared" si="4"/>
        <v>400000</v>
      </c>
      <c r="G43" s="10">
        <f t="shared" si="3"/>
        <v>800000</v>
      </c>
      <c r="H43" s="17" t="s">
        <v>52</v>
      </c>
      <c r="I43" s="1"/>
    </row>
    <row r="44" spans="1:14">
      <c r="A44" s="33"/>
      <c r="B44" s="49">
        <v>6</v>
      </c>
      <c r="C44" s="14" t="s">
        <v>76</v>
      </c>
      <c r="D44" s="4">
        <v>2</v>
      </c>
      <c r="E44" s="4" t="s">
        <v>45</v>
      </c>
      <c r="F44" s="7">
        <f t="shared" si="4"/>
        <v>150000</v>
      </c>
      <c r="G44" s="10">
        <f t="shared" si="3"/>
        <v>300000</v>
      </c>
      <c r="H44" s="17" t="s">
        <v>52</v>
      </c>
      <c r="I44" s="1"/>
    </row>
    <row r="45" spans="1:14">
      <c r="A45" s="33"/>
      <c r="B45" s="17"/>
      <c r="C45" s="18" t="s">
        <v>41</v>
      </c>
      <c r="D45" s="17"/>
      <c r="E45" s="17"/>
      <c r="F45" s="17"/>
      <c r="G45" s="17"/>
      <c r="H45" s="17"/>
      <c r="I45" s="1"/>
    </row>
    <row r="46" spans="1:14" ht="60.75">
      <c r="A46" s="33"/>
      <c r="B46" s="23">
        <v>1</v>
      </c>
      <c r="C46" s="14" t="s">
        <v>42</v>
      </c>
      <c r="D46" s="13">
        <v>2</v>
      </c>
      <c r="E46" s="32" t="s">
        <v>92</v>
      </c>
      <c r="F46" s="10">
        <v>500000</v>
      </c>
      <c r="G46" s="10">
        <f>D46*F46</f>
        <v>1000000</v>
      </c>
      <c r="H46" s="27" t="s">
        <v>52</v>
      </c>
    </row>
    <row r="47" spans="1:14" ht="24.75">
      <c r="A47" s="33"/>
      <c r="B47" s="23">
        <v>2</v>
      </c>
      <c r="C47" s="6" t="s">
        <v>46</v>
      </c>
      <c r="D47" s="12"/>
      <c r="E47" s="4"/>
      <c r="F47" s="10"/>
      <c r="G47" s="10"/>
      <c r="H47" s="29" t="s">
        <v>55</v>
      </c>
    </row>
    <row r="48" spans="1:14">
      <c r="A48" s="33"/>
      <c r="B48" s="4"/>
      <c r="C48" s="6" t="s">
        <v>47</v>
      </c>
      <c r="D48" s="4">
        <v>10</v>
      </c>
      <c r="E48" s="4" t="s">
        <v>48</v>
      </c>
      <c r="F48" s="10">
        <v>45000</v>
      </c>
      <c r="G48" s="10">
        <f>D48*F48</f>
        <v>450000</v>
      </c>
      <c r="H48" s="17"/>
    </row>
    <row r="49" spans="2:8">
      <c r="B49" s="13"/>
      <c r="C49" s="6" t="s">
        <v>49</v>
      </c>
      <c r="D49" s="13">
        <v>1</v>
      </c>
      <c r="E49" s="4" t="s">
        <v>45</v>
      </c>
      <c r="F49" s="10">
        <v>35000</v>
      </c>
      <c r="G49" s="10">
        <f>D49*F49</f>
        <v>35000</v>
      </c>
      <c r="H49" s="17"/>
    </row>
    <row r="50" spans="2:8">
      <c r="B50" s="17"/>
      <c r="C50" s="14" t="s">
        <v>50</v>
      </c>
      <c r="D50" s="13">
        <v>2</v>
      </c>
      <c r="E50" s="15" t="s">
        <v>51</v>
      </c>
      <c r="F50" s="16">
        <v>50000</v>
      </c>
      <c r="G50" s="7">
        <f>D50*F50</f>
        <v>100000</v>
      </c>
      <c r="H50" s="17"/>
    </row>
    <row r="51" spans="2:8">
      <c r="B51" s="13">
        <v>3</v>
      </c>
      <c r="C51" s="14" t="s">
        <v>57</v>
      </c>
      <c r="D51" s="17"/>
      <c r="E51" s="17"/>
      <c r="F51" s="17"/>
      <c r="G51" s="10"/>
      <c r="H51" s="9" t="s">
        <v>53</v>
      </c>
    </row>
    <row r="52" spans="2:8">
      <c r="B52" s="13"/>
      <c r="C52" s="14" t="s">
        <v>58</v>
      </c>
      <c r="D52" s="13">
        <v>40</v>
      </c>
      <c r="E52" s="13" t="s">
        <v>59</v>
      </c>
      <c r="F52" s="16">
        <v>60000</v>
      </c>
      <c r="G52" s="10">
        <f>D52*F52</f>
        <v>2400000</v>
      </c>
      <c r="H52" s="29"/>
    </row>
    <row r="53" spans="2:8">
      <c r="B53" s="13"/>
      <c r="C53" s="14" t="s">
        <v>50</v>
      </c>
      <c r="D53" s="13">
        <v>2</v>
      </c>
      <c r="E53" s="13" t="s">
        <v>51</v>
      </c>
      <c r="F53" s="16">
        <v>50000</v>
      </c>
      <c r="G53" s="30">
        <f>D53*F53</f>
        <v>100000</v>
      </c>
      <c r="H53" s="17"/>
    </row>
    <row r="57" spans="2:8">
      <c r="B57" s="5" t="s">
        <v>8</v>
      </c>
      <c r="C57" s="5" t="s">
        <v>9</v>
      </c>
      <c r="D57" s="5" t="s">
        <v>10</v>
      </c>
      <c r="E57" s="5" t="s">
        <v>11</v>
      </c>
      <c r="F57" s="5" t="s">
        <v>12</v>
      </c>
      <c r="G57" s="5" t="s">
        <v>13</v>
      </c>
      <c r="H57" s="5" t="s">
        <v>14</v>
      </c>
    </row>
    <row r="58" spans="2:8">
      <c r="B58" s="28"/>
      <c r="C58" s="43" t="s">
        <v>66</v>
      </c>
      <c r="D58" s="27"/>
      <c r="E58" s="27"/>
      <c r="F58" s="27"/>
      <c r="G58" s="7"/>
      <c r="H58" s="29"/>
    </row>
    <row r="59" spans="2:8">
      <c r="B59" s="4"/>
      <c r="C59" s="19" t="s">
        <v>39</v>
      </c>
      <c r="D59" s="6"/>
      <c r="E59" s="6"/>
      <c r="F59" s="7"/>
      <c r="G59" s="7"/>
      <c r="H59" s="9"/>
    </row>
    <row r="60" spans="2:8">
      <c r="B60" s="28">
        <v>1</v>
      </c>
      <c r="C60" s="27" t="s">
        <v>67</v>
      </c>
      <c r="D60" s="28">
        <v>2</v>
      </c>
      <c r="E60" s="4" t="s">
        <v>45</v>
      </c>
      <c r="F60" s="10">
        <v>10000</v>
      </c>
      <c r="G60" s="7">
        <f>D60*F60</f>
        <v>20000</v>
      </c>
      <c r="H60" s="9" t="s">
        <v>53</v>
      </c>
    </row>
    <row r="61" spans="2:8" ht="36.75">
      <c r="B61" s="28">
        <v>2</v>
      </c>
      <c r="C61" s="27" t="s">
        <v>68</v>
      </c>
      <c r="D61" s="13">
        <v>2</v>
      </c>
      <c r="E61" s="4" t="s">
        <v>45</v>
      </c>
      <c r="F61" s="10">
        <v>15000</v>
      </c>
      <c r="G61" s="30">
        <f>D61*F61</f>
        <v>30000</v>
      </c>
      <c r="H61" s="29" t="s">
        <v>69</v>
      </c>
    </row>
    <row r="62" spans="2:8">
      <c r="B62" s="28">
        <v>3</v>
      </c>
      <c r="C62" s="27" t="s">
        <v>64</v>
      </c>
      <c r="D62" s="13">
        <v>1</v>
      </c>
      <c r="E62" s="4" t="s">
        <v>45</v>
      </c>
      <c r="F62" s="10">
        <v>80000</v>
      </c>
      <c r="G62" s="30">
        <f>D62*F62</f>
        <v>80000</v>
      </c>
      <c r="H62" s="9" t="s">
        <v>53</v>
      </c>
    </row>
    <row r="63" spans="2:8">
      <c r="B63" s="44"/>
      <c r="C63" s="19" t="s">
        <v>40</v>
      </c>
      <c r="D63" s="13"/>
      <c r="E63" s="17"/>
      <c r="F63" s="17"/>
      <c r="G63" s="17"/>
      <c r="H63" s="17"/>
    </row>
    <row r="64" spans="2:8" ht="30">
      <c r="B64" s="28">
        <v>1</v>
      </c>
      <c r="C64" s="45" t="s">
        <v>70</v>
      </c>
      <c r="D64" s="13">
        <v>2</v>
      </c>
      <c r="E64" s="4" t="s">
        <v>45</v>
      </c>
      <c r="F64" s="10"/>
      <c r="G64" s="30">
        <v>200000</v>
      </c>
      <c r="H64" s="46" t="s">
        <v>52</v>
      </c>
    </row>
    <row r="65" spans="2:10">
      <c r="B65" s="13"/>
      <c r="C65" s="19" t="s">
        <v>41</v>
      </c>
      <c r="D65" s="4"/>
      <c r="E65" s="4"/>
      <c r="F65" s="10"/>
      <c r="G65" s="10"/>
      <c r="H65" s="6"/>
    </row>
    <row r="66" spans="2:10">
      <c r="B66" s="13">
        <v>1</v>
      </c>
      <c r="C66" s="6" t="s">
        <v>57</v>
      </c>
      <c r="D66" s="13"/>
      <c r="E66" s="13"/>
      <c r="F66" s="13"/>
      <c r="G66" s="10"/>
      <c r="H66" s="9" t="s">
        <v>53</v>
      </c>
    </row>
    <row r="67" spans="2:10">
      <c r="B67" s="13"/>
      <c r="C67" s="6" t="s">
        <v>58</v>
      </c>
      <c r="D67" s="13">
        <v>4</v>
      </c>
      <c r="E67" s="4" t="s">
        <v>59</v>
      </c>
      <c r="F67" s="10">
        <v>60000</v>
      </c>
      <c r="G67" s="10">
        <f>D67*F67</f>
        <v>240000</v>
      </c>
      <c r="H67" s="6"/>
    </row>
    <row r="68" spans="2:10">
      <c r="B68" s="13"/>
      <c r="C68" s="6" t="s">
        <v>50</v>
      </c>
      <c r="D68" s="12">
        <v>1</v>
      </c>
      <c r="E68" s="4" t="s">
        <v>51</v>
      </c>
      <c r="F68" s="10">
        <v>75000</v>
      </c>
      <c r="G68" s="10">
        <f>D68*F68</f>
        <v>75000</v>
      </c>
      <c r="H68" s="17"/>
    </row>
    <row r="69" spans="2:10" ht="24.75">
      <c r="B69" s="13">
        <v>2</v>
      </c>
      <c r="C69" s="6" t="s">
        <v>46</v>
      </c>
      <c r="D69" s="12"/>
      <c r="E69" s="4"/>
      <c r="F69" s="10"/>
      <c r="G69" s="10"/>
      <c r="H69" s="9" t="s">
        <v>65</v>
      </c>
    </row>
    <row r="70" spans="2:10">
      <c r="B70" s="6"/>
      <c r="C70" s="6" t="s">
        <v>47</v>
      </c>
      <c r="D70" s="4">
        <v>1</v>
      </c>
      <c r="E70" s="4" t="s">
        <v>48</v>
      </c>
      <c r="F70" s="10">
        <v>45000</v>
      </c>
      <c r="G70" s="10">
        <f>D70*F70</f>
        <v>45000</v>
      </c>
      <c r="H70" s="17"/>
      <c r="J70" s="1"/>
    </row>
    <row r="71" spans="2:10">
      <c r="B71" s="17"/>
      <c r="C71" s="6" t="s">
        <v>49</v>
      </c>
      <c r="D71" s="13">
        <v>1</v>
      </c>
      <c r="E71" s="4" t="s">
        <v>45</v>
      </c>
      <c r="F71" s="10">
        <v>35000</v>
      </c>
      <c r="G71" s="10">
        <f>D71*F71</f>
        <v>35000</v>
      </c>
      <c r="H71" s="17"/>
      <c r="J71" s="1"/>
    </row>
    <row r="72" spans="2:10">
      <c r="B72" s="42"/>
      <c r="C72" s="14" t="s">
        <v>50</v>
      </c>
      <c r="D72" s="13">
        <v>1</v>
      </c>
      <c r="E72" s="15" t="s">
        <v>51</v>
      </c>
      <c r="F72" s="16">
        <v>50000</v>
      </c>
      <c r="G72" s="7">
        <f>D72*F72</f>
        <v>50000</v>
      </c>
      <c r="H72" s="17"/>
    </row>
    <row r="76" spans="2:10">
      <c r="B76" s="5" t="s">
        <v>8</v>
      </c>
      <c r="C76" s="5" t="s">
        <v>9</v>
      </c>
      <c r="D76" s="5" t="s">
        <v>10</v>
      </c>
      <c r="E76" s="5" t="s">
        <v>11</v>
      </c>
      <c r="F76" s="5" t="s">
        <v>12</v>
      </c>
      <c r="G76" s="5" t="s">
        <v>13</v>
      </c>
      <c r="H76" s="5" t="s">
        <v>14</v>
      </c>
    </row>
    <row r="77" spans="2:10">
      <c r="B77" s="17"/>
      <c r="C77" s="47" t="s">
        <v>80</v>
      </c>
      <c r="D77" s="17"/>
      <c r="E77" s="17"/>
      <c r="F77" s="17"/>
      <c r="G77" s="17"/>
      <c r="H77" s="17"/>
    </row>
    <row r="78" spans="2:10">
      <c r="B78" s="4"/>
      <c r="C78" s="19" t="s">
        <v>39</v>
      </c>
      <c r="D78" s="6"/>
      <c r="E78" s="6"/>
      <c r="F78" s="7"/>
      <c r="G78" s="7"/>
      <c r="H78" s="9"/>
    </row>
    <row r="79" spans="2:10">
      <c r="B79" s="28">
        <v>1</v>
      </c>
      <c r="C79" s="27" t="s">
        <v>81</v>
      </c>
      <c r="D79" s="13"/>
      <c r="E79" s="4"/>
      <c r="F79" s="10"/>
      <c r="G79" s="50">
        <v>3000000</v>
      </c>
      <c r="H79" s="9" t="s">
        <v>53</v>
      </c>
    </row>
    <row r="80" spans="2:10" ht="36.75">
      <c r="B80" s="28">
        <v>2</v>
      </c>
      <c r="C80" s="27" t="s">
        <v>82</v>
      </c>
      <c r="D80" s="13"/>
      <c r="E80" s="4"/>
      <c r="F80" s="10"/>
      <c r="G80" s="50">
        <f>SUM(G82:G84)</f>
        <v>1930000</v>
      </c>
      <c r="H80" s="9" t="s">
        <v>83</v>
      </c>
    </row>
    <row r="81" spans="2:8">
      <c r="B81" s="28"/>
      <c r="C81" s="27" t="s">
        <v>84</v>
      </c>
      <c r="D81" s="13">
        <v>60</v>
      </c>
      <c r="E81" s="4" t="s">
        <v>45</v>
      </c>
      <c r="F81" s="10">
        <v>35000</v>
      </c>
      <c r="G81" s="50">
        <f>D81*F81</f>
        <v>2100000</v>
      </c>
      <c r="H81" s="9"/>
    </row>
    <row r="82" spans="2:8" ht="45">
      <c r="B82" s="28"/>
      <c r="C82" s="27" t="s">
        <v>85</v>
      </c>
      <c r="D82" s="13">
        <v>10</v>
      </c>
      <c r="E82" s="51" t="s">
        <v>86</v>
      </c>
      <c r="F82" s="10">
        <v>45000</v>
      </c>
      <c r="G82" s="50">
        <f t="shared" ref="G82:G83" si="5">D82*F82</f>
        <v>450000</v>
      </c>
      <c r="H82" s="9"/>
    </row>
    <row r="83" spans="2:8" ht="45">
      <c r="B83" s="44"/>
      <c r="C83" s="6" t="s">
        <v>87</v>
      </c>
      <c r="D83" s="13">
        <v>3</v>
      </c>
      <c r="E83" s="51" t="s">
        <v>88</v>
      </c>
      <c r="F83" s="10">
        <v>160000</v>
      </c>
      <c r="G83" s="50">
        <f t="shared" si="5"/>
        <v>480000</v>
      </c>
      <c r="H83" s="17"/>
    </row>
    <row r="84" spans="2:8" ht="36.75">
      <c r="B84" s="13">
        <v>3</v>
      </c>
      <c r="C84" s="14" t="s">
        <v>89</v>
      </c>
      <c r="D84" s="17"/>
      <c r="E84" s="17"/>
      <c r="F84" s="10"/>
      <c r="G84" s="10">
        <v>1000000</v>
      </c>
      <c r="H84" s="29" t="s">
        <v>90</v>
      </c>
    </row>
    <row r="85" spans="2:8">
      <c r="B85" s="13"/>
      <c r="C85" s="19" t="s">
        <v>40</v>
      </c>
      <c r="D85" s="13"/>
      <c r="E85" s="17"/>
      <c r="F85" s="17"/>
      <c r="G85" s="17"/>
      <c r="H85" s="17"/>
    </row>
    <row r="86" spans="2:8" ht="24.75">
      <c r="B86" s="28">
        <v>1</v>
      </c>
      <c r="C86" s="27" t="s">
        <v>81</v>
      </c>
      <c r="D86" s="13"/>
      <c r="E86" s="4"/>
      <c r="F86" s="10"/>
      <c r="G86" s="50">
        <f>40%*G79</f>
        <v>1200000</v>
      </c>
      <c r="H86" s="29" t="s">
        <v>93</v>
      </c>
    </row>
    <row r="87" spans="2:8">
      <c r="B87" s="13"/>
      <c r="C87" s="19" t="s">
        <v>41</v>
      </c>
      <c r="D87" s="4"/>
      <c r="E87" s="4"/>
      <c r="F87" s="10"/>
      <c r="G87" s="10"/>
      <c r="H87" s="6"/>
    </row>
    <row r="88" spans="2:8">
      <c r="B88" s="13">
        <v>1</v>
      </c>
      <c r="C88" s="6" t="s">
        <v>57</v>
      </c>
      <c r="D88" s="13"/>
      <c r="E88" s="13"/>
      <c r="F88" s="13"/>
      <c r="G88" s="10"/>
      <c r="H88" s="9" t="s">
        <v>53</v>
      </c>
    </row>
    <row r="89" spans="2:8">
      <c r="B89" s="13"/>
      <c r="C89" s="6" t="s">
        <v>58</v>
      </c>
      <c r="D89" s="13">
        <v>10</v>
      </c>
      <c r="E89" s="4" t="s">
        <v>59</v>
      </c>
      <c r="F89" s="10">
        <v>60000</v>
      </c>
      <c r="G89" s="10">
        <f>D89*F89</f>
        <v>600000</v>
      </c>
      <c r="H89" s="6"/>
    </row>
    <row r="90" spans="2:8">
      <c r="B90" s="13"/>
      <c r="C90" s="6" t="s">
        <v>50</v>
      </c>
      <c r="D90" s="12">
        <v>2</v>
      </c>
      <c r="E90" s="4" t="s">
        <v>51</v>
      </c>
      <c r="F90" s="10">
        <v>75000</v>
      </c>
      <c r="G90" s="10">
        <f>D90*F90</f>
        <v>150000</v>
      </c>
      <c r="H90" s="17"/>
    </row>
    <row r="91" spans="2:8" ht="24.75">
      <c r="B91" s="13">
        <v>2</v>
      </c>
      <c r="C91" s="6" t="s">
        <v>46</v>
      </c>
      <c r="D91" s="12"/>
      <c r="E91" s="4"/>
      <c r="F91" s="10"/>
      <c r="G91" s="10"/>
      <c r="H91" s="9" t="s">
        <v>91</v>
      </c>
    </row>
    <row r="92" spans="2:8">
      <c r="B92" s="6"/>
      <c r="C92" s="6" t="s">
        <v>47</v>
      </c>
      <c r="D92" s="4">
        <v>3</v>
      </c>
      <c r="E92" s="4" t="s">
        <v>48</v>
      </c>
      <c r="F92" s="10">
        <v>45000</v>
      </c>
      <c r="G92" s="10">
        <f>D92*F92</f>
        <v>135000</v>
      </c>
      <c r="H92" s="17"/>
    </row>
    <row r="93" spans="2:8">
      <c r="B93" s="17"/>
      <c r="C93" s="6" t="s">
        <v>49</v>
      </c>
      <c r="D93" s="13">
        <v>1</v>
      </c>
      <c r="E93" s="4" t="s">
        <v>45</v>
      </c>
      <c r="F93" s="10">
        <v>35000</v>
      </c>
      <c r="G93" s="10">
        <f>D93*F93</f>
        <v>35000</v>
      </c>
      <c r="H93" s="17"/>
    </row>
    <row r="94" spans="2:8">
      <c r="B94" s="42"/>
      <c r="C94" s="14" t="s">
        <v>50</v>
      </c>
      <c r="D94" s="13">
        <v>2</v>
      </c>
      <c r="E94" s="15" t="s">
        <v>51</v>
      </c>
      <c r="F94" s="16">
        <v>50000</v>
      </c>
      <c r="G94" s="7">
        <f>D94*F94</f>
        <v>100000</v>
      </c>
      <c r="H94" s="17"/>
    </row>
    <row r="100" spans="2:8">
      <c r="B100" s="2" t="s">
        <v>36</v>
      </c>
      <c r="C100" s="1"/>
      <c r="D100" s="1"/>
      <c r="E100" s="1"/>
      <c r="F100" s="1"/>
      <c r="G100" s="1"/>
      <c r="H100" s="1"/>
    </row>
    <row r="101" spans="2:8">
      <c r="B101" s="3" t="s">
        <v>37</v>
      </c>
      <c r="C101" s="1"/>
      <c r="D101" s="1"/>
      <c r="E101" s="1"/>
      <c r="F101" s="1"/>
      <c r="G101" s="1"/>
      <c r="H101" s="1"/>
    </row>
    <row r="103" spans="2:8">
      <c r="B103" s="5" t="s">
        <v>8</v>
      </c>
      <c r="C103" s="5" t="s">
        <v>9</v>
      </c>
      <c r="D103" s="5" t="s">
        <v>10</v>
      </c>
      <c r="E103" s="5" t="s">
        <v>11</v>
      </c>
      <c r="F103" s="5" t="s">
        <v>12</v>
      </c>
      <c r="G103" s="5" t="s">
        <v>13</v>
      </c>
      <c r="H103" s="5" t="s">
        <v>14</v>
      </c>
    </row>
    <row r="104" spans="2:8">
      <c r="B104" s="4">
        <v>1</v>
      </c>
      <c r="C104" s="6" t="s">
        <v>38</v>
      </c>
      <c r="D104" s="6"/>
      <c r="E104" s="4"/>
      <c r="F104" s="7">
        <v>500000</v>
      </c>
      <c r="G104" s="7"/>
      <c r="H104" s="9"/>
    </row>
    <row r="105" spans="2:8">
      <c r="B105" s="25"/>
      <c r="C105" s="33"/>
      <c r="D105" s="33"/>
      <c r="E105" s="33"/>
      <c r="F105" s="33"/>
      <c r="G105" s="33"/>
      <c r="H105" s="33"/>
    </row>
    <row r="106" spans="2:8">
      <c r="B106" s="25"/>
      <c r="C106" s="22"/>
      <c r="D106" s="25"/>
      <c r="E106" s="25"/>
      <c r="F106" s="24"/>
      <c r="G106" s="24"/>
      <c r="H106" s="22"/>
    </row>
    <row r="121" spans="2:8">
      <c r="B121" s="36"/>
      <c r="C121" s="35"/>
      <c r="D121" s="36"/>
      <c r="E121" s="36"/>
      <c r="F121" s="37"/>
      <c r="G121" s="24"/>
      <c r="H121" s="38"/>
    </row>
  </sheetData>
  <mergeCells count="2">
    <mergeCell ref="J19:J20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9" bestFit="1" customWidth="1"/>
    <col min="3" max="3" width="9.140625" style="39"/>
  </cols>
  <sheetData>
    <row r="1" spans="1:3">
      <c r="A1" s="31"/>
      <c r="B1" s="31"/>
      <c r="C1" s="3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2015-09-28T05:14:24Z</dcterms:modified>
</cp:coreProperties>
</file>