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0" windowWidth="20055" windowHeight="79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P17" i="1"/>
  <c r="P16"/>
  <c r="B18" i="3" l="1"/>
  <c r="B68" i="2" l="1"/>
  <c r="G9" i="1" l="1"/>
  <c r="G23" s="1"/>
  <c r="O27" s="1"/>
  <c r="G10"/>
  <c r="G12"/>
  <c r="M15" l="1"/>
  <c r="P15"/>
  <c r="M17"/>
  <c r="O17"/>
  <c r="N17"/>
  <c r="N16"/>
  <c r="N15"/>
  <c r="O16"/>
  <c r="V21" s="1"/>
  <c r="M16"/>
  <c r="O15"/>
  <c r="N26"/>
  <c r="O28"/>
  <c r="P27"/>
  <c r="M27"/>
  <c r="O26"/>
  <c r="P28"/>
  <c r="M28"/>
  <c r="N27"/>
  <c r="P26"/>
  <c r="M26"/>
  <c r="N28"/>
  <c r="AA21" l="1"/>
  <c r="Y21"/>
  <c r="M21"/>
  <c r="O21"/>
  <c r="Z21"/>
  <c r="W21"/>
  <c r="S21"/>
  <c r="R21"/>
  <c r="N21"/>
  <c r="U21"/>
  <c r="Q21"/>
</calcChain>
</file>

<file path=xl/sharedStrings.xml><?xml version="1.0" encoding="utf-8"?>
<sst xmlns="http://schemas.openxmlformats.org/spreadsheetml/2006/main" count="167" uniqueCount="93">
  <si>
    <t>Perhitungan Kerusakan Akibat Banjir</t>
  </si>
  <si>
    <t xml:space="preserve">Kerusakan = kehilangan barang/properti, perbaikan barang/properti dan perbaikan bangunan </t>
  </si>
  <si>
    <t>No</t>
  </si>
  <si>
    <t>Pengeluaran</t>
  </si>
  <si>
    <t>Jumlah</t>
  </si>
  <si>
    <t>Satuan</t>
  </si>
  <si>
    <t>Unit Cost</t>
  </si>
  <si>
    <t>Total</t>
  </si>
  <si>
    <t>Keterangan</t>
  </si>
  <si>
    <t>properti hilang/tak terpakai</t>
  </si>
  <si>
    <t>mulai 71-150 cm dgn durasi 5-8 s/d &gt;8 hari</t>
  </si>
  <si>
    <t>kerusakan bangunan</t>
  </si>
  <si>
    <t>Rekapitulasi Kerusakan</t>
  </si>
  <si>
    <t>&lt;1 hari</t>
  </si>
  <si>
    <t>1-4 hari</t>
  </si>
  <si>
    <t>5-8 hari</t>
  </si>
  <si>
    <t>&gt;8 hari</t>
  </si>
  <si>
    <t>10 - 70 cm</t>
  </si>
  <si>
    <t>71 - 150 cm</t>
  </si>
  <si>
    <t>&gt; 150 cm</t>
  </si>
  <si>
    <t>terdampak</t>
  </si>
  <si>
    <t>Perhitungan Kerugian Akibat Banjir</t>
  </si>
  <si>
    <t xml:space="preserve">Kerugian = kebersihan, kehilangan pendapatan dan tambahan lainnya </t>
  </si>
  <si>
    <t>Kelas banjir / Aset</t>
  </si>
  <si>
    <t>A1</t>
  </si>
  <si>
    <t>A2</t>
  </si>
  <si>
    <t>A3</t>
  </si>
  <si>
    <t>A4</t>
  </si>
  <si>
    <t>B1</t>
  </si>
  <si>
    <t>B2</t>
  </si>
  <si>
    <t>B3</t>
  </si>
  <si>
    <t>B4</t>
  </si>
  <si>
    <t>C1</t>
  </si>
  <si>
    <t>C2</t>
  </si>
  <si>
    <t>C3</t>
  </si>
  <si>
    <t>C4</t>
  </si>
  <si>
    <t>D1</t>
  </si>
  <si>
    <t>D2</t>
  </si>
  <si>
    <t>D3</t>
  </si>
  <si>
    <t>D4</t>
  </si>
  <si>
    <t>semua kelas banjir</t>
  </si>
  <si>
    <t>Rekapitulasi Kerugian</t>
  </si>
  <si>
    <t>kebersihan</t>
  </si>
  <si>
    <t>kehilangan pendapatan (produksi ikan budidaya)</t>
  </si>
  <si>
    <t>m2</t>
  </si>
  <si>
    <t xml:space="preserve">perlengkapan budidaya </t>
  </si>
  <si>
    <t>mulai 71-150 cm dgn durasi 1-4 s/d &gt;8 hari</t>
  </si>
  <si>
    <t>pakan ikan</t>
  </si>
  <si>
    <t>kg</t>
  </si>
  <si>
    <t>semua kelas banjir dengan persentase yang berbeda</t>
  </si>
  <si>
    <t xml:space="preserve">semua kelas banjir </t>
  </si>
  <si>
    <t>PERIKANAN</t>
  </si>
  <si>
    <t>PLUIT</t>
  </si>
  <si>
    <t>KEBON KOSONG</t>
  </si>
  <si>
    <t>RAWA BUAYA</t>
  </si>
  <si>
    <t>CENGKARENG TIMUR</t>
  </si>
  <si>
    <t>KAMAL MUARA</t>
  </si>
  <si>
    <t>CILANDAK TIMUR</t>
  </si>
  <si>
    <t>KEBAGUSAN</t>
  </si>
  <si>
    <t>JATI PADANG</t>
  </si>
  <si>
    <t>PEJATEN TIMUR</t>
  </si>
  <si>
    <t>PONDOK LABU</t>
  </si>
  <si>
    <t>KEBAYORAN LAMA SELATAN</t>
  </si>
  <si>
    <t>GROGOL UTARA</t>
  </si>
  <si>
    <t>GEDONG</t>
  </si>
  <si>
    <t>Kelurahan</t>
  </si>
  <si>
    <t>Luas</t>
  </si>
  <si>
    <t>RW</t>
  </si>
  <si>
    <t>rata2</t>
  </si>
  <si>
    <t>ikan</t>
  </si>
  <si>
    <t>Jenis ikan</t>
  </si>
  <si>
    <t>Harga/kg</t>
  </si>
  <si>
    <t>Tongkol</t>
  </si>
  <si>
    <t>Baronang</t>
  </si>
  <si>
    <t>Kerapu</t>
  </si>
  <si>
    <t>Tuna</t>
  </si>
  <si>
    <t>Kakap</t>
  </si>
  <si>
    <t>Bawal air tawar</t>
  </si>
  <si>
    <t>Bawal laut</t>
  </si>
  <si>
    <t>Tengiri</t>
  </si>
  <si>
    <t>Patin</t>
  </si>
  <si>
    <t>Mujair</t>
  </si>
  <si>
    <t>Mas</t>
  </si>
  <si>
    <t>Gurame</t>
  </si>
  <si>
    <t>Lele</t>
  </si>
  <si>
    <t>Kerang hijau</t>
  </si>
  <si>
    <t>Udang</t>
  </si>
  <si>
    <t>Cumi</t>
  </si>
  <si>
    <t>pembulatan</t>
  </si>
  <si>
    <t>kg                                 (1 kolam = 600 kg)</t>
  </si>
  <si>
    <t>pagar/tanggul kolam (kayu-bambu, paralon dll)</t>
  </si>
  <si>
    <t>kg                                    (keuntungan 20% dari total penjualan pada point 3 di pengeluaran)</t>
  </si>
  <si>
    <r>
      <t xml:space="preserve">diperkiraan 1 kolam berukuran 1000 m2 </t>
    </r>
    <r>
      <rPr>
        <b/>
        <sz val="11"/>
        <color theme="1"/>
        <rFont val="Calibri"/>
        <family val="2"/>
        <scheme val="minor"/>
      </rPr>
      <t>(Petunjuk Teknis Balai Benih)</t>
    </r>
    <r>
      <rPr>
        <sz val="11"/>
        <color theme="1"/>
        <rFont val="Calibri"/>
        <family val="2"/>
        <scheme val="minor"/>
      </rPr>
      <t xml:space="preserve"> maka kurang lebih terdapat 5 kolam diasumsikan</t>
    </r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</si>
</sst>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12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i/>
      <sz val="9"/>
      <color theme="1"/>
      <name val="Arial"/>
      <family val="2"/>
    </font>
    <font>
      <sz val="11"/>
      <color theme="1"/>
      <name val="Calibri"/>
      <family val="2"/>
    </font>
    <font>
      <i/>
      <sz val="9"/>
      <color theme="1"/>
      <name val="Arial"/>
      <family val="2"/>
    </font>
    <font>
      <b/>
      <sz val="14"/>
      <color theme="1"/>
      <name val="Arial"/>
      <family val="2"/>
    </font>
    <font>
      <b/>
      <sz val="11"/>
      <color rgb="FFFF0000"/>
      <name val="Calibri"/>
      <family val="2"/>
      <scheme val="minor"/>
    </font>
    <font>
      <sz val="12"/>
      <color rgb="FF4A4A4A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3" fillId="0" borderId="0"/>
    <xf numFmtId="43" fontId="3" fillId="0" borderId="0" applyFont="0" applyFill="0" applyBorder="0" applyAlignment="0" applyProtection="0"/>
  </cellStyleXfs>
  <cellXfs count="65">
    <xf numFmtId="0" fontId="0" fillId="0" borderId="0" xfId="0"/>
    <xf numFmtId="0" fontId="0" fillId="0" borderId="0" xfId="0"/>
    <xf numFmtId="0" fontId="3" fillId="0" borderId="0" xfId="1"/>
    <xf numFmtId="0" fontId="4" fillId="0" borderId="0" xfId="1" applyFont="1"/>
    <xf numFmtId="0" fontId="5" fillId="0" borderId="0" xfId="1" applyFont="1"/>
    <xf numFmtId="0" fontId="5" fillId="0" borderId="2" xfId="1" applyFont="1" applyBorder="1" applyAlignment="1">
      <alignment horizontal="center"/>
    </xf>
    <xf numFmtId="0" fontId="4" fillId="0" borderId="2" xfId="1" applyFont="1" applyBorder="1" applyAlignment="1">
      <alignment horizontal="center"/>
    </xf>
    <xf numFmtId="0" fontId="5" fillId="0" borderId="2" xfId="1" applyFont="1" applyBorder="1"/>
    <xf numFmtId="164" fontId="5" fillId="0" borderId="2" xfId="2" applyNumberFormat="1" applyFont="1" applyBorder="1"/>
    <xf numFmtId="164" fontId="5" fillId="0" borderId="2" xfId="1" applyNumberFormat="1" applyFont="1" applyBorder="1"/>
    <xf numFmtId="0" fontId="5" fillId="0" borderId="2" xfId="1" applyFont="1" applyBorder="1" applyAlignment="1">
      <alignment wrapText="1"/>
    </xf>
    <xf numFmtId="164" fontId="5" fillId="0" borderId="2" xfId="2" applyNumberFormat="1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4" fillId="0" borderId="2" xfId="1" applyFont="1" applyFill="1" applyBorder="1"/>
    <xf numFmtId="0" fontId="4" fillId="0" borderId="2" xfId="1" applyFont="1" applyBorder="1"/>
    <xf numFmtId="0" fontId="0" fillId="0" borderId="2" xfId="0" applyBorder="1" applyAlignment="1">
      <alignment vertical="center" wrapText="1"/>
    </xf>
    <xf numFmtId="164" fontId="0" fillId="0" borderId="2" xfId="0" applyNumberFormat="1" applyBorder="1" applyAlignment="1">
      <alignment horizontal="center"/>
    </xf>
    <xf numFmtId="0" fontId="5" fillId="0" borderId="0" xfId="1" applyFont="1" applyBorder="1"/>
    <xf numFmtId="164" fontId="5" fillId="0" borderId="0" xfId="2" applyNumberFormat="1" applyFont="1" applyBorder="1"/>
    <xf numFmtId="0" fontId="6" fillId="0" borderId="0" xfId="1" applyFont="1" applyBorder="1"/>
    <xf numFmtId="164" fontId="4" fillId="0" borderId="0" xfId="2" applyNumberFormat="1" applyFont="1" applyBorder="1"/>
    <xf numFmtId="0" fontId="4" fillId="0" borderId="0" xfId="1" applyFont="1" applyBorder="1"/>
    <xf numFmtId="0" fontId="5" fillId="0" borderId="0" xfId="1" applyFont="1" applyBorder="1" applyAlignment="1">
      <alignment wrapText="1"/>
    </xf>
    <xf numFmtId="164" fontId="5" fillId="0" borderId="0" xfId="2" applyNumberFormat="1" applyFont="1" applyBorder="1" applyAlignment="1">
      <alignment horizontal="center"/>
    </xf>
    <xf numFmtId="0" fontId="5" fillId="0" borderId="0" xfId="1" applyFont="1" applyBorder="1" applyAlignment="1">
      <alignment horizontal="center"/>
    </xf>
    <xf numFmtId="0" fontId="8" fillId="0" borderId="0" xfId="1" applyFont="1" applyBorder="1" applyAlignment="1">
      <alignment horizontal="center"/>
    </xf>
    <xf numFmtId="0" fontId="4" fillId="0" borderId="0" xfId="1" applyFont="1" applyFill="1" applyBorder="1"/>
    <xf numFmtId="0" fontId="7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164" fontId="5" fillId="0" borderId="0" xfId="2" applyNumberFormat="1" applyFont="1" applyFill="1" applyBorder="1" applyAlignment="1">
      <alignment horizontal="center"/>
    </xf>
    <xf numFmtId="0" fontId="9" fillId="0" borderId="0" xfId="1" applyFont="1"/>
    <xf numFmtId="0" fontId="1" fillId="0" borderId="0" xfId="0" applyFont="1"/>
    <xf numFmtId="0" fontId="1" fillId="0" borderId="0" xfId="1" applyFont="1"/>
    <xf numFmtId="164" fontId="4" fillId="0" borderId="2" xfId="1" applyNumberFormat="1" applyFont="1" applyBorder="1"/>
    <xf numFmtId="3" fontId="2" fillId="0" borderId="0" xfId="0" applyNumberFormat="1" applyFont="1"/>
    <xf numFmtId="3" fontId="10" fillId="0" borderId="0" xfId="0" applyNumberFormat="1" applyFont="1"/>
    <xf numFmtId="3" fontId="10" fillId="0" borderId="0" xfId="1" applyNumberFormat="1" applyFont="1"/>
    <xf numFmtId="0" fontId="0" fillId="0" borderId="0" xfId="0" applyBorder="1"/>
    <xf numFmtId="0" fontId="2" fillId="0" borderId="0" xfId="0" applyFont="1" applyBorder="1"/>
    <xf numFmtId="3" fontId="4" fillId="0" borderId="0" xfId="1" applyNumberFormat="1" applyFont="1" applyBorder="1" applyAlignment="1">
      <alignment wrapText="1"/>
    </xf>
    <xf numFmtId="3" fontId="5" fillId="0" borderId="0" xfId="1" applyNumberFormat="1" applyFont="1" applyBorder="1"/>
    <xf numFmtId="3" fontId="5" fillId="0" borderId="2" xfId="1" applyNumberFormat="1" applyFont="1" applyBorder="1"/>
    <xf numFmtId="3" fontId="2" fillId="0" borderId="0" xfId="0" applyNumberFormat="1" applyFont="1" applyBorder="1"/>
    <xf numFmtId="0" fontId="5" fillId="0" borderId="0" xfId="1" applyFont="1" applyFill="1" applyBorder="1"/>
    <xf numFmtId="164" fontId="0" fillId="0" borderId="0" xfId="0" applyNumberFormat="1" applyBorder="1"/>
    <xf numFmtId="0" fontId="5" fillId="0" borderId="1" xfId="1" applyFont="1" applyBorder="1" applyAlignment="1">
      <alignment horizontal="center"/>
    </xf>
    <xf numFmtId="0" fontId="5" fillId="0" borderId="1" xfId="1" applyFont="1" applyFill="1" applyBorder="1" applyAlignment="1">
      <alignment wrapText="1"/>
    </xf>
    <xf numFmtId="164" fontId="5" fillId="0" borderId="1" xfId="2" applyNumberFormat="1" applyFont="1" applyBorder="1" applyAlignment="1">
      <alignment horizontal="center"/>
    </xf>
    <xf numFmtId="0" fontId="5" fillId="0" borderId="0" xfId="1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5" fillId="0" borderId="4" xfId="1" applyFont="1" applyBorder="1"/>
    <xf numFmtId="0" fontId="5" fillId="0" borderId="4" xfId="1" applyFont="1" applyBorder="1" applyAlignment="1">
      <alignment horizontal="center"/>
    </xf>
    <xf numFmtId="164" fontId="5" fillId="0" borderId="4" xfId="2" applyNumberFormat="1" applyFont="1" applyBorder="1" applyAlignment="1">
      <alignment horizontal="center"/>
    </xf>
    <xf numFmtId="0" fontId="0" fillId="0" borderId="4" xfId="0" applyBorder="1"/>
    <xf numFmtId="0" fontId="5" fillId="0" borderId="5" xfId="1" applyFont="1" applyBorder="1" applyAlignment="1">
      <alignment wrapText="1"/>
    </xf>
    <xf numFmtId="3" fontId="2" fillId="0" borderId="6" xfId="0" applyNumberFormat="1" applyFont="1" applyBorder="1"/>
    <xf numFmtId="0" fontId="0" fillId="0" borderId="0" xfId="0" applyAlignment="1">
      <alignment horizontal="right" vertical="center"/>
    </xf>
    <xf numFmtId="0" fontId="0" fillId="0" borderId="0" xfId="0" applyBorder="1" applyAlignment="1">
      <alignment horizontal="left"/>
    </xf>
    <xf numFmtId="0" fontId="5" fillId="0" borderId="2" xfId="1" applyFont="1" applyBorder="1" applyAlignment="1">
      <alignment horizontal="center" wrapText="1"/>
    </xf>
    <xf numFmtId="0" fontId="11" fillId="0" borderId="0" xfId="0" applyFont="1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5" fillId="0" borderId="1" xfId="1" applyFont="1" applyBorder="1" applyAlignment="1">
      <alignment horizontal="center" vertical="center"/>
    </xf>
    <xf numFmtId="0" fontId="5" fillId="0" borderId="3" xfId="1" applyFont="1" applyBorder="1" applyAlignment="1">
      <alignment horizontal="center" vertical="center"/>
    </xf>
  </cellXfs>
  <cellStyles count="3">
    <cellStyle name="Comma 2" xfId="2"/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B72"/>
  <sheetViews>
    <sheetView tabSelected="1" topLeftCell="A19" workbookViewId="0">
      <selection activeCell="B17" sqref="B17"/>
    </sheetView>
  </sheetViews>
  <sheetFormatPr defaultRowHeight="15"/>
  <cols>
    <col min="3" max="3" width="30.28515625" bestFit="1" customWidth="1"/>
    <col min="5" max="5" width="17" bestFit="1" customWidth="1"/>
    <col min="6" max="6" width="10" bestFit="1" customWidth="1"/>
    <col min="7" max="7" width="12" bestFit="1" customWidth="1"/>
    <col min="8" max="8" width="16.28515625" bestFit="1" customWidth="1"/>
    <col min="12" max="12" width="12.7109375" customWidth="1"/>
    <col min="13" max="14" width="11.5703125" bestFit="1" customWidth="1"/>
    <col min="15" max="16" width="12" bestFit="1" customWidth="1"/>
    <col min="17" max="19" width="11.5703125" bestFit="1" customWidth="1"/>
    <col min="21" max="23" width="12.5703125" bestFit="1" customWidth="1"/>
    <col min="25" max="27" width="12.5703125" bestFit="1" customWidth="1"/>
  </cols>
  <sheetData>
    <row r="1" spans="1:21" ht="18">
      <c r="A1" s="2"/>
      <c r="B1" s="31" t="s">
        <v>51</v>
      </c>
      <c r="C1" s="2"/>
      <c r="D1" s="2"/>
      <c r="E1" s="2"/>
      <c r="F1" s="2"/>
      <c r="G1" s="2"/>
      <c r="H1" s="1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>
      <c r="A2" s="2"/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1:21">
      <c r="A3" s="1"/>
      <c r="B3" s="3" t="s">
        <v>0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1">
      <c r="A4" s="3"/>
      <c r="B4" s="4" t="s">
        <v>1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spans="1:21">
      <c r="A5" s="2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</row>
    <row r="6" spans="1:21">
      <c r="A6" s="2"/>
      <c r="B6" s="6" t="s">
        <v>2</v>
      </c>
      <c r="C6" s="6" t="s">
        <v>3</v>
      </c>
      <c r="D6" s="6" t="s">
        <v>4</v>
      </c>
      <c r="E6" s="6" t="s">
        <v>5</v>
      </c>
      <c r="F6" s="6" t="s">
        <v>6</v>
      </c>
      <c r="G6" s="6" t="s">
        <v>7</v>
      </c>
      <c r="H6" s="6" t="s">
        <v>8</v>
      </c>
      <c r="I6" s="1"/>
      <c r="J6" s="32"/>
      <c r="K6" s="1"/>
      <c r="L6" s="1"/>
      <c r="M6" s="1"/>
      <c r="N6" s="1"/>
      <c r="O6" s="1"/>
      <c r="P6" s="1"/>
      <c r="Q6" s="1"/>
      <c r="R6" s="1"/>
      <c r="S6" s="1"/>
      <c r="T6" s="1"/>
      <c r="U6" s="1"/>
    </row>
    <row r="7" spans="1:21">
      <c r="A7" s="2"/>
      <c r="B7" s="7"/>
      <c r="C7" s="15" t="s">
        <v>9</v>
      </c>
      <c r="D7" s="7"/>
      <c r="E7" s="7"/>
      <c r="F7" s="13"/>
      <c r="G7" s="8"/>
      <c r="H7" s="34"/>
      <c r="I7" s="35"/>
      <c r="J7" s="36"/>
      <c r="K7" s="1"/>
      <c r="L7" s="1"/>
      <c r="M7" s="1"/>
      <c r="N7" s="1"/>
      <c r="O7" s="1"/>
      <c r="P7" s="1"/>
      <c r="Q7" s="1"/>
      <c r="R7" s="1"/>
      <c r="S7" s="1"/>
      <c r="T7" s="1"/>
      <c r="U7" s="1"/>
    </row>
    <row r="8" spans="1:21" ht="36.75">
      <c r="A8" s="2"/>
      <c r="B8" s="12">
        <v>2</v>
      </c>
      <c r="C8" s="7" t="s">
        <v>45</v>
      </c>
      <c r="D8" s="12"/>
      <c r="E8" s="5"/>
      <c r="F8" s="11"/>
      <c r="G8" s="11">
        <v>25000000</v>
      </c>
      <c r="H8" s="10" t="s">
        <v>46</v>
      </c>
      <c r="I8" s="1"/>
      <c r="J8" s="1"/>
      <c r="K8" s="1"/>
      <c r="M8" s="2"/>
      <c r="N8" s="2"/>
      <c r="O8" s="2"/>
      <c r="P8" s="2"/>
      <c r="Q8" s="1"/>
      <c r="R8" s="1"/>
      <c r="S8" s="1"/>
      <c r="T8" s="1"/>
      <c r="U8" s="1"/>
    </row>
    <row r="9" spans="1:21" s="1" customFormat="1" ht="48.75">
      <c r="A9" s="2"/>
      <c r="B9" s="12">
        <v>3</v>
      </c>
      <c r="C9" s="7" t="s">
        <v>69</v>
      </c>
      <c r="D9" s="12">
        <v>3000</v>
      </c>
      <c r="E9" s="59" t="s">
        <v>89</v>
      </c>
      <c r="F9" s="11">
        <v>32000</v>
      </c>
      <c r="G9" s="11">
        <f>D9*F9</f>
        <v>96000000</v>
      </c>
      <c r="H9" s="10" t="s">
        <v>49</v>
      </c>
      <c r="M9" s="2"/>
      <c r="N9" s="2"/>
      <c r="O9" s="2"/>
      <c r="P9" s="2"/>
    </row>
    <row r="10" spans="1:21" s="1" customFormat="1">
      <c r="A10" s="2"/>
      <c r="B10" s="12">
        <v>4</v>
      </c>
      <c r="C10" s="7" t="s">
        <v>47</v>
      </c>
      <c r="D10" s="12">
        <v>400</v>
      </c>
      <c r="E10" s="5" t="s">
        <v>48</v>
      </c>
      <c r="F10" s="11">
        <v>5000</v>
      </c>
      <c r="G10" s="11">
        <f>D10*F10</f>
        <v>2000000</v>
      </c>
      <c r="H10" s="10" t="s">
        <v>50</v>
      </c>
      <c r="M10" s="2"/>
      <c r="N10" s="2"/>
      <c r="O10" s="2"/>
      <c r="P10" s="2"/>
    </row>
    <row r="11" spans="1:21">
      <c r="A11" s="2"/>
      <c r="B11" s="13"/>
      <c r="C11" s="14" t="s">
        <v>11</v>
      </c>
      <c r="D11" s="13"/>
      <c r="E11" s="13"/>
      <c r="F11" s="13"/>
      <c r="G11" s="13"/>
      <c r="H11" s="34"/>
      <c r="I11" s="1"/>
      <c r="J11" s="1"/>
      <c r="K11" s="1"/>
      <c r="L11" s="3" t="s">
        <v>12</v>
      </c>
      <c r="M11" s="2"/>
      <c r="N11" s="2"/>
      <c r="O11" s="2"/>
      <c r="P11" s="2"/>
      <c r="Q11" s="1"/>
      <c r="R11" s="1"/>
      <c r="S11" s="1"/>
      <c r="T11" s="1"/>
      <c r="U11" s="1"/>
    </row>
    <row r="12" spans="1:21" ht="36.75">
      <c r="A12" s="2"/>
      <c r="B12" s="46">
        <v>1</v>
      </c>
      <c r="C12" s="47" t="s">
        <v>90</v>
      </c>
      <c r="D12" s="46">
        <v>4500</v>
      </c>
      <c r="E12" s="46" t="s">
        <v>44</v>
      </c>
      <c r="F12" s="48">
        <v>100000</v>
      </c>
      <c r="G12" s="48">
        <f>D12*F12</f>
        <v>450000000</v>
      </c>
      <c r="H12" s="55" t="s">
        <v>10</v>
      </c>
      <c r="I12" s="56"/>
      <c r="J12" s="1"/>
      <c r="K12" s="1"/>
      <c r="L12" s="3"/>
      <c r="M12" s="2"/>
      <c r="N12" s="2"/>
      <c r="O12" s="2"/>
      <c r="P12" s="2"/>
      <c r="Q12" s="1"/>
      <c r="R12" s="1"/>
      <c r="S12" s="1"/>
      <c r="T12" s="1"/>
      <c r="U12" s="1"/>
    </row>
    <row r="13" spans="1:21">
      <c r="A13" s="2"/>
      <c r="B13" s="50"/>
      <c r="C13" s="51"/>
      <c r="D13" s="50"/>
      <c r="E13" s="52"/>
      <c r="F13" s="53"/>
      <c r="G13" s="53"/>
      <c r="H13" s="54"/>
      <c r="I13" s="38"/>
      <c r="J13" s="1"/>
      <c r="K13" s="1"/>
      <c r="L13" s="63" t="s">
        <v>51</v>
      </c>
      <c r="M13" s="5" t="s">
        <v>13</v>
      </c>
      <c r="N13" s="5" t="s">
        <v>14</v>
      </c>
      <c r="O13" s="5" t="s">
        <v>15</v>
      </c>
      <c r="P13" s="5" t="s">
        <v>16</v>
      </c>
      <c r="Q13" s="1"/>
      <c r="R13" s="1"/>
      <c r="S13" s="1"/>
      <c r="T13" s="1"/>
      <c r="U13" s="1"/>
    </row>
    <row r="14" spans="1:21">
      <c r="A14" s="2"/>
      <c r="B14" s="38"/>
      <c r="C14" s="44"/>
      <c r="D14" s="29"/>
      <c r="E14" s="49"/>
      <c r="F14" s="30"/>
      <c r="G14" s="19"/>
      <c r="H14" s="38"/>
      <c r="I14" s="38"/>
      <c r="J14" s="1"/>
      <c r="K14" s="1"/>
      <c r="L14" s="64"/>
      <c r="M14" s="5">
        <v>1</v>
      </c>
      <c r="N14" s="5">
        <v>2</v>
      </c>
      <c r="O14" s="5">
        <v>4</v>
      </c>
      <c r="P14" s="5">
        <v>10</v>
      </c>
      <c r="Q14" s="1"/>
      <c r="R14" s="1"/>
      <c r="S14" s="1"/>
      <c r="T14" s="1"/>
      <c r="U14" s="1"/>
    </row>
    <row r="15" spans="1:21">
      <c r="A15" s="1"/>
      <c r="B15" s="29"/>
      <c r="C15" s="18"/>
      <c r="D15" s="29"/>
      <c r="E15" s="49"/>
      <c r="F15" s="30"/>
      <c r="G15" s="24"/>
      <c r="H15" s="23"/>
      <c r="I15" s="43"/>
      <c r="J15" s="36"/>
      <c r="K15" s="1"/>
      <c r="L15" s="7" t="s">
        <v>17</v>
      </c>
      <c r="M15" s="9">
        <f>(10%*$G$9)+($G$10)</f>
        <v>11600000</v>
      </c>
      <c r="N15" s="9">
        <f>(20%*$G$9)+($G$10)</f>
        <v>21200000</v>
      </c>
      <c r="O15" s="9">
        <f>(60%*$G$9)+($G$10)</f>
        <v>59600000</v>
      </c>
      <c r="P15" s="9">
        <f>(100%*$G$9)+($G$10)</f>
        <v>98000000</v>
      </c>
      <c r="Q15" s="1"/>
      <c r="R15" s="1"/>
      <c r="S15" s="1"/>
      <c r="T15" s="1"/>
      <c r="U15" s="1"/>
    </row>
    <row r="16" spans="1:21">
      <c r="A16" s="1"/>
      <c r="B16" s="1"/>
      <c r="C16" s="1"/>
      <c r="D16" s="1"/>
      <c r="E16" s="1"/>
      <c r="F16" s="1"/>
      <c r="G16" s="1"/>
      <c r="H16" s="1"/>
      <c r="I16" s="1"/>
      <c r="J16" s="32"/>
      <c r="K16" s="1"/>
      <c r="L16" s="7" t="s">
        <v>18</v>
      </c>
      <c r="M16" s="9">
        <f t="shared" ref="M16:M17" si="0">(10%*$G$9)+($G$10)</f>
        <v>11600000</v>
      </c>
      <c r="N16" s="9">
        <f>(G8)+(20%*$G$9)+($G$10)</f>
        <v>46200000</v>
      </c>
      <c r="O16" s="9">
        <f>(G8)+(20%*$G$9)+($G$10)+(G12)</f>
        <v>496200000</v>
      </c>
      <c r="P16" s="9">
        <f>(G8)+(100%*$G$9)+($G$10)+(G12)</f>
        <v>573000000</v>
      </c>
      <c r="Q16" s="1"/>
      <c r="R16" s="1"/>
      <c r="S16" s="1"/>
      <c r="T16" s="1"/>
      <c r="U16" s="1"/>
    </row>
    <row r="17" spans="1:28">
      <c r="A17" s="1"/>
      <c r="B17" s="1" t="s">
        <v>92</v>
      </c>
      <c r="C17" s="1"/>
      <c r="D17" s="1"/>
      <c r="E17" s="1"/>
      <c r="F17" s="1"/>
      <c r="G17" s="1"/>
      <c r="H17" s="1"/>
      <c r="I17" s="2"/>
      <c r="J17" s="33"/>
      <c r="K17" s="1"/>
      <c r="L17" s="7" t="s">
        <v>19</v>
      </c>
      <c r="M17" s="9">
        <f t="shared" si="0"/>
        <v>11600000</v>
      </c>
      <c r="N17" s="8">
        <f>(G8)+(20%*$G$9)+($G$10)</f>
        <v>46200000</v>
      </c>
      <c r="O17" s="9">
        <f>(G8)+(20%*$G$9)+($G$10)+(G12)</f>
        <v>496200000</v>
      </c>
      <c r="P17" s="8">
        <f>(G8)+(100%*$G$9)+($G$10)+(G12)</f>
        <v>573000000</v>
      </c>
      <c r="Q17" s="1"/>
      <c r="R17" s="1"/>
      <c r="S17" s="1"/>
      <c r="T17" s="1"/>
      <c r="U17" s="1"/>
    </row>
    <row r="18" spans="1:28">
      <c r="A18" s="1"/>
      <c r="B18" s="1"/>
      <c r="C18" s="1"/>
      <c r="D18" s="1"/>
      <c r="E18" s="1"/>
      <c r="F18" s="1"/>
      <c r="G18" s="1"/>
      <c r="H18" s="1"/>
      <c r="I18" s="1"/>
      <c r="J18" s="32"/>
      <c r="K18" s="1"/>
      <c r="L18" s="7" t="s">
        <v>20</v>
      </c>
      <c r="M18" s="8"/>
      <c r="N18" s="8"/>
      <c r="O18" s="8"/>
      <c r="P18" s="8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 spans="1:28">
      <c r="A19" s="1"/>
      <c r="B19" s="3" t="s">
        <v>21</v>
      </c>
      <c r="C19" s="2"/>
      <c r="D19" s="2"/>
      <c r="E19" s="2"/>
      <c r="F19" s="2"/>
      <c r="G19" s="2"/>
      <c r="H19" s="2"/>
      <c r="I19" s="1"/>
      <c r="J19" s="32"/>
      <c r="K19" s="1"/>
      <c r="L19" s="2"/>
      <c r="M19" s="2"/>
      <c r="N19" s="2"/>
      <c r="O19" s="2"/>
      <c r="P19" s="2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ht="30">
      <c r="A20" s="1"/>
      <c r="B20" s="4" t="s">
        <v>22</v>
      </c>
      <c r="C20" s="2"/>
      <c r="D20" s="2"/>
      <c r="E20" s="2"/>
      <c r="F20" s="2"/>
      <c r="G20" s="2"/>
      <c r="H20" s="2"/>
      <c r="I20" s="2"/>
      <c r="J20" s="1"/>
      <c r="K20" s="1"/>
      <c r="L20" s="16" t="s">
        <v>23</v>
      </c>
      <c r="M20" s="12" t="s">
        <v>24</v>
      </c>
      <c r="N20" s="12" t="s">
        <v>25</v>
      </c>
      <c r="O20" s="12" t="s">
        <v>26</v>
      </c>
      <c r="P20" s="12" t="s">
        <v>27</v>
      </c>
      <c r="Q20" s="12" t="s">
        <v>28</v>
      </c>
      <c r="R20" s="12" t="s">
        <v>29</v>
      </c>
      <c r="S20" s="12" t="s">
        <v>30</v>
      </c>
      <c r="T20" s="12" t="s">
        <v>31</v>
      </c>
      <c r="U20" s="12" t="s">
        <v>32</v>
      </c>
      <c r="V20" s="12" t="s">
        <v>33</v>
      </c>
      <c r="W20" s="12" t="s">
        <v>34</v>
      </c>
      <c r="X20" s="12" t="s">
        <v>35</v>
      </c>
      <c r="Y20" s="12" t="s">
        <v>36</v>
      </c>
      <c r="Z20" s="12" t="s">
        <v>37</v>
      </c>
      <c r="AA20" s="12" t="s">
        <v>38</v>
      </c>
      <c r="AB20" s="12" t="s">
        <v>39</v>
      </c>
    </row>
    <row r="21" spans="1:28">
      <c r="A21" s="4"/>
      <c r="B21" s="1"/>
      <c r="C21" s="1"/>
      <c r="D21" s="1"/>
      <c r="E21" s="1"/>
      <c r="F21" s="1"/>
      <c r="G21" s="1"/>
      <c r="H21" s="1"/>
      <c r="I21" s="1"/>
      <c r="J21" s="1"/>
      <c r="K21" s="1"/>
      <c r="L21" s="16" t="s">
        <v>51</v>
      </c>
      <c r="M21" s="17">
        <f>M15+M26</f>
        <v>40800000</v>
      </c>
      <c r="N21" s="17">
        <f>M16+M27</f>
        <v>40800000</v>
      </c>
      <c r="O21" s="17">
        <f>M17+M28</f>
        <v>40800000</v>
      </c>
      <c r="P21" s="17">
        <v>0</v>
      </c>
      <c r="Q21" s="17">
        <f>N15+N26</f>
        <v>61360000</v>
      </c>
      <c r="R21" s="17">
        <f>N16+N27</f>
        <v>86360000</v>
      </c>
      <c r="S21" s="17">
        <f>N17+N28</f>
        <v>86360000</v>
      </c>
      <c r="T21" s="17">
        <v>0</v>
      </c>
      <c r="U21" s="17">
        <f>O15+O26</f>
        <v>103600000</v>
      </c>
      <c r="V21" s="17">
        <f>O16+O27</f>
        <v>540200000</v>
      </c>
      <c r="W21" s="17">
        <f>O17+O28</f>
        <v>540200000</v>
      </c>
      <c r="X21" s="17">
        <v>0</v>
      </c>
      <c r="Y21" s="17">
        <f>P15+P26</f>
        <v>145840000</v>
      </c>
      <c r="Z21" s="17">
        <f>P16+P27</f>
        <v>620840000</v>
      </c>
      <c r="AA21" s="17">
        <f>P17+P28</f>
        <v>620840000</v>
      </c>
      <c r="AB21" s="17">
        <v>0</v>
      </c>
    </row>
    <row r="22" spans="1:28">
      <c r="A22" s="2"/>
      <c r="B22" s="6" t="s">
        <v>2</v>
      </c>
      <c r="C22" s="6" t="s">
        <v>3</v>
      </c>
      <c r="D22" s="6" t="s">
        <v>4</v>
      </c>
      <c r="E22" s="6" t="s">
        <v>5</v>
      </c>
      <c r="F22" s="6" t="s">
        <v>6</v>
      </c>
      <c r="G22" s="6" t="s">
        <v>7</v>
      </c>
      <c r="H22" s="6" t="s">
        <v>8</v>
      </c>
      <c r="I22" s="1"/>
      <c r="J22" s="32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spans="1:28" ht="60.75">
      <c r="A23" s="2"/>
      <c r="B23" s="5">
        <v>1</v>
      </c>
      <c r="C23" s="10" t="s">
        <v>43</v>
      </c>
      <c r="D23" s="5">
        <v>120</v>
      </c>
      <c r="E23" s="59" t="s">
        <v>91</v>
      </c>
      <c r="F23" s="8">
        <v>1000</v>
      </c>
      <c r="G23" s="8">
        <f>20%*G9</f>
        <v>19200000</v>
      </c>
      <c r="H23" s="42" t="s">
        <v>40</v>
      </c>
      <c r="I23" s="43"/>
      <c r="J23" s="32"/>
      <c r="K23" s="1"/>
      <c r="L23" s="3" t="s">
        <v>41</v>
      </c>
      <c r="M23" s="2"/>
      <c r="N23" s="2"/>
      <c r="O23" s="2"/>
      <c r="P23" s="2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 spans="1:28">
      <c r="A24" s="2"/>
      <c r="B24" s="5">
        <v>2</v>
      </c>
      <c r="C24" s="7" t="s">
        <v>42</v>
      </c>
      <c r="D24" s="5"/>
      <c r="E24" s="5"/>
      <c r="F24" s="8"/>
      <c r="G24" s="8">
        <v>10000000</v>
      </c>
      <c r="H24" s="42" t="s">
        <v>40</v>
      </c>
      <c r="I24" s="40"/>
      <c r="J24" s="32"/>
      <c r="K24" s="1"/>
      <c r="L24" s="63" t="s">
        <v>51</v>
      </c>
      <c r="M24" s="5" t="s">
        <v>13</v>
      </c>
      <c r="N24" s="5" t="s">
        <v>14</v>
      </c>
      <c r="O24" s="5" t="s">
        <v>15</v>
      </c>
      <c r="P24" s="5" t="s">
        <v>16</v>
      </c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 spans="1:28">
      <c r="A25" s="2"/>
      <c r="B25" s="1"/>
      <c r="C25" s="1"/>
      <c r="D25" s="1"/>
      <c r="E25" s="1"/>
      <c r="F25" s="1"/>
      <c r="G25" s="1"/>
      <c r="H25" s="1"/>
      <c r="I25" s="39"/>
      <c r="J25" s="32"/>
      <c r="K25" s="1"/>
      <c r="L25" s="64"/>
      <c r="M25" s="5">
        <v>1</v>
      </c>
      <c r="N25" s="5">
        <v>2</v>
      </c>
      <c r="O25" s="5">
        <v>4</v>
      </c>
      <c r="P25" s="5">
        <v>10</v>
      </c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 spans="1:28">
      <c r="A26" s="2"/>
      <c r="B26" s="57"/>
      <c r="C26" s="58"/>
      <c r="D26" s="29"/>
      <c r="E26" s="29"/>
      <c r="F26" s="30"/>
      <c r="G26" s="45"/>
      <c r="H26" s="38"/>
      <c r="I26" s="1"/>
      <c r="J26" s="32"/>
      <c r="K26" s="1"/>
      <c r="L26" s="7" t="s">
        <v>17</v>
      </c>
      <c r="M26" s="9">
        <f>$G$23+$G$24</f>
        <v>29200000</v>
      </c>
      <c r="N26" s="9">
        <f>$G$23+$G$24+(5%*$G$23+$G$24)</f>
        <v>40160000</v>
      </c>
      <c r="O26" s="9">
        <f>$G$23+$G$24+(25%*$G$23+$G$24)</f>
        <v>44000000</v>
      </c>
      <c r="P26" s="9">
        <f>$G$23+$G$24+(45%*$G$23+$G$24)</f>
        <v>47840000</v>
      </c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1:28">
      <c r="A27" s="2"/>
      <c r="B27" s="1"/>
      <c r="C27" s="1"/>
      <c r="D27" s="1"/>
      <c r="E27" s="1"/>
      <c r="F27" s="1"/>
      <c r="G27" s="1"/>
      <c r="H27" s="1"/>
      <c r="I27" s="2"/>
      <c r="J27" s="2"/>
      <c r="K27" s="1"/>
      <c r="L27" s="7" t="s">
        <v>18</v>
      </c>
      <c r="M27" s="9">
        <f t="shared" ref="M27:M28" si="1">$G$23+$G$24</f>
        <v>29200000</v>
      </c>
      <c r="N27" s="9">
        <f t="shared" ref="N27:N28" si="2">$G$23+$G$24+(5%*$G$23+$G$24)</f>
        <v>40160000</v>
      </c>
      <c r="O27" s="9">
        <f t="shared" ref="O27:O28" si="3">$G$23+$G$24+(25%*$G$23+$G$24)</f>
        <v>44000000</v>
      </c>
      <c r="P27" s="9">
        <f t="shared" ref="P27:P28" si="4">$G$23+$G$24+(45%*$G$23+$G$24)</f>
        <v>47840000</v>
      </c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>
      <c r="A28" s="2"/>
      <c r="B28" s="1"/>
      <c r="C28" s="1"/>
      <c r="D28" s="1"/>
      <c r="E28" s="1"/>
      <c r="F28" s="1"/>
      <c r="G28" s="1"/>
      <c r="H28" s="1"/>
      <c r="I28" s="2"/>
      <c r="J28" s="2"/>
      <c r="K28" s="1"/>
      <c r="L28" s="7" t="s">
        <v>19</v>
      </c>
      <c r="M28" s="9">
        <f t="shared" si="1"/>
        <v>29200000</v>
      </c>
      <c r="N28" s="9">
        <f t="shared" si="2"/>
        <v>40160000</v>
      </c>
      <c r="O28" s="9">
        <f t="shared" si="3"/>
        <v>44000000</v>
      </c>
      <c r="P28" s="9">
        <f t="shared" si="4"/>
        <v>47840000</v>
      </c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>
      <c r="A29" s="2"/>
      <c r="B29" s="1"/>
      <c r="C29" s="1"/>
      <c r="D29" s="1"/>
      <c r="E29" s="1"/>
      <c r="F29" s="1"/>
      <c r="G29" s="1"/>
      <c r="H29" s="1"/>
      <c r="I29" s="2"/>
      <c r="J29" s="2"/>
      <c r="K29" s="1"/>
      <c r="L29" s="7" t="s">
        <v>20</v>
      </c>
      <c r="M29" s="9"/>
      <c r="N29" s="9"/>
      <c r="O29" s="9"/>
      <c r="P29" s="9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>
      <c r="A30" s="2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>
      <c r="A31" s="2"/>
      <c r="B31" s="38"/>
      <c r="C31" s="38"/>
      <c r="D31" s="38"/>
      <c r="E31" s="38"/>
      <c r="F31" s="38"/>
      <c r="G31" s="38"/>
      <c r="H31" s="38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>
      <c r="A32" s="2"/>
      <c r="B32" s="38"/>
      <c r="C32" s="38"/>
      <c r="D32" s="38"/>
      <c r="E32" s="38"/>
      <c r="F32" s="38"/>
      <c r="G32" s="38"/>
      <c r="H32" s="38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1:28">
      <c r="A33" s="2"/>
      <c r="B33" s="25"/>
      <c r="C33" s="18"/>
      <c r="D33" s="25"/>
      <c r="E33" s="25"/>
      <c r="F33" s="24"/>
      <c r="G33" s="24"/>
      <c r="H33" s="4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1:28">
      <c r="A34" s="2"/>
      <c r="B34" s="25"/>
      <c r="C34" s="18"/>
      <c r="D34" s="25"/>
      <c r="E34" s="25"/>
      <c r="F34" s="24"/>
      <c r="G34" s="24"/>
      <c r="H34" s="41"/>
      <c r="I34" s="1"/>
      <c r="J34" s="1"/>
      <c r="K34" s="1"/>
    </row>
    <row r="35" spans="1:28">
      <c r="A35" s="2"/>
      <c r="B35" s="25"/>
      <c r="C35" s="18"/>
      <c r="D35" s="25"/>
      <c r="E35" s="25"/>
      <c r="F35" s="24"/>
      <c r="G35" s="24"/>
      <c r="H35" s="18"/>
      <c r="I35" s="1"/>
      <c r="J35" s="1"/>
      <c r="K35" s="1"/>
    </row>
    <row r="36" spans="1:28">
      <c r="A36" s="2"/>
      <c r="B36" s="1"/>
      <c r="C36" s="1"/>
      <c r="D36" s="1"/>
      <c r="E36" s="1"/>
      <c r="F36" s="1"/>
      <c r="G36" s="1"/>
      <c r="H36" s="1"/>
      <c r="I36" s="1"/>
      <c r="J36" s="1"/>
      <c r="K36" s="1"/>
    </row>
    <row r="37" spans="1:28">
      <c r="A37" s="2"/>
      <c r="B37" s="1"/>
      <c r="C37" s="1"/>
      <c r="D37" s="1"/>
      <c r="E37" s="1"/>
      <c r="F37" s="1"/>
      <c r="G37" s="1"/>
      <c r="H37" s="1"/>
      <c r="I37" s="1"/>
      <c r="J37" s="2"/>
      <c r="K37" s="2"/>
    </row>
    <row r="38" spans="1:28">
      <c r="A38" s="4"/>
      <c r="B38" s="1"/>
      <c r="C38" s="1"/>
      <c r="D38" s="1"/>
      <c r="E38" s="1"/>
      <c r="F38" s="1"/>
      <c r="G38" s="1"/>
      <c r="H38" s="1"/>
      <c r="I38" s="1"/>
      <c r="J38" s="1"/>
      <c r="K38" s="2"/>
    </row>
    <row r="39" spans="1:28">
      <c r="A39" s="1"/>
      <c r="B39" s="1"/>
      <c r="C39" s="1"/>
      <c r="D39" s="1"/>
      <c r="E39" s="1"/>
      <c r="F39" s="1"/>
      <c r="G39" s="1"/>
      <c r="H39" s="1"/>
      <c r="I39" s="1"/>
      <c r="J39" s="32"/>
      <c r="K39" s="1"/>
    </row>
    <row r="40" spans="1:28">
      <c r="A40" s="1"/>
      <c r="B40" s="1"/>
      <c r="C40" s="1"/>
      <c r="D40" s="1"/>
      <c r="E40" s="1"/>
      <c r="F40" s="1"/>
      <c r="G40" s="1"/>
      <c r="H40" s="1"/>
      <c r="I40" s="1"/>
      <c r="J40" s="37"/>
      <c r="K40" s="2"/>
    </row>
    <row r="41" spans="1:28">
      <c r="A41" s="1"/>
      <c r="B41" s="1"/>
      <c r="C41" s="1"/>
      <c r="D41" s="1"/>
      <c r="E41" s="1"/>
      <c r="F41" s="1"/>
      <c r="G41" s="1"/>
      <c r="H41" s="1"/>
      <c r="I41" s="1"/>
      <c r="J41" s="37"/>
      <c r="K41" s="1"/>
    </row>
    <row r="42" spans="1:28">
      <c r="A42" s="1"/>
      <c r="B42" s="1"/>
      <c r="C42" s="1"/>
      <c r="D42" s="1"/>
      <c r="E42" s="1"/>
      <c r="F42" s="1"/>
      <c r="G42" s="1"/>
      <c r="H42" s="1"/>
      <c r="I42" s="1"/>
      <c r="J42" s="36"/>
      <c r="K42" s="1"/>
    </row>
    <row r="43" spans="1:28">
      <c r="A43" s="1"/>
      <c r="B43" s="1"/>
      <c r="C43" s="1"/>
      <c r="D43" s="1"/>
      <c r="E43" s="1"/>
      <c r="F43" s="1"/>
      <c r="G43" s="1"/>
      <c r="H43" s="1"/>
      <c r="I43" s="40"/>
      <c r="J43" s="36"/>
      <c r="K43" s="1"/>
    </row>
    <row r="44" spans="1:28">
      <c r="A44" s="1"/>
      <c r="B44" s="1"/>
      <c r="C44" s="1"/>
      <c r="D44" s="1"/>
      <c r="E44" s="1"/>
      <c r="F44" s="1"/>
      <c r="G44" s="1"/>
      <c r="H44" s="1"/>
      <c r="I44" s="1"/>
      <c r="J44" s="1"/>
      <c r="K44" s="2"/>
    </row>
    <row r="45" spans="1:28">
      <c r="A45" s="1"/>
      <c r="B45" s="1"/>
      <c r="C45" s="1"/>
      <c r="D45" s="1"/>
      <c r="E45" s="1"/>
      <c r="F45" s="1"/>
      <c r="G45" s="1"/>
      <c r="H45" s="1"/>
      <c r="I45" s="2"/>
      <c r="J45" s="2"/>
      <c r="K45" s="2"/>
    </row>
    <row r="47" spans="1:28">
      <c r="A47" s="1"/>
      <c r="B47" s="26"/>
      <c r="C47" s="27"/>
      <c r="D47" s="28"/>
      <c r="E47" s="25"/>
      <c r="F47" s="24"/>
      <c r="G47" s="24"/>
      <c r="H47" s="18"/>
      <c r="I47" s="1"/>
      <c r="J47" s="1"/>
      <c r="K47" s="1"/>
    </row>
    <row r="48" spans="1:28">
      <c r="A48" s="2"/>
      <c r="B48" s="1"/>
      <c r="C48" s="1"/>
      <c r="D48" s="1"/>
      <c r="E48" s="1"/>
      <c r="F48" s="1"/>
      <c r="G48" s="1"/>
      <c r="H48" s="1"/>
      <c r="I48" s="1"/>
      <c r="J48" s="1"/>
      <c r="K48" s="1"/>
    </row>
    <row r="49" spans="1:15">
      <c r="A49" s="2"/>
      <c r="B49" s="1"/>
      <c r="C49" s="1"/>
      <c r="D49" s="1"/>
      <c r="E49" s="1"/>
      <c r="F49" s="1"/>
      <c r="G49" s="1"/>
      <c r="H49" s="1"/>
      <c r="I49" s="1"/>
      <c r="J49" s="1"/>
      <c r="K49" s="1"/>
    </row>
    <row r="50" spans="1:15">
      <c r="A50" s="2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</row>
    <row r="51" spans="1:15">
      <c r="A51" s="2"/>
      <c r="B51" s="1"/>
      <c r="C51" s="1"/>
      <c r="D51" s="1"/>
      <c r="E51" s="1"/>
      <c r="F51" s="1"/>
      <c r="G51" s="1"/>
      <c r="H51" s="1"/>
      <c r="I51" s="1"/>
      <c r="J51" s="1"/>
      <c r="K51" s="1"/>
      <c r="L51" s="3"/>
      <c r="M51" s="2"/>
      <c r="N51" s="2"/>
      <c r="O51" s="2"/>
    </row>
    <row r="52" spans="1:15">
      <c r="A52" s="2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</row>
    <row r="53" spans="1:15">
      <c r="A53" s="2"/>
      <c r="B53" s="1"/>
      <c r="C53" s="1"/>
      <c r="D53" s="1"/>
      <c r="E53" s="1"/>
      <c r="F53" s="1"/>
      <c r="G53" s="1"/>
      <c r="H53" s="1"/>
      <c r="I53" s="2"/>
      <c r="J53" s="2"/>
      <c r="K53" s="2"/>
      <c r="L53" s="1"/>
      <c r="M53" s="1"/>
      <c r="N53" s="1"/>
      <c r="O53" s="1"/>
    </row>
    <row r="54" spans="1:15">
      <c r="A54" s="2"/>
      <c r="B54" s="1"/>
      <c r="C54" s="1"/>
      <c r="D54" s="1"/>
      <c r="E54" s="1"/>
      <c r="F54" s="1"/>
      <c r="G54" s="1"/>
      <c r="H54" s="1"/>
      <c r="I54" s="2"/>
      <c r="J54" s="2"/>
      <c r="K54" s="2"/>
      <c r="L54" s="1"/>
      <c r="M54" s="1"/>
      <c r="N54" s="1"/>
      <c r="O54" s="1"/>
    </row>
    <row r="55" spans="1:15">
      <c r="A55" s="2"/>
      <c r="B55" s="1"/>
      <c r="C55" s="1"/>
      <c r="D55" s="1"/>
      <c r="E55" s="1"/>
      <c r="F55" s="1"/>
      <c r="G55" s="1"/>
      <c r="H55" s="1"/>
      <c r="I55" s="2"/>
      <c r="J55" s="2"/>
      <c r="K55" s="2"/>
      <c r="L55" s="1"/>
      <c r="M55" s="1"/>
      <c r="N55" s="1"/>
      <c r="O55" s="1"/>
    </row>
    <row r="56" spans="1:15">
      <c r="A56" s="2"/>
      <c r="B56" s="1"/>
      <c r="C56" s="1"/>
      <c r="D56" s="1"/>
      <c r="E56" s="1"/>
      <c r="F56" s="1"/>
      <c r="G56" s="1"/>
      <c r="H56" s="1"/>
      <c r="I56" s="2"/>
      <c r="J56" s="2"/>
      <c r="K56" s="2"/>
      <c r="L56" s="1"/>
      <c r="M56" s="1"/>
      <c r="N56" s="1"/>
      <c r="O56" s="1"/>
    </row>
    <row r="57" spans="1:15">
      <c r="A57" s="2"/>
      <c r="B57" s="1"/>
      <c r="C57" s="1"/>
      <c r="D57" s="1"/>
      <c r="E57" s="1"/>
      <c r="F57" s="1"/>
      <c r="G57" s="1"/>
      <c r="H57" s="1"/>
      <c r="I57" s="2"/>
      <c r="J57" s="2"/>
      <c r="K57" s="2"/>
      <c r="L57" s="1"/>
      <c r="M57" s="1"/>
      <c r="N57" s="1"/>
      <c r="O57" s="1"/>
    </row>
    <row r="58" spans="1:15">
      <c r="A58" s="2"/>
      <c r="B58" s="22"/>
      <c r="C58" s="18"/>
      <c r="D58" s="18"/>
      <c r="E58" s="18"/>
      <c r="F58" s="19"/>
      <c r="G58" s="21"/>
      <c r="H58" s="18"/>
      <c r="I58" s="2"/>
      <c r="J58" s="2"/>
      <c r="K58" s="2"/>
      <c r="L58" s="1"/>
      <c r="M58" s="1"/>
      <c r="N58" s="1"/>
      <c r="O58" s="1"/>
    </row>
    <row r="59" spans="1:15">
      <c r="A59" s="2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</row>
    <row r="60" spans="1:15">
      <c r="A60" s="2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</row>
    <row r="61" spans="1:15">
      <c r="A61" s="2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</row>
    <row r="62" spans="1:15">
      <c r="A62" s="4"/>
      <c r="B62" s="1"/>
      <c r="C62" s="1"/>
      <c r="D62" s="1"/>
      <c r="E62" s="1"/>
      <c r="F62" s="1"/>
      <c r="G62" s="1"/>
      <c r="H62" s="1"/>
      <c r="I62" s="1"/>
      <c r="J62" s="1"/>
      <c r="K62" s="1"/>
      <c r="L62" s="2"/>
      <c r="M62" s="2"/>
      <c r="N62" s="2"/>
      <c r="O62" s="2"/>
    </row>
    <row r="63" spans="1:15">
      <c r="A63" s="2"/>
      <c r="B63" s="1"/>
      <c r="C63" s="1"/>
      <c r="D63" s="1"/>
      <c r="E63" s="1"/>
      <c r="F63" s="1"/>
      <c r="G63" s="1"/>
      <c r="H63" s="1"/>
      <c r="I63" s="1"/>
      <c r="J63" s="1"/>
      <c r="K63" s="1"/>
      <c r="L63" s="2"/>
      <c r="M63" s="2"/>
      <c r="N63" s="2"/>
      <c r="O63" s="2"/>
    </row>
    <row r="64" spans="1:15">
      <c r="A64" s="2"/>
      <c r="B64" s="1"/>
      <c r="C64" s="1"/>
      <c r="D64" s="1"/>
      <c r="E64" s="1"/>
      <c r="F64" s="1"/>
      <c r="G64" s="1"/>
      <c r="H64" s="1"/>
      <c r="I64" s="1"/>
      <c r="J64" s="1"/>
      <c r="K64" s="1"/>
      <c r="L64" s="2"/>
      <c r="M64" s="2"/>
      <c r="N64" s="2"/>
      <c r="O64" s="2"/>
    </row>
    <row r="65" spans="1:15">
      <c r="A65" s="2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</row>
    <row r="66" spans="1:15">
      <c r="A66" s="2"/>
      <c r="B66" s="1"/>
      <c r="C66" s="1"/>
      <c r="D66" s="1"/>
      <c r="E66" s="1"/>
      <c r="F66" s="1"/>
      <c r="G66" s="1"/>
      <c r="H66" s="1"/>
      <c r="I66" s="2"/>
      <c r="J66" s="2"/>
      <c r="K66" s="2"/>
    </row>
    <row r="67" spans="1:15">
      <c r="A67" s="1"/>
      <c r="B67" s="1"/>
      <c r="C67" s="1"/>
      <c r="D67" s="1"/>
      <c r="E67" s="1"/>
      <c r="F67" s="1"/>
      <c r="G67" s="1"/>
      <c r="H67" s="1"/>
      <c r="I67" s="2"/>
      <c r="J67" s="2"/>
      <c r="K67" s="2"/>
    </row>
    <row r="68" spans="1:15">
      <c r="A68" s="1"/>
      <c r="B68" s="20"/>
      <c r="C68" s="18"/>
      <c r="D68" s="18"/>
      <c r="E68" s="18"/>
      <c r="F68" s="18"/>
      <c r="G68" s="21"/>
      <c r="H68" s="18"/>
      <c r="I68" s="2"/>
      <c r="J68" s="2"/>
      <c r="K68" s="2"/>
    </row>
    <row r="69" spans="1:15">
      <c r="A69" s="1"/>
      <c r="B69" s="18"/>
      <c r="C69" s="18"/>
      <c r="D69" s="18"/>
      <c r="E69" s="18"/>
      <c r="F69" s="19"/>
      <c r="G69" s="19"/>
      <c r="H69" s="23"/>
      <c r="I69" s="2"/>
      <c r="J69" s="2"/>
      <c r="K69" s="2"/>
    </row>
    <row r="70" spans="1:15">
      <c r="A70" s="1"/>
      <c r="B70" s="18"/>
      <c r="C70" s="18"/>
      <c r="D70" s="18"/>
      <c r="E70" s="18"/>
      <c r="F70" s="19"/>
      <c r="G70" s="19"/>
      <c r="H70" s="18"/>
      <c r="I70" s="2"/>
      <c r="J70" s="2"/>
      <c r="K70" s="2"/>
    </row>
    <row r="71" spans="1:15">
      <c r="A71" s="1"/>
      <c r="B71" s="18"/>
      <c r="C71" s="18"/>
      <c r="D71" s="18"/>
      <c r="E71" s="18"/>
      <c r="F71" s="19"/>
      <c r="G71" s="19"/>
      <c r="H71" s="18"/>
      <c r="I71" s="2"/>
      <c r="J71" s="2"/>
      <c r="K71" s="2"/>
    </row>
    <row r="72" spans="1:15">
      <c r="A72" s="1"/>
      <c r="B72" s="1"/>
      <c r="C72" s="18"/>
      <c r="D72" s="18"/>
      <c r="E72" s="18"/>
      <c r="F72" s="19"/>
      <c r="G72" s="19"/>
      <c r="H72" s="18"/>
      <c r="I72" s="1"/>
      <c r="J72" s="1"/>
      <c r="K72" s="1"/>
    </row>
  </sheetData>
  <mergeCells count="2">
    <mergeCell ref="L13:L14"/>
    <mergeCell ref="L24:L25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70"/>
  <sheetViews>
    <sheetView topLeftCell="A53" workbookViewId="0">
      <selection activeCell="A77" sqref="A76:A77"/>
    </sheetView>
  </sheetViews>
  <sheetFormatPr defaultRowHeight="15"/>
  <cols>
    <col min="1" max="1" width="26.28515625" bestFit="1" customWidth="1"/>
    <col min="2" max="2" width="12" bestFit="1" customWidth="1"/>
    <col min="3" max="3" width="9.7109375" customWidth="1"/>
  </cols>
  <sheetData>
    <row r="1" spans="1:3">
      <c r="A1" s="1" t="s">
        <v>65</v>
      </c>
      <c r="B1" s="1" t="s">
        <v>66</v>
      </c>
      <c r="C1" s="1" t="s">
        <v>67</v>
      </c>
    </row>
    <row r="2" spans="1:3">
      <c r="A2" t="s">
        <v>52</v>
      </c>
      <c r="B2">
        <v>947.42680600000006</v>
      </c>
      <c r="C2">
        <v>11</v>
      </c>
    </row>
    <row r="3" spans="1:3">
      <c r="A3" t="s">
        <v>53</v>
      </c>
      <c r="B3">
        <v>841.85940000000005</v>
      </c>
      <c r="C3">
        <v>9</v>
      </c>
    </row>
    <row r="4" spans="1:3">
      <c r="A4" t="s">
        <v>53</v>
      </c>
      <c r="B4">
        <v>232.48779999999999</v>
      </c>
      <c r="C4">
        <v>9</v>
      </c>
    </row>
    <row r="5" spans="1:3">
      <c r="A5" t="s">
        <v>53</v>
      </c>
      <c r="B5">
        <v>301.52879999999999</v>
      </c>
      <c r="C5">
        <v>8</v>
      </c>
    </row>
    <row r="6" spans="1:3">
      <c r="A6" t="s">
        <v>53</v>
      </c>
      <c r="B6">
        <v>485.7285</v>
      </c>
      <c r="C6">
        <v>8</v>
      </c>
    </row>
    <row r="7" spans="1:3">
      <c r="A7" t="s">
        <v>54</v>
      </c>
      <c r="B7">
        <v>43.555660000000003</v>
      </c>
      <c r="C7">
        <v>2</v>
      </c>
    </row>
    <row r="8" spans="1:3">
      <c r="A8" t="s">
        <v>54</v>
      </c>
      <c r="B8">
        <v>59.761229999999998</v>
      </c>
      <c r="C8">
        <v>2</v>
      </c>
    </row>
    <row r="9" spans="1:3">
      <c r="A9" t="s">
        <v>54</v>
      </c>
      <c r="B9">
        <v>22159.25</v>
      </c>
      <c r="C9">
        <v>4</v>
      </c>
    </row>
    <row r="10" spans="1:3">
      <c r="A10" t="s">
        <v>54</v>
      </c>
      <c r="B10">
        <v>9447.0210000000006</v>
      </c>
      <c r="C10">
        <v>4</v>
      </c>
    </row>
    <row r="11" spans="1:3">
      <c r="A11" t="s">
        <v>55</v>
      </c>
      <c r="B11">
        <v>11347.24</v>
      </c>
      <c r="C11">
        <v>14</v>
      </c>
    </row>
    <row r="12" spans="1:3">
      <c r="A12" t="s">
        <v>56</v>
      </c>
      <c r="B12">
        <v>6971.8064119999999</v>
      </c>
      <c r="C12">
        <v>2</v>
      </c>
    </row>
    <row r="13" spans="1:3">
      <c r="A13" t="s">
        <v>56</v>
      </c>
      <c r="B13">
        <v>87920.927593999993</v>
      </c>
      <c r="C13">
        <v>3</v>
      </c>
    </row>
    <row r="14" spans="1:3">
      <c r="A14" t="s">
        <v>56</v>
      </c>
      <c r="B14">
        <v>96194.785057000001</v>
      </c>
      <c r="C14">
        <v>3</v>
      </c>
    </row>
    <row r="15" spans="1:3">
      <c r="A15" t="s">
        <v>52</v>
      </c>
      <c r="B15">
        <v>1802.6573149999999</v>
      </c>
      <c r="C15">
        <v>11</v>
      </c>
    </row>
    <row r="16" spans="1:3">
      <c r="A16" t="s">
        <v>52</v>
      </c>
      <c r="B16">
        <v>1718.654542</v>
      </c>
      <c r="C16">
        <v>11</v>
      </c>
    </row>
    <row r="17" spans="1:3">
      <c r="A17" t="s">
        <v>52</v>
      </c>
      <c r="B17">
        <v>423.25847299999998</v>
      </c>
      <c r="C17">
        <v>11</v>
      </c>
    </row>
    <row r="18" spans="1:3">
      <c r="A18" t="s">
        <v>52</v>
      </c>
      <c r="B18">
        <v>617.07240999999999</v>
      </c>
      <c r="C18">
        <v>11</v>
      </c>
    </row>
    <row r="19" spans="1:3">
      <c r="A19" t="s">
        <v>52</v>
      </c>
      <c r="B19">
        <v>568.13149899999996</v>
      </c>
      <c r="C19">
        <v>11</v>
      </c>
    </row>
    <row r="20" spans="1:3">
      <c r="A20" t="s">
        <v>52</v>
      </c>
      <c r="B20">
        <v>594.97453199999995</v>
      </c>
      <c r="C20">
        <v>11</v>
      </c>
    </row>
    <row r="21" spans="1:3">
      <c r="A21" t="s">
        <v>52</v>
      </c>
      <c r="B21">
        <v>573.64035799999999</v>
      </c>
      <c r="C21">
        <v>11</v>
      </c>
    </row>
    <row r="22" spans="1:3">
      <c r="A22" t="s">
        <v>52</v>
      </c>
      <c r="B22">
        <v>666.21109000000001</v>
      </c>
      <c r="C22">
        <v>11</v>
      </c>
    </row>
    <row r="23" spans="1:3">
      <c r="A23" t="s">
        <v>52</v>
      </c>
      <c r="B23">
        <v>986.22368200000005</v>
      </c>
      <c r="C23">
        <v>11</v>
      </c>
    </row>
    <row r="24" spans="1:3">
      <c r="A24" t="s">
        <v>52</v>
      </c>
      <c r="B24">
        <v>433.51677799999999</v>
      </c>
      <c r="C24">
        <v>11</v>
      </c>
    </row>
    <row r="25" spans="1:3">
      <c r="A25" t="s">
        <v>52</v>
      </c>
      <c r="B25">
        <v>533.65971500000001</v>
      </c>
      <c r="C25">
        <v>11</v>
      </c>
    </row>
    <row r="26" spans="1:3">
      <c r="A26" t="s">
        <v>52</v>
      </c>
      <c r="B26">
        <v>376.82402500000001</v>
      </c>
      <c r="C26">
        <v>11</v>
      </c>
    </row>
    <row r="27" spans="1:3">
      <c r="A27" t="s">
        <v>52</v>
      </c>
      <c r="B27">
        <v>2373.902932</v>
      </c>
      <c r="C27">
        <v>11</v>
      </c>
    </row>
    <row r="28" spans="1:3">
      <c r="A28" t="s">
        <v>52</v>
      </c>
      <c r="B28">
        <v>1330.220603</v>
      </c>
      <c r="C28">
        <v>11</v>
      </c>
    </row>
    <row r="29" spans="1:3">
      <c r="A29" t="s">
        <v>52</v>
      </c>
      <c r="B29">
        <v>2803.9308919999999</v>
      </c>
      <c r="C29">
        <v>11</v>
      </c>
    </row>
    <row r="30" spans="1:3">
      <c r="A30" t="s">
        <v>52</v>
      </c>
      <c r="B30">
        <v>7354.244095</v>
      </c>
      <c r="C30">
        <v>11</v>
      </c>
    </row>
    <row r="31" spans="1:3">
      <c r="A31" t="s">
        <v>52</v>
      </c>
      <c r="B31">
        <v>6062.1810800000003</v>
      </c>
      <c r="C31">
        <v>11</v>
      </c>
    </row>
    <row r="32" spans="1:3">
      <c r="A32" t="s">
        <v>52</v>
      </c>
      <c r="B32">
        <v>935.99971700000003</v>
      </c>
      <c r="C32">
        <v>11</v>
      </c>
    </row>
    <row r="33" spans="1:3">
      <c r="A33" t="s">
        <v>52</v>
      </c>
      <c r="B33">
        <v>1082.7888479999999</v>
      </c>
      <c r="C33">
        <v>11</v>
      </c>
    </row>
    <row r="34" spans="1:3">
      <c r="A34" t="s">
        <v>52</v>
      </c>
      <c r="B34">
        <v>900.77807700000005</v>
      </c>
      <c r="C34">
        <v>11</v>
      </c>
    </row>
    <row r="35" spans="1:3">
      <c r="A35" t="s">
        <v>52</v>
      </c>
      <c r="B35">
        <v>942.12267299999996</v>
      </c>
      <c r="C35">
        <v>11</v>
      </c>
    </row>
    <row r="36" spans="1:3">
      <c r="A36" t="s">
        <v>52</v>
      </c>
      <c r="B36">
        <v>939.94627400000002</v>
      </c>
      <c r="C36">
        <v>11</v>
      </c>
    </row>
    <row r="37" spans="1:3">
      <c r="A37" t="s">
        <v>52</v>
      </c>
      <c r="B37">
        <v>910.68834900000002</v>
      </c>
      <c r="C37">
        <v>11</v>
      </c>
    </row>
    <row r="38" spans="1:3">
      <c r="A38" t="s">
        <v>52</v>
      </c>
      <c r="B38">
        <v>951.65525600000001</v>
      </c>
      <c r="C38">
        <v>11</v>
      </c>
    </row>
    <row r="39" spans="1:3">
      <c r="A39" t="s">
        <v>52</v>
      </c>
      <c r="B39">
        <v>650.03113599999995</v>
      </c>
      <c r="C39">
        <v>11</v>
      </c>
    </row>
    <row r="40" spans="1:3">
      <c r="A40" t="s">
        <v>52</v>
      </c>
      <c r="B40">
        <v>948.86927900000001</v>
      </c>
      <c r="C40">
        <v>11</v>
      </c>
    </row>
    <row r="41" spans="1:3">
      <c r="A41" t="s">
        <v>52</v>
      </c>
      <c r="B41">
        <v>897.83973200000003</v>
      </c>
      <c r="C41">
        <v>11</v>
      </c>
    </row>
    <row r="42" spans="1:3">
      <c r="A42" t="s">
        <v>52</v>
      </c>
      <c r="B42">
        <v>931.898685</v>
      </c>
      <c r="C42">
        <v>11</v>
      </c>
    </row>
    <row r="43" spans="1:3">
      <c r="A43" t="s">
        <v>52</v>
      </c>
      <c r="B43">
        <v>947.7885</v>
      </c>
      <c r="C43">
        <v>11</v>
      </c>
    </row>
    <row r="44" spans="1:3">
      <c r="A44" t="s">
        <v>52</v>
      </c>
      <c r="B44">
        <v>921.19808499999999</v>
      </c>
      <c r="C44">
        <v>11</v>
      </c>
    </row>
    <row r="45" spans="1:3">
      <c r="A45" t="s">
        <v>52</v>
      </c>
      <c r="B45">
        <v>917.04610000000002</v>
      </c>
      <c r="C45">
        <v>11</v>
      </c>
    </row>
    <row r="46" spans="1:3">
      <c r="A46" t="s">
        <v>52</v>
      </c>
      <c r="B46">
        <v>878.34826499999997</v>
      </c>
      <c r="C46">
        <v>11</v>
      </c>
    </row>
    <row r="47" spans="1:3">
      <c r="A47" t="s">
        <v>52</v>
      </c>
      <c r="B47">
        <v>927.99027100000001</v>
      </c>
      <c r="C47">
        <v>11</v>
      </c>
    </row>
    <row r="48" spans="1:3">
      <c r="A48" t="s">
        <v>52</v>
      </c>
      <c r="B48">
        <v>985.11843699999997</v>
      </c>
      <c r="C48">
        <v>11</v>
      </c>
    </row>
    <row r="49" spans="1:3">
      <c r="A49" t="s">
        <v>52</v>
      </c>
      <c r="B49">
        <v>933.38171899999998</v>
      </c>
      <c r="C49">
        <v>11</v>
      </c>
    </row>
    <row r="50" spans="1:3">
      <c r="A50" t="s">
        <v>52</v>
      </c>
      <c r="B50">
        <v>984.00710300000003</v>
      </c>
      <c r="C50">
        <v>11</v>
      </c>
    </row>
    <row r="51" spans="1:3">
      <c r="A51" t="s">
        <v>52</v>
      </c>
      <c r="B51">
        <v>968.13603599999999</v>
      </c>
      <c r="C51">
        <v>11</v>
      </c>
    </row>
    <row r="52" spans="1:3">
      <c r="A52" t="s">
        <v>52</v>
      </c>
      <c r="B52">
        <v>3027.3388249999998</v>
      </c>
      <c r="C52">
        <v>1</v>
      </c>
    </row>
    <row r="53" spans="1:3">
      <c r="A53" t="s">
        <v>52</v>
      </c>
      <c r="B53">
        <v>1184.8077109999999</v>
      </c>
      <c r="C53">
        <v>1</v>
      </c>
    </row>
    <row r="54" spans="1:3">
      <c r="A54" t="s">
        <v>52</v>
      </c>
      <c r="B54">
        <v>1418.886659</v>
      </c>
      <c r="C54">
        <v>1</v>
      </c>
    </row>
    <row r="55" spans="1:3">
      <c r="A55" t="s">
        <v>52</v>
      </c>
      <c r="B55">
        <v>1501.2542020000001</v>
      </c>
      <c r="C55">
        <v>1</v>
      </c>
    </row>
    <row r="56" spans="1:3">
      <c r="A56" t="s">
        <v>57</v>
      </c>
      <c r="B56">
        <v>3089.1370000000002</v>
      </c>
      <c r="C56">
        <v>7</v>
      </c>
    </row>
    <row r="57" spans="1:3">
      <c r="A57" t="s">
        <v>58</v>
      </c>
      <c r="B57">
        <v>1483.3630000000001</v>
      </c>
      <c r="C57">
        <v>1</v>
      </c>
    </row>
    <row r="58" spans="1:3">
      <c r="A58" t="s">
        <v>58</v>
      </c>
      <c r="B58">
        <v>59.457520000000002</v>
      </c>
      <c r="C58">
        <v>6</v>
      </c>
    </row>
    <row r="59" spans="1:3">
      <c r="A59" t="s">
        <v>59</v>
      </c>
      <c r="B59">
        <v>562.83889999999997</v>
      </c>
      <c r="C59">
        <v>4</v>
      </c>
    </row>
    <row r="60" spans="1:3">
      <c r="A60" t="s">
        <v>59</v>
      </c>
      <c r="B60">
        <v>355.7593</v>
      </c>
      <c r="C60">
        <v>8</v>
      </c>
    </row>
    <row r="61" spans="1:3">
      <c r="A61" t="s">
        <v>60</v>
      </c>
      <c r="B61">
        <v>918.60889999999995</v>
      </c>
      <c r="C61">
        <v>10</v>
      </c>
    </row>
    <row r="62" spans="1:3">
      <c r="A62" t="s">
        <v>60</v>
      </c>
      <c r="B62">
        <v>486.5068</v>
      </c>
      <c r="C62">
        <v>10</v>
      </c>
    </row>
    <row r="63" spans="1:3">
      <c r="A63" t="s">
        <v>61</v>
      </c>
      <c r="B63">
        <v>204.75290000000001</v>
      </c>
      <c r="C63">
        <v>7</v>
      </c>
    </row>
    <row r="64" spans="1:3">
      <c r="A64" t="s">
        <v>61</v>
      </c>
      <c r="B64">
        <v>581.38869999999997</v>
      </c>
      <c r="C64">
        <v>7</v>
      </c>
    </row>
    <row r="65" spans="1:3">
      <c r="A65" t="s">
        <v>62</v>
      </c>
      <c r="B65">
        <v>77.034670000000006</v>
      </c>
      <c r="C65">
        <v>9</v>
      </c>
    </row>
    <row r="66" spans="1:3">
      <c r="A66" t="s">
        <v>63</v>
      </c>
      <c r="B66">
        <v>721.97559999999999</v>
      </c>
      <c r="C66">
        <v>13</v>
      </c>
    </row>
    <row r="67" spans="1:3">
      <c r="A67" t="s">
        <v>64</v>
      </c>
      <c r="B67">
        <v>284.2593</v>
      </c>
      <c r="C67">
        <v>12</v>
      </c>
    </row>
    <row r="68" spans="1:3">
      <c r="B68">
        <f>AVERAGE(B2:B67)</f>
        <v>4555.8437092272698</v>
      </c>
      <c r="C68" s="1" t="s">
        <v>68</v>
      </c>
    </row>
    <row r="69" spans="1:3">
      <c r="B69">
        <v>4500</v>
      </c>
      <c r="C69" s="1" t="s">
        <v>88</v>
      </c>
    </row>
    <row r="70" spans="1:3">
      <c r="C70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H19"/>
  <sheetViews>
    <sheetView workbookViewId="0">
      <selection activeCell="B20" sqref="B20"/>
    </sheetView>
  </sheetViews>
  <sheetFormatPr defaultRowHeight="15"/>
  <cols>
    <col min="1" max="1" width="14.5703125" bestFit="1" customWidth="1"/>
    <col min="2" max="2" width="15.42578125" customWidth="1"/>
  </cols>
  <sheetData>
    <row r="1" spans="1:8">
      <c r="A1" s="61" t="s">
        <v>70</v>
      </c>
      <c r="B1" s="61" t="s">
        <v>71</v>
      </c>
    </row>
    <row r="2" spans="1:8" ht="15.75">
      <c r="A2" s="1" t="s">
        <v>72</v>
      </c>
      <c r="B2" s="62">
        <v>25000</v>
      </c>
      <c r="H2" s="60"/>
    </row>
    <row r="3" spans="1:8" ht="15.75">
      <c r="A3" s="1" t="s">
        <v>78</v>
      </c>
      <c r="B3" s="62">
        <v>45000</v>
      </c>
      <c r="H3" s="60"/>
    </row>
    <row r="4" spans="1:8" ht="15.75">
      <c r="A4" s="1" t="s">
        <v>73</v>
      </c>
      <c r="B4" s="62">
        <v>46000</v>
      </c>
      <c r="H4" s="60"/>
    </row>
    <row r="5" spans="1:8" ht="15.75">
      <c r="A5" s="1" t="s">
        <v>74</v>
      </c>
      <c r="B5" s="62">
        <v>30000</v>
      </c>
      <c r="H5" s="60"/>
    </row>
    <row r="6" spans="1:8" ht="15.75">
      <c r="A6" s="1" t="s">
        <v>75</v>
      </c>
      <c r="B6" s="62">
        <v>28000</v>
      </c>
      <c r="H6" s="60"/>
    </row>
    <row r="7" spans="1:8" ht="15.75">
      <c r="A7" s="1" t="s">
        <v>76</v>
      </c>
      <c r="B7" s="62">
        <v>48000</v>
      </c>
      <c r="H7" s="60"/>
    </row>
    <row r="8" spans="1:8" ht="15.75">
      <c r="A8" s="1" t="s">
        <v>77</v>
      </c>
      <c r="B8" s="62">
        <v>15000</v>
      </c>
      <c r="H8" s="60"/>
    </row>
    <row r="9" spans="1:8" ht="15.75">
      <c r="A9" s="1" t="s">
        <v>79</v>
      </c>
      <c r="B9" s="62">
        <v>45000</v>
      </c>
      <c r="H9" s="60"/>
    </row>
    <row r="10" spans="1:8" ht="15.75">
      <c r="A10" s="1" t="s">
        <v>80</v>
      </c>
      <c r="B10" s="62">
        <v>15000</v>
      </c>
      <c r="H10" s="60"/>
    </row>
    <row r="11" spans="1:8" ht="15.75">
      <c r="A11" s="1" t="s">
        <v>81</v>
      </c>
      <c r="B11" s="62">
        <v>18000</v>
      </c>
      <c r="H11" s="60"/>
    </row>
    <row r="12" spans="1:8" ht="15.75">
      <c r="A12" s="1" t="s">
        <v>82</v>
      </c>
      <c r="B12" s="62">
        <v>25000</v>
      </c>
      <c r="H12" s="60"/>
    </row>
    <row r="13" spans="1:8" ht="15.75">
      <c r="A13" s="1" t="s">
        <v>83</v>
      </c>
      <c r="B13" s="62">
        <v>35000</v>
      </c>
      <c r="H13" s="60"/>
    </row>
    <row r="14" spans="1:8" ht="15.75">
      <c r="A14" s="1" t="s">
        <v>84</v>
      </c>
      <c r="B14" s="62">
        <v>18000</v>
      </c>
      <c r="H14" s="60"/>
    </row>
    <row r="15" spans="1:8" ht="15.75">
      <c r="A15" s="1" t="s">
        <v>85</v>
      </c>
      <c r="B15" s="62">
        <v>12000</v>
      </c>
      <c r="H15" s="60"/>
    </row>
    <row r="16" spans="1:8" ht="15.75">
      <c r="A16" s="1" t="s">
        <v>86</v>
      </c>
      <c r="B16" s="62">
        <v>60000</v>
      </c>
      <c r="H16" s="60"/>
    </row>
    <row r="17" spans="1:8" ht="15.75">
      <c r="A17" s="1" t="s">
        <v>87</v>
      </c>
      <c r="B17" s="62">
        <v>45000</v>
      </c>
      <c r="H17" s="60"/>
    </row>
    <row r="18" spans="1:8">
      <c r="B18" s="62">
        <f>AVERAGE(B2:B17)</f>
        <v>31875</v>
      </c>
      <c r="C18" s="1" t="s">
        <v>68</v>
      </c>
    </row>
    <row r="19" spans="1:8">
      <c r="B19" s="62">
        <v>32000</v>
      </c>
      <c r="C19" s="1" t="s">
        <v>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ALDI</dc:creator>
  <cp:lastModifiedBy>ALDI</cp:lastModifiedBy>
  <dcterms:created xsi:type="dcterms:W3CDTF">2015-09-04T07:39:13Z</dcterms:created>
  <dcterms:modified xsi:type="dcterms:W3CDTF">2015-09-14T02:29:30Z</dcterms:modified>
</cp:coreProperties>
</file>