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8535" windowHeight="7935" activeTab="1"/>
  </bookViews>
  <sheets>
    <sheet name="Sheet 1" sheetId="4" r:id="rId1"/>
    <sheet name="Sheet2" sheetId="5" r:id="rId2"/>
  </sheets>
  <calcPr calcId="125725"/>
</workbook>
</file>

<file path=xl/calcChain.xml><?xml version="1.0" encoding="utf-8"?>
<calcChain xmlns="http://schemas.openxmlformats.org/spreadsheetml/2006/main">
  <c r="O11" i="4"/>
  <c r="O10"/>
  <c r="O9"/>
  <c r="L18" i="5"/>
  <c r="J18"/>
  <c r="I18"/>
  <c r="H18"/>
  <c r="K17"/>
  <c r="K16"/>
  <c r="K15"/>
  <c r="K14"/>
  <c r="K13"/>
  <c r="B6"/>
  <c r="B18" s="1"/>
  <c r="C18" s="1"/>
  <c r="E18" s="1"/>
  <c r="B5"/>
  <c r="B17" s="1"/>
  <c r="C17" s="1"/>
  <c r="D17" s="1"/>
  <c r="B4"/>
  <c r="B3"/>
  <c r="E17" l="1"/>
  <c r="B16"/>
  <c r="C16" s="1"/>
  <c r="E16" s="1"/>
  <c r="B15"/>
  <c r="C15" s="1"/>
  <c r="E15" s="1"/>
  <c r="K18"/>
  <c r="B14" s="1"/>
  <c r="C14" s="1"/>
  <c r="D18"/>
  <c r="D15"/>
  <c r="B19"/>
  <c r="C19" s="1"/>
  <c r="B20"/>
  <c r="C20" s="1"/>
  <c r="D14" l="1"/>
  <c r="E14"/>
  <c r="E19"/>
  <c r="D19"/>
  <c r="E20"/>
  <c r="D20"/>
  <c r="D16"/>
</calcChain>
</file>

<file path=xl/sharedStrings.xml><?xml version="1.0" encoding="utf-8"?>
<sst xmlns="http://schemas.openxmlformats.org/spreadsheetml/2006/main" count="104" uniqueCount="83">
  <si>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</si>
  <si>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</si>
  <si>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</si>
  <si>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</si>
  <si>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</si>
  <si>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</si>
  <si>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</si>
  <si>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</si>
  <si>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</si>
  <si>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</si>
  <si>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</si>
  <si>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</si>
  <si>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</si>
  <si>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</si>
  <si>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</si>
  <si>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</si>
  <si>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</si>
  <si>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</si>
  <si>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</si>
  <si>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</si>
  <si>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</si>
  <si>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</si>
  <si>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</si>
  <si>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</si>
  <si>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</si>
  <si>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</si>
  <si>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Rekapitulasi Kerusakan (per m2)</t>
  </si>
  <si>
    <t>PINTU AIR</t>
  </si>
  <si>
    <t>Anggaran</t>
  </si>
  <si>
    <t>Asumsi Persentase</t>
  </si>
  <si>
    <t>Total Anggaran</t>
  </si>
  <si>
    <t>No</t>
  </si>
  <si>
    <t>Nama</t>
  </si>
  <si>
    <t>Kelurahan</t>
  </si>
  <si>
    <t>pengadaan suku cadang</t>
  </si>
  <si>
    <t>INSTALASI POMPA KALI CIDENG</t>
  </si>
  <si>
    <t>CIDENG</t>
  </si>
  <si>
    <t>pemeliharaan dan operasional pompa stationer</t>
  </si>
  <si>
    <t>GEDUNG POMPA TOMANG BARAT</t>
  </si>
  <si>
    <t>TANJUNG DUREN UTARA</t>
  </si>
  <si>
    <t>pompa mobile</t>
  </si>
  <si>
    <t>POMPA RAWA KEPA</t>
  </si>
  <si>
    <t>TOMANG</t>
  </si>
  <si>
    <t>pintu air</t>
  </si>
  <si>
    <t>GEDUNG POMPA AIR</t>
  </si>
  <si>
    <t>KAMAL MUARA</t>
  </si>
  <si>
    <t>saringan sampah</t>
  </si>
  <si>
    <t>RUMAH POMPA</t>
  </si>
  <si>
    <t>KAPUK MUARA</t>
  </si>
  <si>
    <t>pengadaan bahan untuk operasional pompa</t>
  </si>
  <si>
    <t>RUMAH POMPA DAMKAR</t>
  </si>
  <si>
    <t>PLUIT</t>
  </si>
  <si>
    <t>penggantian dan peningkatan sistem pompa</t>
  </si>
  <si>
    <t>POMPA KALI KRUKUT</t>
  </si>
  <si>
    <t>KARET SEMANGGI</t>
  </si>
  <si>
    <t xml:space="preserve">Daerah </t>
  </si>
  <si>
    <t>pompa stationer</t>
  </si>
  <si>
    <t>pompa underpass</t>
  </si>
  <si>
    <t>Total</t>
  </si>
  <si>
    <t>Pintu Air</t>
  </si>
  <si>
    <t>Jakarta Utara</t>
  </si>
  <si>
    <t>-</t>
  </si>
  <si>
    <t xml:space="preserve">pengadaan suku cadang </t>
  </si>
  <si>
    <t>Jakarta Selatan</t>
  </si>
  <si>
    <t>Jakarta Pusat</t>
  </si>
  <si>
    <t>Jakarta Timur</t>
  </si>
  <si>
    <t>Jakarta Barat</t>
  </si>
  <si>
    <t>saringan sampah (terdapat di pintu air)</t>
  </si>
  <si>
    <t>Pengeluaran</t>
  </si>
  <si>
    <t>Jumlah</t>
  </si>
  <si>
    <t>Satuan</t>
  </si>
  <si>
    <t>Unit Cost</t>
  </si>
  <si>
    <t>Keterangan</t>
  </si>
  <si>
    <t>properti rusak/biaya servis</t>
  </si>
  <si>
    <t>kerusakan bangunan</t>
  </si>
  <si>
    <t>sistem pintu air</t>
  </si>
  <si>
    <t>Anggaran/unit</t>
  </si>
  <si>
    <t>Asumsi kedua point diatas diperhitungkan adalah ketika durasi &gt;8 hari dengan asumsi bahwa kerja sistem pintu air (buka tutup) akan semakin berat sehingga menimbulkan risiko kerusakan dan disisi lain debit air yang masuk saat banjir hingga mencapai durasi &gt;8 hari akan lebih banyak membawa sampah sehingga diperkirakan menimbulkan gangguan pada saringan sampah</t>
  </si>
  <si>
    <t>Banjir pada pintu air yang diasumsikan adalah tinggi air yang melebihi tinggi muka air normal yang seterusnya mengacu pada ketinggian banjir pada matriks</t>
  </si>
  <si>
    <t>CATATAN</t>
  </si>
  <si>
    <t>Anggaran/unit/bulan</t>
  </si>
  <si>
    <t>Anggaran/unit/hari</t>
  </si>
  <si>
    <t>Anggaran-biaya perbaikan akibat banjir (dengan asumsi bahwa anggarannya sebesar 2 bulan)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</si>
</sst>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rgb="FF555555"/>
      <name val="Inherit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164" fontId="3" fillId="0" borderId="1" xfId="2" applyNumberFormat="1" applyFont="1" applyBorder="1"/>
    <xf numFmtId="0" fontId="0" fillId="0" borderId="0" xfId="0"/>
    <xf numFmtId="3" fontId="0" fillId="0" borderId="0" xfId="0" applyNumberFormat="1"/>
    <xf numFmtId="0" fontId="8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3" fontId="10" fillId="0" borderId="0" xfId="0" applyNumberFormat="1" applyFont="1"/>
    <xf numFmtId="9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0" xfId="3" applyFont="1" applyAlignment="1" applyProtection="1">
      <alignment horizontal="left" indent="1"/>
    </xf>
    <xf numFmtId="0" fontId="10" fillId="0" borderId="0" xfId="0" applyFont="1"/>
    <xf numFmtId="0" fontId="10" fillId="0" borderId="0" xfId="0" applyFont="1" applyFill="1" applyAlignment="1">
      <alignment horizontal="left" indent="1"/>
    </xf>
    <xf numFmtId="3" fontId="10" fillId="0" borderId="0" xfId="0" applyNumberFormat="1" applyFont="1" applyFill="1"/>
    <xf numFmtId="0" fontId="10" fillId="0" borderId="0" xfId="0" applyFont="1" applyFill="1"/>
    <xf numFmtId="0" fontId="0" fillId="0" borderId="0" xfId="0" applyFill="1"/>
    <xf numFmtId="0" fontId="12" fillId="0" borderId="0" xfId="0" applyFont="1" applyAlignment="1">
      <alignment horizontal="left" indent="1"/>
    </xf>
    <xf numFmtId="0" fontId="0" fillId="0" borderId="0" xfId="0" applyFont="1"/>
    <xf numFmtId="0" fontId="1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10" fillId="0" borderId="0" xfId="0" applyNumberFormat="1" applyFont="1" applyFill="1" applyAlignment="1">
      <alignment horizontal="center"/>
    </xf>
    <xf numFmtId="3" fontId="0" fillId="0" borderId="0" xfId="0" applyNumberFormat="1" applyFill="1"/>
    <xf numFmtId="3" fontId="0" fillId="2" borderId="0" xfId="0" applyNumberFormat="1" applyFill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/>
    <xf numFmtId="0" fontId="0" fillId="0" borderId="1" xfId="0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3" fillId="0" borderId="0" xfId="1" applyFont="1" applyFill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4" xfId="1" applyFont="1" applyFill="1" applyBorder="1" applyAlignment="1">
      <alignment horizontal="center"/>
    </xf>
    <xf numFmtId="0" fontId="3" fillId="0" borderId="4" xfId="1" applyFont="1" applyFill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4" xfId="0" applyBorder="1"/>
    <xf numFmtId="164" fontId="3" fillId="0" borderId="4" xfId="2" applyNumberFormat="1" applyFont="1" applyBorder="1" applyAlignment="1">
      <alignment horizontal="center"/>
    </xf>
    <xf numFmtId="164" fontId="0" fillId="0" borderId="4" xfId="0" applyNumberFormat="1" applyBorder="1"/>
    <xf numFmtId="0" fontId="11" fillId="0" borderId="0" xfId="1" applyFont="1"/>
    <xf numFmtId="3" fontId="0" fillId="0" borderId="0" xfId="0" applyNumberFormat="1" applyFill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61"/>
  <sheetViews>
    <sheetView topLeftCell="A16" workbookViewId="0">
      <selection activeCell="G9" sqref="G9"/>
    </sheetView>
  </sheetViews>
  <sheetFormatPr defaultRowHeight="15"/>
  <cols>
    <col min="1" max="1" width="9.140625" style="27"/>
    <col min="2" max="2" width="10.42578125" style="27" customWidth="1"/>
    <col min="3" max="3" width="26.42578125" style="27" bestFit="1" customWidth="1"/>
    <col min="4" max="5" width="9.140625" style="27"/>
    <col min="6" max="6" width="10" style="27" bestFit="1" customWidth="1"/>
    <col min="7" max="7" width="12" style="27" bestFit="1" customWidth="1"/>
    <col min="8" max="8" width="19.85546875" style="27" customWidth="1"/>
    <col min="9" max="9" width="9.140625" style="27"/>
    <col min="10" max="11" width="10.5703125" style="27" bestFit="1" customWidth="1"/>
    <col min="12" max="13" width="11" style="27" bestFit="1" customWidth="1"/>
    <col min="14" max="16" width="10.5703125" style="27" bestFit="1" customWidth="1"/>
    <col min="17" max="17" width="9.140625" style="27"/>
    <col min="18" max="20" width="10.5703125" style="27" bestFit="1" customWidth="1"/>
    <col min="21" max="21" width="9.140625" style="27"/>
    <col min="22" max="24" width="11.5703125" style="27" bestFit="1" customWidth="1"/>
    <col min="25" max="16384" width="9.140625" style="27"/>
  </cols>
  <sheetData>
    <row r="1" spans="1:27" ht="18">
      <c r="A1" s="1"/>
      <c r="B1" s="25" t="s">
        <v>27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7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1:27">
      <c r="B4" s="53" t="s">
        <v>31</v>
      </c>
      <c r="C4" s="53" t="s">
        <v>68</v>
      </c>
      <c r="D4" s="53" t="s">
        <v>69</v>
      </c>
      <c r="E4" s="53" t="s">
        <v>70</v>
      </c>
      <c r="F4" s="53" t="s">
        <v>71</v>
      </c>
      <c r="G4" s="53" t="s">
        <v>58</v>
      </c>
      <c r="H4" s="53" t="s">
        <v>72</v>
      </c>
    </row>
    <row r="5" spans="1:27">
      <c r="B5" s="4"/>
      <c r="C5" s="54" t="s">
        <v>73</v>
      </c>
      <c r="E5" s="5"/>
      <c r="F5" s="6"/>
      <c r="G5" s="6"/>
      <c r="H5" s="55"/>
    </row>
    <row r="6" spans="1:27">
      <c r="B6" s="4">
        <v>1</v>
      </c>
      <c r="C6" s="5" t="s">
        <v>46</v>
      </c>
      <c r="D6" s="4"/>
      <c r="E6" s="4"/>
      <c r="F6" s="56"/>
      <c r="G6" s="56">
        <v>3000000</v>
      </c>
      <c r="H6" s="55"/>
      <c r="K6" s="2" t="s">
        <v>26</v>
      </c>
      <c r="L6" s="1"/>
      <c r="M6" s="1"/>
      <c r="N6" s="1"/>
      <c r="O6" s="1"/>
    </row>
    <row r="7" spans="1:27">
      <c r="B7" s="8"/>
      <c r="C7" s="54" t="s">
        <v>74</v>
      </c>
      <c r="D7" s="4"/>
      <c r="E7" s="4"/>
      <c r="F7" s="56"/>
      <c r="G7" s="56"/>
      <c r="H7" s="5"/>
      <c r="K7" s="75" t="s">
        <v>27</v>
      </c>
      <c r="L7" s="4" t="s">
        <v>0</v>
      </c>
      <c r="M7" s="4" t="s">
        <v>1</v>
      </c>
      <c r="N7" s="4" t="s">
        <v>2</v>
      </c>
      <c r="O7" s="4" t="s">
        <v>3</v>
      </c>
    </row>
    <row r="8" spans="1:27">
      <c r="B8" s="57">
        <v>2</v>
      </c>
      <c r="C8" s="58" t="s">
        <v>75</v>
      </c>
      <c r="D8" s="59"/>
      <c r="E8" s="59"/>
      <c r="F8" s="60"/>
      <c r="G8" s="61">
        <v>1500000</v>
      </c>
      <c r="H8" s="62"/>
      <c r="K8" s="76"/>
      <c r="L8" s="4">
        <v>1</v>
      </c>
      <c r="M8" s="4">
        <v>2</v>
      </c>
      <c r="N8" s="4">
        <v>6</v>
      </c>
      <c r="O8" s="4">
        <v>10</v>
      </c>
    </row>
    <row r="9" spans="1:27">
      <c r="B9" s="67"/>
      <c r="C9" s="68"/>
      <c r="D9" s="69"/>
      <c r="E9" s="70"/>
      <c r="F9" s="71"/>
      <c r="G9" s="72"/>
      <c r="H9" s="70"/>
      <c r="K9" s="5" t="s">
        <v>4</v>
      </c>
      <c r="L9" s="7"/>
      <c r="M9" s="7"/>
      <c r="N9" s="7"/>
      <c r="O9" s="7">
        <f>G6+G8</f>
        <v>4500000</v>
      </c>
    </row>
    <row r="10" spans="1:27">
      <c r="B10" s="18"/>
      <c r="C10" s="63"/>
      <c r="D10" s="21"/>
      <c r="E10" s="18"/>
      <c r="F10" s="17"/>
      <c r="G10" s="17"/>
      <c r="H10" s="11"/>
      <c r="K10" s="5" t="s">
        <v>5</v>
      </c>
      <c r="L10" s="6"/>
      <c r="M10" s="7"/>
      <c r="N10" s="7"/>
      <c r="O10" s="7">
        <f>G6+G8</f>
        <v>4500000</v>
      </c>
    </row>
    <row r="11" spans="1:27">
      <c r="K11" s="5" t="s">
        <v>6</v>
      </c>
      <c r="L11" s="6"/>
      <c r="M11" s="6"/>
      <c r="N11" s="7"/>
      <c r="O11" s="6">
        <f>G6+G8</f>
        <v>4500000</v>
      </c>
    </row>
    <row r="12" spans="1:27">
      <c r="B12" s="23"/>
      <c r="C12" s="64"/>
      <c r="D12" s="22"/>
      <c r="E12" s="22"/>
      <c r="F12" s="17"/>
      <c r="G12" s="17"/>
      <c r="H12" s="65"/>
      <c r="K12" s="5" t="s">
        <v>7</v>
      </c>
      <c r="L12" s="6"/>
      <c r="M12" s="6"/>
      <c r="N12" s="6"/>
      <c r="O12" s="6"/>
    </row>
    <row r="13" spans="1:27">
      <c r="B13" s="23"/>
      <c r="C13" s="64"/>
      <c r="D13" s="22"/>
      <c r="E13" s="22"/>
      <c r="F13" s="17"/>
      <c r="G13" s="17"/>
      <c r="H13" s="66"/>
      <c r="Q13" s="2"/>
      <c r="R13" s="1"/>
      <c r="S13" s="1"/>
      <c r="T13" s="1"/>
      <c r="U13" s="1"/>
    </row>
    <row r="14" spans="1:27">
      <c r="B14" s="22"/>
      <c r="C14" s="11"/>
      <c r="D14" s="21"/>
      <c r="E14" s="18"/>
      <c r="F14" s="17"/>
      <c r="G14" s="17"/>
      <c r="H14" s="63"/>
    </row>
    <row r="15" spans="1:27" ht="45">
      <c r="B15" s="22"/>
      <c r="C15" s="11"/>
      <c r="D15" s="21"/>
      <c r="E15" s="18"/>
      <c r="F15" s="17"/>
      <c r="G15" s="17"/>
      <c r="H15" s="16"/>
      <c r="K15" s="9" t="s">
        <v>8</v>
      </c>
      <c r="L15" s="8" t="s">
        <v>9</v>
      </c>
      <c r="M15" s="8" t="s">
        <v>10</v>
      </c>
      <c r="N15" s="8" t="s">
        <v>11</v>
      </c>
      <c r="O15" s="8" t="s">
        <v>12</v>
      </c>
      <c r="P15" s="8" t="s">
        <v>13</v>
      </c>
      <c r="Q15" s="8" t="s">
        <v>14</v>
      </c>
      <c r="R15" s="8" t="s">
        <v>15</v>
      </c>
      <c r="S15" s="8" t="s">
        <v>16</v>
      </c>
      <c r="T15" s="8" t="s">
        <v>17</v>
      </c>
      <c r="U15" s="8" t="s">
        <v>18</v>
      </c>
      <c r="V15" s="8" t="s">
        <v>19</v>
      </c>
      <c r="W15" s="8" t="s">
        <v>20</v>
      </c>
      <c r="X15" s="8" t="s">
        <v>21</v>
      </c>
      <c r="Y15" s="8" t="s">
        <v>22</v>
      </c>
      <c r="Z15" s="8" t="s">
        <v>23</v>
      </c>
      <c r="AA15" s="8" t="s">
        <v>24</v>
      </c>
    </row>
    <row r="16" spans="1:27">
      <c r="B16" s="11"/>
      <c r="C16" s="11"/>
      <c r="D16" s="18"/>
      <c r="E16" s="18"/>
      <c r="F16" s="17"/>
      <c r="G16" s="17"/>
      <c r="H16" s="63"/>
      <c r="K16" s="9" t="s">
        <v>27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18">
      <c r="B17" s="63"/>
      <c r="C17" s="11"/>
      <c r="D17" s="22"/>
      <c r="E17" s="18"/>
      <c r="F17" s="17"/>
      <c r="G17" s="17"/>
      <c r="H17" s="63"/>
    </row>
    <row r="19" spans="1:18">
      <c r="K19" s="2" t="s">
        <v>25</v>
      </c>
      <c r="L19" s="1"/>
      <c r="M19" s="1"/>
      <c r="N19" s="1"/>
      <c r="O19" s="1"/>
    </row>
    <row r="20" spans="1:18">
      <c r="A20" s="1"/>
      <c r="K20" s="75" t="s">
        <v>27</v>
      </c>
      <c r="L20" s="4" t="s">
        <v>0</v>
      </c>
      <c r="M20" s="4" t="s">
        <v>1</v>
      </c>
      <c r="N20" s="4" t="s">
        <v>2</v>
      </c>
      <c r="O20" s="4" t="s">
        <v>3</v>
      </c>
    </row>
    <row r="21" spans="1:18">
      <c r="A21" s="1"/>
      <c r="K21" s="76"/>
      <c r="L21" s="4">
        <v>1</v>
      </c>
      <c r="M21" s="4">
        <v>2</v>
      </c>
      <c r="N21" s="4">
        <v>6</v>
      </c>
      <c r="O21" s="4">
        <v>10</v>
      </c>
    </row>
    <row r="22" spans="1:18">
      <c r="K22" s="5" t="s">
        <v>4</v>
      </c>
      <c r="L22" s="26"/>
      <c r="M22" s="26"/>
      <c r="N22" s="26"/>
      <c r="O22" s="26"/>
    </row>
    <row r="23" spans="1:18">
      <c r="A23" s="1"/>
      <c r="K23" s="5" t="s">
        <v>5</v>
      </c>
      <c r="L23" s="26"/>
      <c r="M23" s="26"/>
      <c r="N23" s="26"/>
      <c r="O23" s="26"/>
    </row>
    <row r="24" spans="1:18">
      <c r="A24" s="73" t="s">
        <v>79</v>
      </c>
      <c r="K24" s="5" t="s">
        <v>6</v>
      </c>
      <c r="L24" s="26"/>
      <c r="M24" s="26"/>
      <c r="N24" s="26"/>
      <c r="O24" s="26"/>
    </row>
    <row r="25" spans="1:18">
      <c r="A25" s="1"/>
      <c r="B25" s="78" t="s">
        <v>78</v>
      </c>
      <c r="C25" s="78"/>
      <c r="D25" s="78"/>
      <c r="E25" s="78"/>
      <c r="F25" s="78"/>
      <c r="G25" s="78"/>
      <c r="H25" s="78"/>
      <c r="I25" s="1"/>
      <c r="J25" s="1"/>
      <c r="K25" s="5" t="s">
        <v>7</v>
      </c>
      <c r="L25" s="7"/>
      <c r="M25" s="7"/>
      <c r="N25" s="7"/>
      <c r="O25" s="7"/>
    </row>
    <row r="26" spans="1:18">
      <c r="A26" s="1"/>
      <c r="I26" s="1"/>
      <c r="K26" s="22"/>
      <c r="L26" s="11"/>
      <c r="M26" s="22"/>
      <c r="N26" s="23"/>
      <c r="O26" s="24"/>
      <c r="P26" s="17"/>
      <c r="Q26" s="11"/>
      <c r="R26" s="1"/>
    </row>
    <row r="27" spans="1:18" ht="62.25" customHeight="1">
      <c r="A27" s="3"/>
      <c r="B27" s="77" t="s">
        <v>77</v>
      </c>
      <c r="C27" s="77"/>
      <c r="D27" s="77"/>
      <c r="E27" s="77"/>
      <c r="F27" s="77"/>
      <c r="G27" s="77"/>
      <c r="H27" s="77"/>
      <c r="I27" s="1"/>
    </row>
    <row r="28" spans="1:18">
      <c r="I28" s="1"/>
    </row>
    <row r="29" spans="1:18">
      <c r="I29" s="1"/>
    </row>
    <row r="30" spans="1:18">
      <c r="I30" s="1"/>
    </row>
    <row r="31" spans="1:18">
      <c r="I31" s="1"/>
    </row>
    <row r="32" spans="1:18">
      <c r="I32" s="1"/>
    </row>
    <row r="34" spans="1:12">
      <c r="B34" s="18"/>
      <c r="C34" s="11"/>
      <c r="D34" s="18"/>
      <c r="E34" s="18"/>
      <c r="F34" s="17"/>
      <c r="G34" s="17"/>
      <c r="H34" s="11"/>
    </row>
    <row r="35" spans="1:12">
      <c r="B35" s="18"/>
      <c r="C35" s="11"/>
      <c r="D35" s="18"/>
      <c r="E35" s="18"/>
      <c r="F35" s="17"/>
      <c r="G35" s="17"/>
      <c r="H35" s="11"/>
    </row>
    <row r="36" spans="1:12">
      <c r="B36" s="19"/>
      <c r="C36" s="20"/>
      <c r="D36" s="21"/>
      <c r="E36" s="18"/>
      <c r="F36" s="17"/>
      <c r="G36" s="17"/>
      <c r="H36" s="11"/>
    </row>
    <row r="37" spans="1:12">
      <c r="A37" s="1"/>
    </row>
    <row r="38" spans="1:12">
      <c r="A38" s="1"/>
    </row>
    <row r="39" spans="1:12">
      <c r="A39" s="1"/>
    </row>
    <row r="40" spans="1:12">
      <c r="A40" s="1"/>
      <c r="J40" s="1"/>
      <c r="K40" s="1"/>
      <c r="L40" s="1"/>
    </row>
    <row r="41" spans="1:12">
      <c r="A41" s="1"/>
    </row>
    <row r="42" spans="1:12">
      <c r="A42" s="1"/>
      <c r="I42" s="1"/>
    </row>
    <row r="43" spans="1:12">
      <c r="A43" s="1"/>
      <c r="I43" s="1"/>
    </row>
    <row r="44" spans="1:12">
      <c r="A44" s="1"/>
      <c r="I44" s="1"/>
    </row>
    <row r="45" spans="1:12">
      <c r="A45" s="1"/>
      <c r="I45" s="1"/>
    </row>
    <row r="46" spans="1:12">
      <c r="A46" s="1"/>
      <c r="I46" s="1"/>
    </row>
    <row r="47" spans="1:12">
      <c r="A47" s="1"/>
      <c r="B47" s="15"/>
      <c r="C47" s="11"/>
      <c r="D47" s="11"/>
      <c r="E47" s="11"/>
      <c r="F47" s="12"/>
      <c r="G47" s="14"/>
      <c r="H47" s="11"/>
      <c r="I47" s="1"/>
    </row>
    <row r="48" spans="1:12">
      <c r="A48" s="1"/>
    </row>
    <row r="49" spans="1:12">
      <c r="A49" s="1"/>
    </row>
    <row r="50" spans="1:12">
      <c r="A50" s="1"/>
    </row>
    <row r="51" spans="1:12">
      <c r="A51" s="3"/>
      <c r="J51" s="1"/>
      <c r="K51" s="1"/>
      <c r="L51" s="1"/>
    </row>
    <row r="52" spans="1:12">
      <c r="A52" s="1"/>
      <c r="J52" s="1"/>
      <c r="K52" s="1"/>
      <c r="L52" s="1"/>
    </row>
    <row r="53" spans="1:12">
      <c r="A53" s="1"/>
      <c r="J53" s="1"/>
      <c r="K53" s="1"/>
      <c r="L53" s="1"/>
    </row>
    <row r="54" spans="1:12">
      <c r="A54" s="1"/>
    </row>
    <row r="55" spans="1:12">
      <c r="A55" s="1"/>
      <c r="I55" s="1"/>
    </row>
    <row r="56" spans="1:12">
      <c r="I56" s="1"/>
    </row>
    <row r="57" spans="1:12">
      <c r="B57" s="13"/>
      <c r="C57" s="11"/>
      <c r="D57" s="11"/>
      <c r="E57" s="11"/>
      <c r="F57" s="11"/>
      <c r="G57" s="14"/>
      <c r="H57" s="11"/>
      <c r="I57" s="1"/>
    </row>
    <row r="58" spans="1:12">
      <c r="B58" s="11"/>
      <c r="C58" s="11"/>
      <c r="D58" s="11"/>
      <c r="E58" s="11"/>
      <c r="F58" s="12"/>
      <c r="G58" s="12"/>
      <c r="H58" s="16"/>
      <c r="I58" s="1"/>
    </row>
    <row r="59" spans="1:12">
      <c r="B59" s="11"/>
      <c r="C59" s="11"/>
      <c r="D59" s="11"/>
      <c r="E59" s="11"/>
      <c r="F59" s="12"/>
      <c r="G59" s="12"/>
      <c r="H59" s="11"/>
      <c r="I59" s="1"/>
    </row>
    <row r="60" spans="1:12">
      <c r="B60" s="11"/>
      <c r="C60" s="11"/>
      <c r="D60" s="11"/>
      <c r="E60" s="11"/>
      <c r="F60" s="12"/>
      <c r="G60" s="12"/>
      <c r="H60" s="11"/>
      <c r="I60" s="1"/>
    </row>
    <row r="61" spans="1:12">
      <c r="C61" s="11"/>
      <c r="D61" s="11"/>
      <c r="E61" s="11"/>
      <c r="F61" s="12"/>
      <c r="G61" s="12"/>
      <c r="H61" s="11"/>
    </row>
  </sheetData>
  <mergeCells count="4">
    <mergeCell ref="K7:K8"/>
    <mergeCell ref="K20:K21"/>
    <mergeCell ref="B27:H27"/>
    <mergeCell ref="B25:H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48576"/>
  <sheetViews>
    <sheetView tabSelected="1" workbookViewId="0">
      <selection activeCell="E17" sqref="E17"/>
    </sheetView>
  </sheetViews>
  <sheetFormatPr defaultRowHeight="15"/>
  <cols>
    <col min="1" max="1" width="55.28515625" style="27" bestFit="1" customWidth="1"/>
    <col min="2" max="2" width="16.5703125" style="27" bestFit="1" customWidth="1"/>
    <col min="3" max="4" width="19.42578125" style="27" customWidth="1"/>
    <col min="5" max="5" width="24.140625" style="27" bestFit="1" customWidth="1"/>
    <col min="6" max="6" width="9.140625" style="27"/>
    <col min="7" max="7" width="31.28515625" style="27" bestFit="1" customWidth="1"/>
    <col min="8" max="8" width="22.85546875" style="27" bestFit="1" customWidth="1"/>
    <col min="9" max="9" width="14" style="27" bestFit="1" customWidth="1"/>
    <col min="10" max="10" width="16.85546875" style="27" bestFit="1" customWidth="1"/>
    <col min="11" max="12" width="9.140625" style="27"/>
    <col min="13" max="13" width="13.85546875" style="27" bestFit="1" customWidth="1"/>
    <col min="14" max="16384" width="9.140625" style="27"/>
  </cols>
  <sheetData>
    <row r="1" spans="1:13">
      <c r="A1" s="32"/>
      <c r="B1" s="33" t="s">
        <v>28</v>
      </c>
      <c r="C1" s="33" t="s">
        <v>29</v>
      </c>
      <c r="D1" s="33" t="s">
        <v>30</v>
      </c>
      <c r="F1" s="33" t="s">
        <v>31</v>
      </c>
      <c r="G1" s="33" t="s">
        <v>32</v>
      </c>
      <c r="H1" s="33" t="s">
        <v>33</v>
      </c>
    </row>
    <row r="2" spans="1:13">
      <c r="A2" s="31" t="s">
        <v>34</v>
      </c>
      <c r="B2" s="34">
        <v>20000000000</v>
      </c>
      <c r="C2" s="30"/>
      <c r="D2" s="30"/>
      <c r="F2" s="33">
        <v>1</v>
      </c>
      <c r="G2" s="27" t="s">
        <v>35</v>
      </c>
      <c r="H2" s="33" t="s">
        <v>36</v>
      </c>
    </row>
    <row r="3" spans="1:13">
      <c r="A3" s="31" t="s">
        <v>37</v>
      </c>
      <c r="B3" s="34">
        <f>C3*D3</f>
        <v>6200000000</v>
      </c>
      <c r="C3" s="35">
        <v>0.4</v>
      </c>
      <c r="D3" s="36">
        <v>15500000000</v>
      </c>
      <c r="F3" s="33">
        <v>2</v>
      </c>
      <c r="G3" s="27" t="s">
        <v>38</v>
      </c>
      <c r="H3" s="33" t="s">
        <v>39</v>
      </c>
    </row>
    <row r="4" spans="1:13">
      <c r="A4" s="31" t="s">
        <v>40</v>
      </c>
      <c r="B4" s="34">
        <f>C4*D4</f>
        <v>4650000000</v>
      </c>
      <c r="C4" s="35">
        <v>0.3</v>
      </c>
      <c r="D4" s="36">
        <v>15500000000</v>
      </c>
      <c r="F4" s="33">
        <v>3</v>
      </c>
      <c r="G4" s="27" t="s">
        <v>41</v>
      </c>
      <c r="H4" s="33" t="s">
        <v>42</v>
      </c>
    </row>
    <row r="5" spans="1:13">
      <c r="A5" s="31" t="s">
        <v>43</v>
      </c>
      <c r="B5" s="34">
        <f>C5*D5</f>
        <v>1550000000</v>
      </c>
      <c r="C5" s="35">
        <v>0.1</v>
      </c>
      <c r="D5" s="36">
        <v>15500000000</v>
      </c>
      <c r="F5" s="33">
        <v>4</v>
      </c>
      <c r="G5" s="27" t="s">
        <v>44</v>
      </c>
      <c r="H5" s="33" t="s">
        <v>45</v>
      </c>
    </row>
    <row r="6" spans="1:13">
      <c r="A6" s="37" t="s">
        <v>46</v>
      </c>
      <c r="B6" s="34">
        <f>C6*D6</f>
        <v>3100000000</v>
      </c>
      <c r="C6" s="35">
        <v>0.2</v>
      </c>
      <c r="D6" s="36">
        <v>15500000000</v>
      </c>
      <c r="F6" s="33">
        <v>5</v>
      </c>
      <c r="G6" s="27" t="s">
        <v>47</v>
      </c>
      <c r="H6" s="33" t="s">
        <v>48</v>
      </c>
    </row>
    <row r="7" spans="1:13">
      <c r="A7" s="31" t="s">
        <v>49</v>
      </c>
      <c r="B7" s="34">
        <v>1650000000</v>
      </c>
      <c r="C7" s="38"/>
      <c r="D7" s="38"/>
      <c r="E7" s="38"/>
      <c r="F7" s="33">
        <v>6</v>
      </c>
      <c r="G7" s="27" t="s">
        <v>50</v>
      </c>
      <c r="H7" s="33" t="s">
        <v>51</v>
      </c>
    </row>
    <row r="8" spans="1:13">
      <c r="A8" s="31" t="s">
        <v>52</v>
      </c>
      <c r="B8" s="34">
        <v>80000000000</v>
      </c>
      <c r="C8" s="38"/>
      <c r="D8" s="38"/>
      <c r="E8" s="38"/>
      <c r="F8" s="33">
        <v>7</v>
      </c>
      <c r="G8" s="27" t="s">
        <v>53</v>
      </c>
      <c r="H8" s="33" t="s">
        <v>54</v>
      </c>
    </row>
    <row r="9" spans="1:13" s="42" customFormat="1">
      <c r="A9" s="39"/>
      <c r="B9" s="40"/>
      <c r="C9" s="41"/>
      <c r="D9" s="41"/>
      <c r="E9" s="41"/>
    </row>
    <row r="10" spans="1:13" ht="18">
      <c r="A10" s="43"/>
      <c r="B10" s="44"/>
      <c r="C10" s="41"/>
      <c r="D10" s="44"/>
      <c r="E10" s="44"/>
    </row>
    <row r="11" spans="1:13" ht="18">
      <c r="A11" s="29"/>
      <c r="C11" s="41"/>
    </row>
    <row r="12" spans="1:13" ht="18">
      <c r="A12" s="29"/>
      <c r="G12" s="45" t="s">
        <v>55</v>
      </c>
      <c r="H12" s="45" t="s">
        <v>56</v>
      </c>
      <c r="I12" s="45" t="s">
        <v>40</v>
      </c>
      <c r="J12" s="45" t="s">
        <v>57</v>
      </c>
      <c r="K12" s="45" t="s">
        <v>58</v>
      </c>
      <c r="L12" s="45" t="s">
        <v>59</v>
      </c>
      <c r="M12" s="45"/>
    </row>
    <row r="13" spans="1:13" ht="75">
      <c r="A13" s="46"/>
      <c r="B13" s="47" t="s">
        <v>76</v>
      </c>
      <c r="C13" s="47" t="s">
        <v>80</v>
      </c>
      <c r="D13" s="47" t="s">
        <v>81</v>
      </c>
      <c r="E13" s="48" t="s">
        <v>82</v>
      </c>
      <c r="G13" s="27" t="s">
        <v>60</v>
      </c>
      <c r="H13" s="33">
        <v>100</v>
      </c>
      <c r="I13" s="33">
        <v>17</v>
      </c>
      <c r="J13" s="33" t="s">
        <v>61</v>
      </c>
      <c r="K13" s="33">
        <f>SUM(H13:J13)</f>
        <v>117</v>
      </c>
      <c r="L13" s="33">
        <v>65</v>
      </c>
      <c r="M13" s="33"/>
    </row>
    <row r="14" spans="1:13">
      <c r="A14" s="31" t="s">
        <v>62</v>
      </c>
      <c r="B14" s="36">
        <f>B2/K18</f>
        <v>36036036.036036037</v>
      </c>
      <c r="C14" s="49">
        <f>B14/12</f>
        <v>3003003.0030030031</v>
      </c>
      <c r="D14" s="49">
        <f>C14/30</f>
        <v>100100.1001001001</v>
      </c>
      <c r="E14" s="74">
        <f>2*C14</f>
        <v>6006006.0060060062</v>
      </c>
      <c r="G14" s="27" t="s">
        <v>63</v>
      </c>
      <c r="H14" s="33">
        <v>66</v>
      </c>
      <c r="I14" s="33">
        <v>27</v>
      </c>
      <c r="J14" s="33">
        <v>20</v>
      </c>
      <c r="K14" s="33">
        <f t="shared" ref="K14:K17" si="0">SUM(H14:J14)</f>
        <v>113</v>
      </c>
      <c r="L14" s="33">
        <v>13</v>
      </c>
    </row>
    <row r="15" spans="1:13">
      <c r="A15" s="31" t="s">
        <v>37</v>
      </c>
      <c r="B15" s="36">
        <f>B3/H18</f>
        <v>16666666.666666666</v>
      </c>
      <c r="C15" s="49">
        <f t="shared" ref="C15:C20" si="1">B15/12</f>
        <v>1388888.8888888888</v>
      </c>
      <c r="D15" s="49">
        <f t="shared" ref="D15:D20" si="2">C15/30</f>
        <v>46296.296296296292</v>
      </c>
      <c r="E15" s="74">
        <f t="shared" ref="E15:E16" si="3">2*C15</f>
        <v>2777777.7777777775</v>
      </c>
      <c r="G15" s="27" t="s">
        <v>64</v>
      </c>
      <c r="H15" s="33">
        <v>78</v>
      </c>
      <c r="I15" s="33">
        <v>24</v>
      </c>
      <c r="J15" s="33">
        <v>18</v>
      </c>
      <c r="K15" s="33">
        <f t="shared" si="0"/>
        <v>120</v>
      </c>
      <c r="L15" s="33">
        <v>28</v>
      </c>
    </row>
    <row r="16" spans="1:13">
      <c r="A16" s="31" t="s">
        <v>40</v>
      </c>
      <c r="B16" s="36">
        <f>B4/I18</f>
        <v>35496183.206106871</v>
      </c>
      <c r="C16" s="49">
        <f t="shared" si="1"/>
        <v>2958015.2671755725</v>
      </c>
      <c r="D16" s="49">
        <f t="shared" si="2"/>
        <v>98600.508905852417</v>
      </c>
      <c r="E16" s="74">
        <f t="shared" si="3"/>
        <v>5916030.5343511449</v>
      </c>
      <c r="G16" s="27" t="s">
        <v>65</v>
      </c>
      <c r="H16" s="33">
        <v>28</v>
      </c>
      <c r="I16" s="33">
        <v>18</v>
      </c>
      <c r="J16" s="33">
        <v>10</v>
      </c>
      <c r="K16" s="33">
        <f t="shared" si="0"/>
        <v>56</v>
      </c>
      <c r="L16" s="33">
        <v>44</v>
      </c>
    </row>
    <row r="17" spans="1:13">
      <c r="A17" s="31" t="s">
        <v>43</v>
      </c>
      <c r="B17" s="36">
        <f>B5/L18</f>
        <v>8908045.9770114943</v>
      </c>
      <c r="C17" s="49">
        <f t="shared" si="1"/>
        <v>742337.16475095786</v>
      </c>
      <c r="D17" s="49">
        <f t="shared" si="2"/>
        <v>24744.572158365263</v>
      </c>
      <c r="E17" s="52">
        <f>2*C17</f>
        <v>1484674.3295019157</v>
      </c>
      <c r="G17" s="27" t="s">
        <v>66</v>
      </c>
      <c r="H17" s="33">
        <v>100</v>
      </c>
      <c r="I17" s="33">
        <v>45</v>
      </c>
      <c r="J17" s="33">
        <v>4</v>
      </c>
      <c r="K17" s="33">
        <f t="shared" si="0"/>
        <v>149</v>
      </c>
      <c r="L17" s="33">
        <v>24</v>
      </c>
    </row>
    <row r="18" spans="1:13">
      <c r="A18" s="37" t="s">
        <v>67</v>
      </c>
      <c r="B18" s="36">
        <f>B6/L18</f>
        <v>17816091.954022989</v>
      </c>
      <c r="C18" s="49">
        <f t="shared" si="1"/>
        <v>1484674.3295019157</v>
      </c>
      <c r="D18" s="49">
        <f t="shared" si="2"/>
        <v>49489.144316730526</v>
      </c>
      <c r="E18" s="52">
        <f>2*C18</f>
        <v>2969348.6590038314</v>
      </c>
      <c r="G18" s="45" t="s">
        <v>58</v>
      </c>
      <c r="H18" s="33">
        <f t="shared" ref="H18:K18" si="4">SUM(H13:H17)</f>
        <v>372</v>
      </c>
      <c r="I18" s="33">
        <f t="shared" si="4"/>
        <v>131</v>
      </c>
      <c r="J18" s="33">
        <f t="shared" si="4"/>
        <v>52</v>
      </c>
      <c r="K18" s="33">
        <f t="shared" si="4"/>
        <v>555</v>
      </c>
      <c r="L18" s="33">
        <f>SUM(L13:L17)</f>
        <v>174</v>
      </c>
      <c r="M18" s="33"/>
    </row>
    <row r="19" spans="1:13">
      <c r="A19" s="31" t="s">
        <v>49</v>
      </c>
      <c r="B19" s="36">
        <f>B7/K18</f>
        <v>2972972.9729729728</v>
      </c>
      <c r="C19" s="49">
        <f t="shared" si="1"/>
        <v>247747.74774774772</v>
      </c>
      <c r="D19" s="49">
        <f t="shared" si="2"/>
        <v>8258.2582582582581</v>
      </c>
      <c r="E19" s="74">
        <f>2*C19</f>
        <v>495495.49549549544</v>
      </c>
    </row>
    <row r="20" spans="1:13">
      <c r="A20" s="39" t="s">
        <v>52</v>
      </c>
      <c r="B20" s="50">
        <f>B8/K18</f>
        <v>144144144.14414415</v>
      </c>
      <c r="C20" s="49">
        <f t="shared" si="1"/>
        <v>12012012.012012012</v>
      </c>
      <c r="D20" s="49">
        <f t="shared" si="2"/>
        <v>400400.40040040039</v>
      </c>
      <c r="E20" s="74">
        <f>2*C20</f>
        <v>24024024.024024025</v>
      </c>
    </row>
    <row r="21" spans="1:13" s="42" customFormat="1">
      <c r="A21" s="39"/>
      <c r="B21" s="40"/>
      <c r="C21" s="51"/>
      <c r="D21" s="51"/>
    </row>
    <row r="22" spans="1:13">
      <c r="A22" s="31"/>
      <c r="C22" s="28"/>
      <c r="D22" s="28"/>
    </row>
    <row r="23" spans="1:13">
      <c r="A23" s="31"/>
      <c r="C23" s="28"/>
      <c r="D23" s="28"/>
    </row>
    <row r="24" spans="1:13">
      <c r="A24" s="31"/>
      <c r="C24" s="28"/>
      <c r="D24" s="28"/>
    </row>
    <row r="25" spans="1:13">
      <c r="A25" s="31"/>
      <c r="C25" s="28"/>
      <c r="D25" s="28"/>
    </row>
    <row r="26" spans="1:13">
      <c r="A26" s="31"/>
      <c r="C26" s="28"/>
      <c r="D26" s="28"/>
    </row>
    <row r="27" spans="1:13">
      <c r="A27" s="31"/>
      <c r="C27" s="28"/>
      <c r="D27" s="28"/>
    </row>
    <row r="28" spans="1:13">
      <c r="A28" s="31"/>
      <c r="C28" s="28"/>
      <c r="D28" s="28"/>
    </row>
    <row r="29" spans="1:13">
      <c r="A29" s="31"/>
      <c r="C29" s="28"/>
      <c r="D29" s="28"/>
    </row>
    <row r="30" spans="1:13">
      <c r="A30" s="31"/>
      <c r="C30" s="28"/>
      <c r="D30" s="28"/>
    </row>
    <row r="31" spans="1:13">
      <c r="A31" s="31"/>
      <c r="C31" s="28"/>
      <c r="D31" s="28"/>
    </row>
    <row r="32" spans="1:13">
      <c r="A32" s="31"/>
      <c r="C32" s="28"/>
      <c r="D32" s="28"/>
    </row>
    <row r="33" spans="3:4">
      <c r="C33" s="28"/>
      <c r="D33" s="28"/>
    </row>
    <row r="34" spans="3:4">
      <c r="C34" s="28"/>
      <c r="D34" s="28"/>
    </row>
    <row r="1048576" spans="5:5">
      <c r="E104857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2015-11-18T09:31:52Z</dcterms:modified>
</cp:coreProperties>
</file>