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Matrik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7" i="1"/>
  <c r="N38"/>
  <c r="M37"/>
  <c r="M38"/>
  <c r="L37"/>
  <c r="L38"/>
  <c r="N36"/>
  <c r="M36"/>
  <c r="L36"/>
  <c r="K37"/>
  <c r="K38"/>
  <c r="K36"/>
  <c r="G105"/>
  <c r="D115" l="1"/>
  <c r="G10" l="1"/>
  <c r="L27" l="1"/>
  <c r="L26"/>
  <c r="L25"/>
  <c r="K27"/>
  <c r="K26"/>
  <c r="K25"/>
  <c r="F68" l="1"/>
  <c r="G68" s="1"/>
  <c r="F46"/>
  <c r="G46" s="1"/>
  <c r="F45"/>
  <c r="G45" s="1"/>
  <c r="F25"/>
  <c r="G25" s="1"/>
  <c r="F24"/>
  <c r="G24" s="1"/>
  <c r="G55"/>
  <c r="G54"/>
  <c r="G53"/>
  <c r="G51"/>
  <c r="G50"/>
  <c r="G43"/>
  <c r="G42"/>
  <c r="G96"/>
  <c r="G95"/>
  <c r="G94"/>
  <c r="G92"/>
  <c r="G91"/>
  <c r="G86"/>
  <c r="G85"/>
  <c r="G84"/>
  <c r="G77"/>
  <c r="G76"/>
  <c r="G75"/>
  <c r="G73"/>
  <c r="G72"/>
  <c r="G67"/>
  <c r="G64"/>
  <c r="G63"/>
  <c r="G34"/>
  <c r="G33"/>
  <c r="G32"/>
  <c r="G30"/>
  <c r="G29"/>
  <c r="G22"/>
  <c r="G21"/>
  <c r="M26" l="1"/>
  <c r="M25"/>
  <c r="M27"/>
  <c r="N25"/>
  <c r="N26"/>
  <c r="N27"/>
  <c r="L31"/>
  <c r="K31"/>
  <c r="R31" l="1"/>
  <c r="V31"/>
  <c r="Z31"/>
  <c r="W31" l="1"/>
  <c r="U31"/>
  <c r="M31"/>
  <c r="Q31"/>
  <c r="T31"/>
  <c r="P31"/>
  <c r="Y31"/>
  <c r="S31"/>
  <c r="X31"/>
  <c r="O31"/>
  <c r="N31"/>
</calcChain>
</file>

<file path=xl/sharedStrings.xml><?xml version="1.0" encoding="utf-8"?>
<sst xmlns="http://schemas.openxmlformats.org/spreadsheetml/2006/main" count="232" uniqueCount="90">
  <si>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</si>
  <si>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</si>
  <si>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</si>
  <si>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</si>
  <si>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</si>
  <si>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</si>
  <si>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</si>
  <si>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</si>
  <si>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</si>
  <si>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</si>
  <si>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</si>
  <si>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</si>
  <si>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</si>
  <si>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</si>
  <si>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</si>
  <si>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</si>
  <si>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</si>
  <si>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</si>
  <si>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</si>
  <si>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</si>
  <si>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</si>
  <si>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</si>
  <si>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</si>
  <si>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</si>
  <si>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</si>
  <si>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</si>
  <si>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</si>
  <si>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</si>
  <si>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</si>
  <si>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</si>
  <si>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</si>
  <si>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</si>
  <si>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</si>
  <si>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</si>
  <si>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</si>
  <si>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</si>
  <si>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</si>
  <si>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</si>
  <si>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</si>
  <si>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</si>
  <si>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</si>
  <si>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</si>
  <si>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</si>
  <si>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</si>
  <si>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</si>
  <si>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>kursi</t>
  </si>
  <si>
    <t>meja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</si>
  <si>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</si>
  <si>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</si>
  <si>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</si>
  <si>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</si>
  <si>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</si>
  <si>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</si>
  <si>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</si>
  <si>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Ruang kerja/kantor</t>
  </si>
  <si>
    <t>ATK dan arsip</t>
  </si>
  <si>
    <t>lantai keramik</t>
  </si>
  <si>
    <t>keramik</t>
  </si>
  <si>
    <t>m2</t>
  </si>
  <si>
    <t>Musholla</t>
  </si>
  <si>
    <t>karpet</t>
  </si>
  <si>
    <t>m</t>
  </si>
  <si>
    <t>lemari/rak</t>
  </si>
  <si>
    <t>perabotan lain</t>
  </si>
  <si>
    <t>karpet (laundry)</t>
  </si>
  <si>
    <t>gayung</t>
  </si>
  <si>
    <t>mulai durasi &gt; 8 hari</t>
  </si>
  <si>
    <t>gantungan</t>
  </si>
  <si>
    <t>mulai kedalaman 71-150 cm &amp; durasi &gt; 8 hari</t>
  </si>
  <si>
    <t>tempat sampah</t>
  </si>
  <si>
    <t>kloset</t>
  </si>
  <si>
    <t>mulai durasi 5-8 hari</t>
  </si>
  <si>
    <t>mulai 71-150 cm dgn durasi 5-8 s/d &gt; 8 hari</t>
  </si>
  <si>
    <t>Ruang loket pelayanan tiket</t>
  </si>
  <si>
    <t>Toilet</t>
  </si>
  <si>
    <t>kursi (bantalan dll)</t>
  </si>
  <si>
    <t>mulai durasi &lt;1 s/d 1-4 hari</t>
  </si>
  <si>
    <t>semua kelas banjir</t>
  </si>
  <si>
    <t>mulai &gt;150 cm dgn durasi 5-8 hari</t>
  </si>
  <si>
    <t>mulai durasi &lt; 1 hari</t>
  </si>
  <si>
    <t>terdampak sebesar 20% dari pendapatan</t>
  </si>
  <si>
    <t>POOL BUS</t>
  </si>
  <si>
    <t>area parkir bus</t>
  </si>
  <si>
    <t>suku cadang/peralatan perawatan bus</t>
  </si>
  <si>
    <t>servis armada bus (tune up, pembersihan dari air, dll)</t>
  </si>
  <si>
    <t>armada bus</t>
  </si>
  <si>
    <t>Jumlah armada/hari</t>
  </si>
  <si>
    <t>Jumlah penumpang/hari/armada</t>
  </si>
  <si>
    <t>Pendapatan/hari</t>
  </si>
  <si>
    <t>Tarif (rata2)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</si>
</sst>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3" fillId="0" borderId="0" xfId="1" applyFont="1" applyFill="1" applyBorder="1"/>
    <xf numFmtId="0" fontId="6" fillId="0" borderId="2" xfId="1" applyFont="1" applyBorder="1"/>
    <xf numFmtId="164" fontId="0" fillId="0" borderId="2" xfId="0" applyNumberFormat="1" applyBorder="1"/>
    <xf numFmtId="0" fontId="1" fillId="0" borderId="2" xfId="1" applyBorder="1"/>
    <xf numFmtId="0" fontId="6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6" fillId="0" borderId="2" xfId="1" applyFont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1" applyFont="1" applyBorder="1"/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0" borderId="2" xfId="2" applyNumberFormat="1" applyFont="1" applyFill="1" applyBorder="1"/>
    <xf numFmtId="0" fontId="3" fillId="0" borderId="2" xfId="1" applyFont="1" applyFill="1" applyBorder="1" applyAlignment="1">
      <alignment wrapText="1"/>
    </xf>
    <xf numFmtId="0" fontId="8" fillId="0" borderId="0" xfId="0" applyFont="1"/>
    <xf numFmtId="3" fontId="8" fillId="0" borderId="0" xfId="0" applyNumberFormat="1" applyFo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7"/>
  <sheetViews>
    <sheetView tabSelected="1" topLeftCell="A91" workbookViewId="0">
      <selection activeCell="H11" sqref="H11"/>
    </sheetView>
  </sheetViews>
  <sheetFormatPr defaultRowHeight="15"/>
  <cols>
    <col min="2" max="2" width="5.85546875" customWidth="1"/>
    <col min="3" max="3" width="31.140625" customWidth="1"/>
    <col min="4" max="4" width="10.140625" bestFit="1" customWidth="1"/>
    <col min="5" max="5" width="11.140625" bestFit="1" customWidth="1"/>
    <col min="6" max="6" width="13.28515625" bestFit="1" customWidth="1"/>
    <col min="7" max="7" width="12" bestFit="1" customWidth="1"/>
    <col min="8" max="8" width="18.28515625" bestFit="1" customWidth="1"/>
    <col min="10" max="10" width="12.85546875" customWidth="1"/>
    <col min="11" max="11" width="12.5703125" bestFit="1" customWidth="1"/>
    <col min="12" max="12" width="13.5703125" bestFit="1" customWidth="1"/>
    <col min="13" max="13" width="12.5703125" bestFit="1" customWidth="1"/>
    <col min="14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81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3" t="s">
        <v>82</v>
      </c>
      <c r="D7" s="5"/>
      <c r="E7" s="5"/>
      <c r="F7" s="5"/>
      <c r="G7" s="5"/>
      <c r="H7" s="5"/>
    </row>
    <row r="8" spans="1:20">
      <c r="A8" s="1"/>
      <c r="B8" s="17"/>
      <c r="C8" s="18" t="s">
        <v>42</v>
      </c>
      <c r="D8" s="17"/>
      <c r="E8" s="17"/>
      <c r="F8" s="17"/>
      <c r="G8" s="17"/>
      <c r="H8" s="17"/>
    </row>
    <row r="9" spans="1:20" ht="24.75">
      <c r="A9" s="1"/>
      <c r="B9" s="23">
        <v>1</v>
      </c>
      <c r="C9" s="14" t="s">
        <v>83</v>
      </c>
      <c r="D9" s="17"/>
      <c r="E9" s="17"/>
      <c r="F9" s="17"/>
      <c r="G9" s="10">
        <v>5000000</v>
      </c>
      <c r="H9" s="39" t="s">
        <v>78</v>
      </c>
    </row>
    <row r="10" spans="1:20" ht="36.75">
      <c r="A10" s="1"/>
      <c r="B10" s="23">
        <v>2</v>
      </c>
      <c r="C10" s="9" t="s">
        <v>84</v>
      </c>
      <c r="D10" s="12">
        <v>20</v>
      </c>
      <c r="E10" s="4" t="s">
        <v>85</v>
      </c>
      <c r="F10" s="10">
        <v>2800000</v>
      </c>
      <c r="G10" s="10">
        <f>D10*F10</f>
        <v>56000000</v>
      </c>
      <c r="H10" s="9" t="s">
        <v>72</v>
      </c>
    </row>
    <row r="11" spans="1:20">
      <c r="A11" s="1"/>
      <c r="B11" s="25"/>
      <c r="C11" s="46"/>
      <c r="D11" s="25"/>
      <c r="E11" s="25"/>
      <c r="F11" s="24"/>
      <c r="G11" s="24"/>
      <c r="H11" s="32"/>
    </row>
    <row r="12" spans="1:20">
      <c r="A12" s="1"/>
      <c r="B12" s="26"/>
      <c r="C12" s="46"/>
      <c r="D12" s="26"/>
      <c r="E12" s="25"/>
      <c r="F12" s="24"/>
      <c r="G12" s="24"/>
      <c r="H12" s="32"/>
      <c r="P12" s="2"/>
      <c r="Q12" s="1"/>
      <c r="R12" s="1"/>
      <c r="S12" s="1"/>
      <c r="T12" s="1"/>
    </row>
    <row r="13" spans="1:20">
      <c r="A13" s="1"/>
      <c r="B13" s="32"/>
      <c r="C13" s="34"/>
      <c r="D13" s="26"/>
      <c r="E13" s="47"/>
      <c r="F13" s="27"/>
      <c r="G13" s="48"/>
      <c r="H13" s="32"/>
    </row>
    <row r="14" spans="1:20">
      <c r="A14" s="1"/>
      <c r="B14" s="25"/>
      <c r="C14" s="46"/>
      <c r="D14" s="26"/>
      <c r="E14" s="25"/>
      <c r="F14" s="24"/>
      <c r="G14" s="24"/>
      <c r="H14" s="46"/>
    </row>
    <row r="15" spans="1:20">
      <c r="B15" s="33"/>
      <c r="C15" s="34"/>
      <c r="D15" s="26"/>
      <c r="E15" s="25"/>
      <c r="F15" s="27"/>
      <c r="G15" s="24"/>
      <c r="H15" s="32"/>
    </row>
    <row r="16" spans="1:20">
      <c r="B16" s="26"/>
      <c r="C16" s="34"/>
      <c r="D16" s="25"/>
      <c r="E16" s="25"/>
      <c r="F16" s="24"/>
      <c r="G16" s="24"/>
      <c r="H16" s="32"/>
    </row>
    <row r="17" spans="1:26">
      <c r="A17" s="3"/>
      <c r="B17" s="5" t="s">
        <v>8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  <c r="H17" s="5" t="s">
        <v>14</v>
      </c>
    </row>
    <row r="18" spans="1:26">
      <c r="A18" s="1"/>
      <c r="B18" s="6"/>
      <c r="C18" s="35" t="s">
        <v>54</v>
      </c>
      <c r="D18" s="6"/>
      <c r="E18" s="6"/>
      <c r="F18" s="7"/>
      <c r="G18" s="7"/>
      <c r="H18" s="6"/>
    </row>
    <row r="19" spans="1:26">
      <c r="A19" s="1"/>
      <c r="B19" s="6"/>
      <c r="C19" s="19" t="s">
        <v>41</v>
      </c>
      <c r="D19" s="6"/>
      <c r="E19" s="6"/>
      <c r="F19" s="7"/>
      <c r="G19" s="7"/>
      <c r="H19" s="6"/>
      <c r="O19" s="1"/>
    </row>
    <row r="20" spans="1:26">
      <c r="A20" s="1"/>
      <c r="B20" s="30">
        <v>1</v>
      </c>
      <c r="C20" s="17" t="s">
        <v>55</v>
      </c>
      <c r="D20" s="17"/>
      <c r="E20" s="17"/>
      <c r="F20" s="17"/>
      <c r="G20" s="7">
        <v>500000</v>
      </c>
      <c r="H20" s="9" t="s">
        <v>77</v>
      </c>
    </row>
    <row r="21" spans="1:26">
      <c r="A21" s="1"/>
      <c r="B21" s="4">
        <v>2</v>
      </c>
      <c r="C21" s="29" t="s">
        <v>46</v>
      </c>
      <c r="D21" s="4">
        <v>1</v>
      </c>
      <c r="E21" s="4" t="s">
        <v>47</v>
      </c>
      <c r="F21" s="7">
        <v>2000000</v>
      </c>
      <c r="G21" s="7">
        <f>D21*F21</f>
        <v>2000000</v>
      </c>
      <c r="H21" s="6" t="s">
        <v>66</v>
      </c>
    </row>
    <row r="22" spans="1:26">
      <c r="A22" s="1"/>
      <c r="B22" s="4">
        <v>3</v>
      </c>
      <c r="C22" s="6" t="s">
        <v>45</v>
      </c>
      <c r="D22" s="4">
        <v>2</v>
      </c>
      <c r="E22" s="4" t="s">
        <v>47</v>
      </c>
      <c r="F22" s="10">
        <v>500000</v>
      </c>
      <c r="G22" s="10">
        <f>D22*F22</f>
        <v>1000000</v>
      </c>
      <c r="H22" s="6" t="s">
        <v>66</v>
      </c>
      <c r="J22" s="2" t="s">
        <v>2</v>
      </c>
      <c r="K22" s="1"/>
      <c r="L22" s="1"/>
      <c r="M22" s="1"/>
      <c r="N22" s="1"/>
    </row>
    <row r="23" spans="1:26">
      <c r="A23" s="1"/>
      <c r="B23" s="11"/>
      <c r="C23" s="19" t="s">
        <v>42</v>
      </c>
      <c r="D23" s="13"/>
      <c r="E23" s="15"/>
      <c r="F23" s="16"/>
      <c r="G23" s="10"/>
      <c r="H23" s="6"/>
      <c r="J23" s="53" t="s">
        <v>81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>
      <c r="A24" s="1"/>
      <c r="B24" s="30">
        <v>1</v>
      </c>
      <c r="C24" s="31" t="s">
        <v>46</v>
      </c>
      <c r="D24" s="4">
        <v>1</v>
      </c>
      <c r="E24" s="4" t="s">
        <v>47</v>
      </c>
      <c r="F24" s="16">
        <f>10%*F21</f>
        <v>200000</v>
      </c>
      <c r="G24" s="10">
        <f>D24*F24</f>
        <v>200000</v>
      </c>
      <c r="H24" s="6" t="s">
        <v>71</v>
      </c>
      <c r="I24" s="1"/>
      <c r="J24" s="54"/>
      <c r="K24" s="4">
        <v>1</v>
      </c>
      <c r="L24" s="4">
        <v>2</v>
      </c>
      <c r="M24" s="4">
        <v>4</v>
      </c>
      <c r="N24" s="4">
        <v>10</v>
      </c>
    </row>
    <row r="25" spans="1:26">
      <c r="A25" s="1"/>
      <c r="B25" s="22">
        <v>2</v>
      </c>
      <c r="C25" s="29" t="s">
        <v>75</v>
      </c>
      <c r="D25" s="4">
        <v>2</v>
      </c>
      <c r="E25" s="4" t="s">
        <v>47</v>
      </c>
      <c r="F25" s="16">
        <f>10%*F22</f>
        <v>50000</v>
      </c>
      <c r="G25" s="10">
        <f>D25*F25</f>
        <v>100000</v>
      </c>
      <c r="H25" s="6" t="s">
        <v>71</v>
      </c>
      <c r="I25" s="1"/>
      <c r="J25" s="6" t="s">
        <v>15</v>
      </c>
      <c r="K25" s="8">
        <f>(G20)+(G41)+(G65+G67)</f>
        <v>1850000</v>
      </c>
      <c r="L25" s="8">
        <f>(G20)+(G41)+(G65+G67)</f>
        <v>1850000</v>
      </c>
      <c r="M25" s="8">
        <f>(G20+G24+G25+G27)+(G41+G45+G46+G48)+(G63+G65+G68+G70)+(G88)</f>
        <v>4900000</v>
      </c>
      <c r="N25" s="8">
        <f>(G20+G21+G22+G27+G29+G30)+(G41+G42+G43+G48+G50+G51)+(G63+G64+G65+G70+G72+G73)+(G84+G86+G88+G91+G92)</f>
        <v>20180000</v>
      </c>
    </row>
    <row r="26" spans="1:26">
      <c r="A26" s="1"/>
      <c r="B26" s="17"/>
      <c r="C26" s="18" t="s">
        <v>43</v>
      </c>
      <c r="D26" s="17"/>
      <c r="E26" s="17"/>
      <c r="F26" s="17"/>
      <c r="G26" s="17"/>
      <c r="H26" s="17"/>
      <c r="J26" s="6" t="s">
        <v>16</v>
      </c>
      <c r="K26" s="7">
        <f>(G20)+(G41)+(G65+G67)</f>
        <v>1850000</v>
      </c>
      <c r="L26" s="8">
        <f>(G20)+(G41)+(G65+G67)</f>
        <v>1850000</v>
      </c>
      <c r="M26" s="8">
        <f>(G10)+(G20+G24+G25+G27+G32+G33+G34)+(G41+G45+G46+G48+G53+G34+G55)+(G63+G65+G68+G70+G75+G76+G77)+(G88+G94+G95+G96)</f>
        <v>62540000</v>
      </c>
      <c r="N26" s="8">
        <f>(G10)+(G20+G21+G22+G27+G29+G30+G32+G33+G34)+(G41+G42+G43+G48+G50+G51+G53+G54+G55)+(G63+G64+G65+G70+G72+G73+G75+G76+G77)+(G84+G85+G86+G88+G91+G92+G94+G95+G96)</f>
        <v>77785000</v>
      </c>
    </row>
    <row r="27" spans="1:26">
      <c r="A27" s="1"/>
      <c r="B27" s="23">
        <v>1</v>
      </c>
      <c r="C27" s="14" t="s">
        <v>44</v>
      </c>
      <c r="D27" s="17"/>
      <c r="E27" s="17"/>
      <c r="F27" s="17"/>
      <c r="G27" s="10">
        <v>500000</v>
      </c>
      <c r="H27" s="17" t="s">
        <v>71</v>
      </c>
      <c r="I27" s="1"/>
      <c r="J27" s="6" t="s">
        <v>17</v>
      </c>
      <c r="K27" s="7">
        <f>(G20)+(G41)+(G65+G67)</f>
        <v>1850000</v>
      </c>
      <c r="L27" s="7">
        <f>(G20)+(G41)+(G65+G67)</f>
        <v>1850000</v>
      </c>
      <c r="M27" s="7">
        <f>(G9+G10)+(G20+G24+G25+G27+G32+G33+G34)+(G41+G45+G46+G48+G53+G54+G55)+(G63+G65+G68+G70+G75+G76+G77)+(G88+G94+G95+G96)</f>
        <v>67475000</v>
      </c>
      <c r="N27" s="7">
        <f>(G9+G10)+(G20+G21+G22+G27+G29+G30+G32+G33+G34)+(G41+G42+G43+G48+G50+G51+G53+G54+G55)+(G63+G64+G65+G70+G72+G73+G75+G76+G77)+(G84+G85+G86+G88+G91+G92+G94+G95+G96)</f>
        <v>82785000</v>
      </c>
    </row>
    <row r="28" spans="1:26">
      <c r="A28" s="1"/>
      <c r="B28" s="23">
        <v>2</v>
      </c>
      <c r="C28" s="6" t="s">
        <v>56</v>
      </c>
      <c r="D28" s="13"/>
      <c r="E28" s="13"/>
      <c r="F28" s="13"/>
      <c r="G28" s="10"/>
      <c r="H28" s="9" t="s">
        <v>66</v>
      </c>
      <c r="I28" s="1"/>
      <c r="J28" s="6" t="s">
        <v>18</v>
      </c>
      <c r="K28" s="7"/>
      <c r="L28" s="7"/>
      <c r="M28" s="7"/>
      <c r="N28" s="7"/>
    </row>
    <row r="29" spans="1:26">
      <c r="A29" s="1"/>
      <c r="B29" s="4"/>
      <c r="C29" s="6" t="s">
        <v>57</v>
      </c>
      <c r="D29" s="13">
        <v>30</v>
      </c>
      <c r="E29" s="4" t="s">
        <v>58</v>
      </c>
      <c r="F29" s="10">
        <v>60000</v>
      </c>
      <c r="G29" s="10">
        <f>D29*F29</f>
        <v>1800000</v>
      </c>
      <c r="H29" s="6"/>
      <c r="I29" s="1"/>
      <c r="J29" s="1"/>
      <c r="K29" s="1"/>
      <c r="L29" s="1"/>
      <c r="M29" s="1"/>
      <c r="N29" s="1"/>
    </row>
    <row r="30" spans="1:26" ht="30">
      <c r="A30" s="1"/>
      <c r="B30" s="13"/>
      <c r="C30" s="6" t="s">
        <v>52</v>
      </c>
      <c r="D30" s="12">
        <v>2</v>
      </c>
      <c r="E30" s="4" t="s">
        <v>53</v>
      </c>
      <c r="F30" s="10">
        <v>75000</v>
      </c>
      <c r="G30" s="10">
        <f>D30*F30</f>
        <v>150000</v>
      </c>
      <c r="H30" s="17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 ht="36.75">
      <c r="A31" s="3"/>
      <c r="B31" s="13">
        <v>3</v>
      </c>
      <c r="C31" s="6" t="s">
        <v>48</v>
      </c>
      <c r="D31" s="12"/>
      <c r="E31" s="4"/>
      <c r="F31" s="10"/>
      <c r="G31" s="10"/>
      <c r="H31" s="9" t="s">
        <v>72</v>
      </c>
      <c r="I31" s="1"/>
      <c r="J31" s="20" t="s">
        <v>81</v>
      </c>
      <c r="K31" s="21">
        <f>K25+K36</f>
        <v>484850000</v>
      </c>
      <c r="L31" s="21">
        <f>K26+K37</f>
        <v>484850000</v>
      </c>
      <c r="M31" s="21">
        <f>K27+K38</f>
        <v>484850000</v>
      </c>
      <c r="N31" s="21">
        <f>K28+K39</f>
        <v>0</v>
      </c>
      <c r="O31" s="21">
        <f>L25+L36</f>
        <v>509000000</v>
      </c>
      <c r="P31" s="21">
        <f>L26+L37</f>
        <v>509000000</v>
      </c>
      <c r="Q31" s="21">
        <f>L27+L38</f>
        <v>509000000</v>
      </c>
      <c r="R31" s="21">
        <f>L28+L39</f>
        <v>0</v>
      </c>
      <c r="S31" s="21">
        <f>M25+M36</f>
        <v>608650000</v>
      </c>
      <c r="T31" s="21">
        <f>M26+M37</f>
        <v>666290000</v>
      </c>
      <c r="U31" s="21">
        <f>M27+M38</f>
        <v>671225000</v>
      </c>
      <c r="V31" s="21">
        <f>M28+M39</f>
        <v>0</v>
      </c>
      <c r="W31" s="21">
        <f>N25+N36</f>
        <v>720530000</v>
      </c>
      <c r="X31" s="21">
        <f>N26+N37</f>
        <v>778135000</v>
      </c>
      <c r="Y31" s="21">
        <f>N27+N38</f>
        <v>783135000</v>
      </c>
      <c r="Z31" s="21">
        <f>N28+N39</f>
        <v>0</v>
      </c>
    </row>
    <row r="32" spans="1:26">
      <c r="B32" s="17"/>
      <c r="C32" s="6" t="s">
        <v>49</v>
      </c>
      <c r="D32" s="4">
        <v>6</v>
      </c>
      <c r="E32" s="4" t="s">
        <v>50</v>
      </c>
      <c r="F32" s="10">
        <v>45000</v>
      </c>
      <c r="G32" s="10">
        <f>D32*F32</f>
        <v>270000</v>
      </c>
      <c r="H32" s="17"/>
      <c r="I32" s="1"/>
    </row>
    <row r="33" spans="1:14">
      <c r="B33" s="17"/>
      <c r="C33" s="6" t="s">
        <v>51</v>
      </c>
      <c r="D33" s="13">
        <v>1</v>
      </c>
      <c r="E33" s="4" t="s">
        <v>47</v>
      </c>
      <c r="F33" s="10">
        <v>35000</v>
      </c>
      <c r="G33" s="10">
        <f>D33*F33</f>
        <v>35000</v>
      </c>
      <c r="H33" s="6"/>
      <c r="I33" s="1"/>
      <c r="J33" s="2" t="s">
        <v>3</v>
      </c>
      <c r="K33" s="1"/>
      <c r="L33" s="1"/>
      <c r="M33" s="1"/>
      <c r="N33" s="1"/>
    </row>
    <row r="34" spans="1:14">
      <c r="B34" s="17"/>
      <c r="C34" s="14" t="s">
        <v>52</v>
      </c>
      <c r="D34" s="13">
        <v>2</v>
      </c>
      <c r="E34" s="15" t="s">
        <v>53</v>
      </c>
      <c r="F34" s="16">
        <v>50000</v>
      </c>
      <c r="G34" s="7">
        <f>D34*F34</f>
        <v>100000</v>
      </c>
      <c r="H34" s="17"/>
      <c r="I34" s="1"/>
      <c r="J34" s="53" t="s">
        <v>81</v>
      </c>
      <c r="K34" s="4" t="s">
        <v>4</v>
      </c>
      <c r="L34" s="4" t="s">
        <v>5</v>
      </c>
      <c r="M34" s="4" t="s">
        <v>6</v>
      </c>
      <c r="N34" s="4" t="s">
        <v>7</v>
      </c>
    </row>
    <row r="35" spans="1:14">
      <c r="I35" s="1"/>
      <c r="J35" s="54"/>
      <c r="K35" s="4">
        <v>1</v>
      </c>
      <c r="L35" s="4">
        <v>2</v>
      </c>
      <c r="M35" s="4">
        <v>6</v>
      </c>
      <c r="N35" s="4">
        <v>10</v>
      </c>
    </row>
    <row r="36" spans="1:14">
      <c r="I36" s="1"/>
      <c r="J36" s="6" t="s">
        <v>15</v>
      </c>
      <c r="K36" s="8">
        <f>$G$105+$G$106</f>
        <v>483000000</v>
      </c>
      <c r="L36" s="8">
        <f>($G$105+$G$106)+(5%*($G$105+$G$106))</f>
        <v>507150000</v>
      </c>
      <c r="M36" s="8">
        <f>($G$105+$G$106)+(25%*($G$105+$G$106))</f>
        <v>603750000</v>
      </c>
      <c r="N36" s="8">
        <f>($G$105+$G$106)+(45%*($G$105+$G$106))</f>
        <v>700350000</v>
      </c>
    </row>
    <row r="37" spans="1:14">
      <c r="J37" s="6" t="s">
        <v>16</v>
      </c>
      <c r="K37" s="8">
        <f t="shared" ref="K37:K38" si="0">$G$105+$G$106</f>
        <v>483000000</v>
      </c>
      <c r="L37" s="8">
        <f t="shared" ref="L37:L38" si="1">($G$105+$G$106)+(5%*($G$105+$G$106))</f>
        <v>507150000</v>
      </c>
      <c r="M37" s="8">
        <f t="shared" ref="M37:M38" si="2">($G$105+$G$106)+(25%*($G$105+$G$106))</f>
        <v>603750000</v>
      </c>
      <c r="N37" s="8">
        <f t="shared" ref="N37:N38" si="3">($G$105+$G$106)+(45%*($G$105+$G$106))</f>
        <v>700350000</v>
      </c>
    </row>
    <row r="38" spans="1:14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J38" s="6" t="s">
        <v>17</v>
      </c>
      <c r="K38" s="8">
        <f t="shared" si="0"/>
        <v>483000000</v>
      </c>
      <c r="L38" s="8">
        <f t="shared" si="1"/>
        <v>507150000</v>
      </c>
      <c r="M38" s="8">
        <f t="shared" si="2"/>
        <v>603750000</v>
      </c>
      <c r="N38" s="8">
        <f t="shared" si="3"/>
        <v>700350000</v>
      </c>
    </row>
    <row r="39" spans="1:14">
      <c r="B39" s="6"/>
      <c r="C39" s="35" t="s">
        <v>73</v>
      </c>
      <c r="D39" s="6"/>
      <c r="E39" s="6"/>
      <c r="F39" s="7"/>
      <c r="G39" s="7"/>
      <c r="H39" s="6"/>
      <c r="J39" s="6" t="s">
        <v>18</v>
      </c>
      <c r="K39" s="8"/>
      <c r="L39" s="8"/>
      <c r="M39" s="8"/>
      <c r="N39" s="8"/>
    </row>
    <row r="40" spans="1:14">
      <c r="B40" s="6"/>
      <c r="C40" s="19" t="s">
        <v>41</v>
      </c>
      <c r="D40" s="6"/>
      <c r="E40" s="6"/>
      <c r="F40" s="7"/>
      <c r="G40" s="7"/>
      <c r="H40" s="6"/>
    </row>
    <row r="41" spans="1:14">
      <c r="A41" s="1"/>
      <c r="B41" s="30">
        <v>1</v>
      </c>
      <c r="C41" s="17" t="s">
        <v>55</v>
      </c>
      <c r="D41" s="17"/>
      <c r="E41" s="17"/>
      <c r="F41" s="17"/>
      <c r="G41" s="7">
        <v>500000</v>
      </c>
      <c r="H41" s="9" t="s">
        <v>77</v>
      </c>
    </row>
    <row r="42" spans="1:14">
      <c r="A42" s="1"/>
      <c r="B42" s="4">
        <v>2</v>
      </c>
      <c r="C42" s="29" t="s">
        <v>46</v>
      </c>
      <c r="D42" s="4">
        <v>2</v>
      </c>
      <c r="E42" s="4" t="s">
        <v>47</v>
      </c>
      <c r="F42" s="7">
        <v>2000000</v>
      </c>
      <c r="G42" s="7">
        <f>D42*F42</f>
        <v>4000000</v>
      </c>
      <c r="H42" s="6" t="s">
        <v>66</v>
      </c>
    </row>
    <row r="43" spans="1:14">
      <c r="A43" s="1"/>
      <c r="B43" s="4">
        <v>3</v>
      </c>
      <c r="C43" s="6" t="s">
        <v>45</v>
      </c>
      <c r="D43" s="4">
        <v>2</v>
      </c>
      <c r="E43" s="4" t="s">
        <v>47</v>
      </c>
      <c r="F43" s="10">
        <v>500000</v>
      </c>
      <c r="G43" s="10">
        <f>D43*F43</f>
        <v>1000000</v>
      </c>
      <c r="H43" s="6" t="s">
        <v>66</v>
      </c>
    </row>
    <row r="44" spans="1:14">
      <c r="A44" s="1"/>
      <c r="B44" s="11"/>
      <c r="C44" s="19" t="s">
        <v>42</v>
      </c>
      <c r="D44" s="13"/>
      <c r="E44" s="15"/>
      <c r="F44" s="16"/>
      <c r="G44" s="10"/>
      <c r="H44" s="6"/>
      <c r="J44" s="2"/>
      <c r="K44" s="1"/>
      <c r="L44" s="1"/>
      <c r="M44" s="1"/>
    </row>
    <row r="45" spans="1:14">
      <c r="A45" s="1"/>
      <c r="B45" s="30">
        <v>1</v>
      </c>
      <c r="C45" s="31" t="s">
        <v>46</v>
      </c>
      <c r="D45" s="4">
        <v>2</v>
      </c>
      <c r="E45" s="4" t="s">
        <v>47</v>
      </c>
      <c r="F45" s="16">
        <f>10%*F42</f>
        <v>200000</v>
      </c>
      <c r="G45" s="10">
        <f>D45*F45</f>
        <v>400000</v>
      </c>
      <c r="H45" s="6" t="s">
        <v>71</v>
      </c>
    </row>
    <row r="46" spans="1:14">
      <c r="A46" s="1"/>
      <c r="B46" s="22">
        <v>2</v>
      </c>
      <c r="C46" s="29" t="s">
        <v>75</v>
      </c>
      <c r="D46" s="4">
        <v>2</v>
      </c>
      <c r="E46" s="4" t="s">
        <v>47</v>
      </c>
      <c r="F46" s="16">
        <f>10%*F43</f>
        <v>50000</v>
      </c>
      <c r="G46" s="10">
        <f>D46*F46</f>
        <v>100000</v>
      </c>
      <c r="H46" s="6" t="s">
        <v>71</v>
      </c>
      <c r="I46" s="1"/>
    </row>
    <row r="47" spans="1:14">
      <c r="A47" s="1"/>
      <c r="B47" s="17"/>
      <c r="C47" s="18" t="s">
        <v>43</v>
      </c>
      <c r="D47" s="17"/>
      <c r="E47" s="17"/>
      <c r="F47" s="17"/>
      <c r="G47" s="17"/>
      <c r="H47" s="17"/>
      <c r="I47" s="1"/>
    </row>
    <row r="48" spans="1:14">
      <c r="A48" s="1"/>
      <c r="B48" s="23">
        <v>1</v>
      </c>
      <c r="C48" s="14" t="s">
        <v>44</v>
      </c>
      <c r="D48" s="17"/>
      <c r="E48" s="17"/>
      <c r="F48" s="17"/>
      <c r="G48" s="10">
        <v>500000</v>
      </c>
      <c r="H48" s="17" t="s">
        <v>71</v>
      </c>
      <c r="I48" s="1"/>
    </row>
    <row r="49" spans="1:13">
      <c r="A49" s="1"/>
      <c r="B49" s="23">
        <v>2</v>
      </c>
      <c r="C49" s="6" t="s">
        <v>56</v>
      </c>
      <c r="D49" s="13"/>
      <c r="E49" s="13"/>
      <c r="F49" s="13"/>
      <c r="G49" s="10"/>
      <c r="H49" s="9" t="s">
        <v>66</v>
      </c>
      <c r="I49" s="1"/>
    </row>
    <row r="50" spans="1:13">
      <c r="A50" s="1"/>
      <c r="B50" s="4"/>
      <c r="C50" s="6" t="s">
        <v>57</v>
      </c>
      <c r="D50" s="13">
        <v>40</v>
      </c>
      <c r="E50" s="4" t="s">
        <v>58</v>
      </c>
      <c r="F50" s="10">
        <v>60000</v>
      </c>
      <c r="G50" s="10">
        <f>D50*F50</f>
        <v>2400000</v>
      </c>
      <c r="H50" s="6"/>
      <c r="I50" s="1"/>
    </row>
    <row r="51" spans="1:13">
      <c r="A51" s="1"/>
      <c r="B51" s="13"/>
      <c r="C51" s="6" t="s">
        <v>52</v>
      </c>
      <c r="D51" s="12">
        <v>2</v>
      </c>
      <c r="E51" s="4" t="s">
        <v>53</v>
      </c>
      <c r="F51" s="10">
        <v>75000</v>
      </c>
      <c r="G51" s="10">
        <f>D51*F51</f>
        <v>150000</v>
      </c>
      <c r="H51" s="17"/>
      <c r="I51" s="1"/>
    </row>
    <row r="52" spans="1:13" ht="36.75">
      <c r="A52" s="1"/>
      <c r="B52" s="13">
        <v>3</v>
      </c>
      <c r="C52" s="6" t="s">
        <v>48</v>
      </c>
      <c r="D52" s="12"/>
      <c r="E52" s="4"/>
      <c r="F52" s="10"/>
      <c r="G52" s="10"/>
      <c r="H52" s="9" t="s">
        <v>72</v>
      </c>
    </row>
    <row r="53" spans="1:13">
      <c r="A53" s="1"/>
      <c r="B53" s="17"/>
      <c r="C53" s="6" t="s">
        <v>49</v>
      </c>
      <c r="D53" s="4">
        <v>8</v>
      </c>
      <c r="E53" s="4" t="s">
        <v>50</v>
      </c>
      <c r="F53" s="10">
        <v>45000</v>
      </c>
      <c r="G53" s="10">
        <f>D53*F53</f>
        <v>360000</v>
      </c>
      <c r="H53" s="17"/>
    </row>
    <row r="54" spans="1:13">
      <c r="A54" s="1"/>
      <c r="B54" s="17"/>
      <c r="C54" s="6" t="s">
        <v>51</v>
      </c>
      <c r="D54" s="13">
        <v>1</v>
      </c>
      <c r="E54" s="4" t="s">
        <v>47</v>
      </c>
      <c r="F54" s="10">
        <v>35000</v>
      </c>
      <c r="G54" s="10">
        <f>D54*F54</f>
        <v>35000</v>
      </c>
      <c r="H54" s="6"/>
    </row>
    <row r="55" spans="1:13">
      <c r="A55" s="3"/>
      <c r="B55" s="17"/>
      <c r="C55" s="14" t="s">
        <v>52</v>
      </c>
      <c r="D55" s="13">
        <v>2</v>
      </c>
      <c r="E55" s="15" t="s">
        <v>53</v>
      </c>
      <c r="F55" s="16">
        <v>50000</v>
      </c>
      <c r="G55" s="7">
        <f>D55*F55</f>
        <v>100000</v>
      </c>
      <c r="H55" s="17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  <c r="J57" s="1"/>
      <c r="K57" s="1"/>
      <c r="L57" s="1"/>
      <c r="M57" s="1"/>
    </row>
    <row r="58" spans="1:13">
      <c r="A58" s="1"/>
      <c r="J58" s="1"/>
      <c r="K58" s="1"/>
      <c r="L58" s="1"/>
      <c r="M58" s="1"/>
    </row>
    <row r="59" spans="1:13">
      <c r="A59" s="1"/>
    </row>
    <row r="60" spans="1:13">
      <c r="A60" s="1"/>
      <c r="B60" s="5" t="s">
        <v>8</v>
      </c>
      <c r="C60" s="5" t="s">
        <v>9</v>
      </c>
      <c r="D60" s="5" t="s">
        <v>10</v>
      </c>
      <c r="E60" s="5" t="s">
        <v>11</v>
      </c>
      <c r="F60" s="5" t="s">
        <v>12</v>
      </c>
      <c r="G60" s="5" t="s">
        <v>13</v>
      </c>
      <c r="H60" s="5" t="s">
        <v>14</v>
      </c>
      <c r="I60" s="1"/>
    </row>
    <row r="61" spans="1:13">
      <c r="B61" s="6"/>
      <c r="C61" s="35" t="s">
        <v>59</v>
      </c>
      <c r="D61" s="6"/>
      <c r="E61" s="6"/>
      <c r="F61" s="7"/>
      <c r="G61" s="7"/>
      <c r="H61" s="6"/>
      <c r="I61" s="1"/>
    </row>
    <row r="62" spans="1:13">
      <c r="B62" s="4"/>
      <c r="C62" s="19" t="s">
        <v>41</v>
      </c>
      <c r="E62" s="6"/>
      <c r="F62" s="7"/>
      <c r="G62" s="7"/>
      <c r="H62" s="9"/>
      <c r="I62" s="1"/>
    </row>
    <row r="63" spans="1:13">
      <c r="B63" s="4">
        <v>1</v>
      </c>
      <c r="C63" s="6" t="s">
        <v>60</v>
      </c>
      <c r="D63" s="4">
        <v>10</v>
      </c>
      <c r="E63" s="4" t="s">
        <v>61</v>
      </c>
      <c r="F63" s="10">
        <v>80000</v>
      </c>
      <c r="G63" s="10">
        <f>D63*F63</f>
        <v>800000</v>
      </c>
      <c r="H63" s="6" t="s">
        <v>71</v>
      </c>
      <c r="I63" s="1"/>
    </row>
    <row r="64" spans="1:13">
      <c r="B64" s="15">
        <v>4</v>
      </c>
      <c r="C64" s="14" t="s">
        <v>62</v>
      </c>
      <c r="D64" s="13">
        <v>1</v>
      </c>
      <c r="E64" s="13" t="s">
        <v>47</v>
      </c>
      <c r="F64" s="10">
        <v>1000000</v>
      </c>
      <c r="G64" s="36">
        <f>D64*F64</f>
        <v>1000000</v>
      </c>
      <c r="H64" s="9" t="s">
        <v>66</v>
      </c>
      <c r="I64" s="1"/>
    </row>
    <row r="65" spans="2:9">
      <c r="B65" s="15">
        <v>5</v>
      </c>
      <c r="C65" s="14" t="s">
        <v>63</v>
      </c>
      <c r="D65" s="13"/>
      <c r="E65" s="17"/>
      <c r="F65" s="17"/>
      <c r="G65" s="36">
        <v>500000</v>
      </c>
      <c r="H65" s="9" t="s">
        <v>79</v>
      </c>
      <c r="I65" s="1"/>
    </row>
    <row r="66" spans="2:9">
      <c r="B66" s="4"/>
      <c r="C66" s="19" t="s">
        <v>42</v>
      </c>
      <c r="D66" s="12"/>
      <c r="E66" s="4"/>
      <c r="F66" s="10"/>
      <c r="G66" s="10"/>
      <c r="H66" s="6"/>
    </row>
    <row r="67" spans="2:9" ht="24.75">
      <c r="B67" s="22">
        <v>1</v>
      </c>
      <c r="C67" s="14" t="s">
        <v>64</v>
      </c>
      <c r="D67" s="13">
        <v>10</v>
      </c>
      <c r="E67" s="13" t="s">
        <v>61</v>
      </c>
      <c r="F67" s="10">
        <v>35000</v>
      </c>
      <c r="G67" s="10">
        <f>D67*F67</f>
        <v>350000</v>
      </c>
      <c r="H67" s="9" t="s">
        <v>76</v>
      </c>
    </row>
    <row r="68" spans="2:9">
      <c r="B68" s="15">
        <v>3</v>
      </c>
      <c r="C68" s="14" t="s">
        <v>62</v>
      </c>
      <c r="D68" s="13">
        <v>1</v>
      </c>
      <c r="E68" s="13" t="s">
        <v>47</v>
      </c>
      <c r="F68" s="10">
        <f>10%*F64</f>
        <v>100000</v>
      </c>
      <c r="G68" s="10">
        <f>D68*F68</f>
        <v>100000</v>
      </c>
      <c r="H68" s="6" t="s">
        <v>71</v>
      </c>
    </row>
    <row r="69" spans="2:9">
      <c r="B69" s="13"/>
      <c r="C69" s="19" t="s">
        <v>43</v>
      </c>
      <c r="D69" s="4"/>
      <c r="E69" s="4"/>
      <c r="F69" s="10"/>
      <c r="G69" s="10"/>
      <c r="H69" s="6"/>
    </row>
    <row r="70" spans="2:9">
      <c r="B70" s="13">
        <v>1</v>
      </c>
      <c r="C70" s="14" t="s">
        <v>44</v>
      </c>
      <c r="D70" s="17"/>
      <c r="E70" s="17"/>
      <c r="F70" s="17"/>
      <c r="G70" s="10">
        <v>500000</v>
      </c>
      <c r="H70" s="17" t="s">
        <v>71</v>
      </c>
    </row>
    <row r="71" spans="2:9">
      <c r="B71" s="13">
        <v>2</v>
      </c>
      <c r="C71" s="6" t="s">
        <v>56</v>
      </c>
      <c r="D71" s="13"/>
      <c r="E71" s="13"/>
      <c r="F71" s="13"/>
      <c r="G71" s="10"/>
      <c r="H71" s="9" t="s">
        <v>66</v>
      </c>
    </row>
    <row r="72" spans="2:9">
      <c r="B72" s="13"/>
      <c r="C72" s="6" t="s">
        <v>57</v>
      </c>
      <c r="D72" s="13">
        <v>30</v>
      </c>
      <c r="E72" s="4" t="s">
        <v>58</v>
      </c>
      <c r="F72" s="10">
        <v>60000</v>
      </c>
      <c r="G72" s="10">
        <f>D72*F72</f>
        <v>1800000</v>
      </c>
      <c r="H72" s="6"/>
    </row>
    <row r="73" spans="2:9">
      <c r="B73" s="13"/>
      <c r="C73" s="6" t="s">
        <v>52</v>
      </c>
      <c r="D73" s="12">
        <v>2</v>
      </c>
      <c r="E73" s="4" t="s">
        <v>53</v>
      </c>
      <c r="F73" s="10">
        <v>75000</v>
      </c>
      <c r="G73" s="10">
        <f>D73*F73</f>
        <v>150000</v>
      </c>
      <c r="H73" s="17"/>
    </row>
    <row r="74" spans="2:9" ht="36.75">
      <c r="B74" s="4">
        <v>3</v>
      </c>
      <c r="C74" s="6" t="s">
        <v>48</v>
      </c>
      <c r="D74" s="12"/>
      <c r="E74" s="4"/>
      <c r="F74" s="10"/>
      <c r="G74" s="10"/>
      <c r="H74" s="9" t="s">
        <v>72</v>
      </c>
    </row>
    <row r="75" spans="2:9">
      <c r="B75" s="17"/>
      <c r="C75" s="6" t="s">
        <v>49</v>
      </c>
      <c r="D75" s="4">
        <v>6</v>
      </c>
      <c r="E75" s="4" t="s">
        <v>50</v>
      </c>
      <c r="F75" s="10">
        <v>45000</v>
      </c>
      <c r="G75" s="10">
        <f>D75*F75</f>
        <v>270000</v>
      </c>
      <c r="H75" s="17"/>
    </row>
    <row r="76" spans="2:9">
      <c r="B76" s="37"/>
      <c r="C76" s="6" t="s">
        <v>51</v>
      </c>
      <c r="D76" s="13">
        <v>1</v>
      </c>
      <c r="E76" s="4" t="s">
        <v>47</v>
      </c>
      <c r="F76" s="10">
        <v>35000</v>
      </c>
      <c r="G76" s="10">
        <f>D76*F76</f>
        <v>35000</v>
      </c>
      <c r="H76" s="17"/>
    </row>
    <row r="77" spans="2:9">
      <c r="B77" s="17"/>
      <c r="C77" s="14" t="s">
        <v>52</v>
      </c>
      <c r="D77" s="13">
        <v>2</v>
      </c>
      <c r="E77" s="15" t="s">
        <v>53</v>
      </c>
      <c r="F77" s="16">
        <v>50000</v>
      </c>
      <c r="G77" s="7">
        <f>D77*F77</f>
        <v>100000</v>
      </c>
      <c r="H77" s="17"/>
    </row>
    <row r="81" spans="2:8">
      <c r="B81" s="5" t="s">
        <v>8</v>
      </c>
      <c r="C81" s="5" t="s">
        <v>9</v>
      </c>
      <c r="D81" s="5" t="s">
        <v>10</v>
      </c>
      <c r="E81" s="5" t="s">
        <v>11</v>
      </c>
      <c r="F81" s="5" t="s">
        <v>12</v>
      </c>
      <c r="G81" s="5" t="s">
        <v>13</v>
      </c>
      <c r="H81" s="5" t="s">
        <v>14</v>
      </c>
    </row>
    <row r="82" spans="2:8">
      <c r="B82" s="30"/>
      <c r="C82" s="38" t="s">
        <v>74</v>
      </c>
      <c r="D82" s="29"/>
      <c r="E82" s="29"/>
      <c r="F82" s="29"/>
      <c r="G82" s="7"/>
      <c r="H82" s="39"/>
    </row>
    <row r="83" spans="2:8">
      <c r="B83" s="4"/>
      <c r="C83" s="19" t="s">
        <v>41</v>
      </c>
      <c r="D83" s="6"/>
      <c r="E83" s="6"/>
      <c r="F83" s="7"/>
      <c r="G83" s="7"/>
      <c r="H83" s="9"/>
    </row>
    <row r="84" spans="2:8">
      <c r="B84" s="30">
        <v>1</v>
      </c>
      <c r="C84" s="29" t="s">
        <v>65</v>
      </c>
      <c r="D84" s="30">
        <v>2</v>
      </c>
      <c r="E84" s="4" t="s">
        <v>47</v>
      </c>
      <c r="F84" s="10">
        <v>10000</v>
      </c>
      <c r="G84" s="7">
        <f>D84*F84</f>
        <v>20000</v>
      </c>
      <c r="H84" s="9" t="s">
        <v>66</v>
      </c>
    </row>
    <row r="85" spans="2:8" ht="36.75">
      <c r="B85" s="30">
        <v>2</v>
      </c>
      <c r="C85" s="29" t="s">
        <v>67</v>
      </c>
      <c r="D85" s="13">
        <v>2</v>
      </c>
      <c r="E85" s="4" t="s">
        <v>47</v>
      </c>
      <c r="F85" s="10">
        <v>15000</v>
      </c>
      <c r="G85" s="36">
        <f>D85*F85</f>
        <v>30000</v>
      </c>
      <c r="H85" s="39" t="s">
        <v>68</v>
      </c>
    </row>
    <row r="86" spans="2:8">
      <c r="B86" s="30">
        <v>3</v>
      </c>
      <c r="C86" s="29" t="s">
        <v>69</v>
      </c>
      <c r="D86" s="13">
        <v>1</v>
      </c>
      <c r="E86" s="4" t="s">
        <v>47</v>
      </c>
      <c r="F86" s="10">
        <v>80000</v>
      </c>
      <c r="G86" s="36">
        <f>D86*F86</f>
        <v>80000</v>
      </c>
      <c r="H86" s="9" t="s">
        <v>66</v>
      </c>
    </row>
    <row r="87" spans="2:8">
      <c r="B87" s="40"/>
      <c r="C87" s="19" t="s">
        <v>42</v>
      </c>
      <c r="D87" s="13"/>
      <c r="E87" s="17"/>
      <c r="F87" s="17"/>
      <c r="G87" s="17"/>
      <c r="H87" s="17"/>
    </row>
    <row r="88" spans="2:8" ht="30">
      <c r="B88" s="30">
        <v>1</v>
      </c>
      <c r="C88" s="41" t="s">
        <v>70</v>
      </c>
      <c r="D88" s="13">
        <v>2</v>
      </c>
      <c r="E88" s="4" t="s">
        <v>47</v>
      </c>
      <c r="F88" s="10"/>
      <c r="G88" s="36">
        <v>200000</v>
      </c>
      <c r="H88" s="42" t="s">
        <v>71</v>
      </c>
    </row>
    <row r="89" spans="2:8">
      <c r="B89" s="13"/>
      <c r="C89" s="19" t="s">
        <v>43</v>
      </c>
      <c r="D89" s="4"/>
      <c r="E89" s="4"/>
      <c r="F89" s="10"/>
      <c r="G89" s="10"/>
      <c r="H89" s="6"/>
    </row>
    <row r="90" spans="2:8">
      <c r="B90" s="13">
        <v>1</v>
      </c>
      <c r="C90" s="6" t="s">
        <v>56</v>
      </c>
      <c r="D90" s="13"/>
      <c r="E90" s="13"/>
      <c r="F90" s="13"/>
      <c r="G90" s="10"/>
      <c r="H90" s="9" t="s">
        <v>66</v>
      </c>
    </row>
    <row r="91" spans="2:8">
      <c r="B91" s="13"/>
      <c r="C91" s="6" t="s">
        <v>57</v>
      </c>
      <c r="D91" s="13">
        <v>8</v>
      </c>
      <c r="E91" s="4" t="s">
        <v>58</v>
      </c>
      <c r="F91" s="10">
        <v>60000</v>
      </c>
      <c r="G91" s="10">
        <f>D91*F91</f>
        <v>480000</v>
      </c>
      <c r="H91" s="6"/>
    </row>
    <row r="92" spans="2:8">
      <c r="B92" s="13"/>
      <c r="C92" s="6" t="s">
        <v>52</v>
      </c>
      <c r="D92" s="12">
        <v>2</v>
      </c>
      <c r="E92" s="4" t="s">
        <v>53</v>
      </c>
      <c r="F92" s="10">
        <v>75000</v>
      </c>
      <c r="G92" s="10">
        <f>D92*F92</f>
        <v>150000</v>
      </c>
      <c r="H92" s="17"/>
    </row>
    <row r="93" spans="2:8" ht="36.75">
      <c r="B93" s="13">
        <v>2</v>
      </c>
      <c r="C93" s="6" t="s">
        <v>48</v>
      </c>
      <c r="D93" s="12"/>
      <c r="E93" s="4"/>
      <c r="F93" s="10"/>
      <c r="G93" s="10"/>
      <c r="H93" s="9" t="s">
        <v>72</v>
      </c>
    </row>
    <row r="94" spans="2:8">
      <c r="B94" s="6"/>
      <c r="C94" s="6" t="s">
        <v>49</v>
      </c>
      <c r="D94" s="4">
        <v>3</v>
      </c>
      <c r="E94" s="4" t="s">
        <v>50</v>
      </c>
      <c r="F94" s="10">
        <v>45000</v>
      </c>
      <c r="G94" s="10">
        <f>D94*F94</f>
        <v>135000</v>
      </c>
      <c r="H94" s="17"/>
    </row>
    <row r="95" spans="2:8">
      <c r="B95" s="17"/>
      <c r="C95" s="6" t="s">
        <v>51</v>
      </c>
      <c r="D95" s="13">
        <v>1</v>
      </c>
      <c r="E95" s="4" t="s">
        <v>47</v>
      </c>
      <c r="F95" s="10">
        <v>35000</v>
      </c>
      <c r="G95" s="10">
        <f>D95*F95</f>
        <v>35000</v>
      </c>
      <c r="H95" s="17"/>
    </row>
    <row r="96" spans="2:8">
      <c r="B96" s="37"/>
      <c r="C96" s="14" t="s">
        <v>52</v>
      </c>
      <c r="D96" s="13">
        <v>2</v>
      </c>
      <c r="E96" s="15" t="s">
        <v>53</v>
      </c>
      <c r="F96" s="16">
        <v>50000</v>
      </c>
      <c r="G96" s="7">
        <f>D96*F96</f>
        <v>100000</v>
      </c>
      <c r="H96" s="17"/>
    </row>
    <row r="101" spans="2:8">
      <c r="B101" s="2" t="s">
        <v>36</v>
      </c>
      <c r="C101" s="1"/>
      <c r="D101" s="1"/>
      <c r="E101" s="1"/>
      <c r="F101" s="1"/>
      <c r="G101" s="1"/>
      <c r="H101" s="1"/>
    </row>
    <row r="102" spans="2:8">
      <c r="B102" s="3" t="s">
        <v>37</v>
      </c>
      <c r="C102" s="1"/>
      <c r="D102" s="1"/>
      <c r="E102" s="1"/>
      <c r="F102" s="1"/>
      <c r="G102" s="1"/>
      <c r="H102" s="1"/>
    </row>
    <row r="104" spans="2:8">
      <c r="B104" s="5" t="s">
        <v>8</v>
      </c>
      <c r="C104" s="5" t="s">
        <v>9</v>
      </c>
      <c r="D104" s="5" t="s">
        <v>10</v>
      </c>
      <c r="E104" s="5" t="s">
        <v>11</v>
      </c>
      <c r="F104" s="5" t="s">
        <v>12</v>
      </c>
      <c r="G104" s="5" t="s">
        <v>13</v>
      </c>
      <c r="H104" s="5" t="s">
        <v>14</v>
      </c>
    </row>
    <row r="105" spans="2:8" ht="24.75">
      <c r="B105" s="15">
        <v>1</v>
      </c>
      <c r="C105" s="14" t="s">
        <v>38</v>
      </c>
      <c r="D105" s="14">
        <v>20</v>
      </c>
      <c r="E105" s="15" t="s">
        <v>39</v>
      </c>
      <c r="F105" s="49">
        <v>24000000</v>
      </c>
      <c r="G105" s="49">
        <f>D105*F105</f>
        <v>480000000</v>
      </c>
      <c r="H105" s="50" t="s">
        <v>80</v>
      </c>
    </row>
    <row r="106" spans="2:8">
      <c r="B106" s="15">
        <v>2</v>
      </c>
      <c r="C106" s="14" t="s">
        <v>40</v>
      </c>
      <c r="D106" s="14"/>
      <c r="E106" s="15"/>
      <c r="F106" s="49"/>
      <c r="G106" s="49">
        <v>3000000</v>
      </c>
      <c r="H106" s="50"/>
    </row>
    <row r="111" spans="2:8">
      <c r="D111" s="44"/>
      <c r="E111" s="44"/>
    </row>
    <row r="112" spans="2:8">
      <c r="C112" t="s">
        <v>86</v>
      </c>
      <c r="D112" s="45">
        <v>20</v>
      </c>
      <c r="E112" s="45"/>
    </row>
    <row r="113" spans="3:8">
      <c r="C113" t="s">
        <v>89</v>
      </c>
      <c r="D113" s="45">
        <v>80000</v>
      </c>
      <c r="E113" s="45"/>
    </row>
    <row r="114" spans="3:8">
      <c r="C114" t="s">
        <v>87</v>
      </c>
      <c r="D114" s="45">
        <v>15</v>
      </c>
      <c r="E114" s="45"/>
    </row>
    <row r="115" spans="3:8">
      <c r="C115" s="51" t="s">
        <v>88</v>
      </c>
      <c r="D115" s="52">
        <f>D112*D113*D114</f>
        <v>24000000</v>
      </c>
      <c r="E115" s="45"/>
      <c r="F115" s="45"/>
    </row>
    <row r="116" spans="3:8">
      <c r="D116" s="45"/>
      <c r="E116" s="45"/>
      <c r="F116" s="45"/>
      <c r="H116" s="45"/>
    </row>
    <row r="117" spans="3:8">
      <c r="D117" s="45"/>
      <c r="E117" s="45"/>
      <c r="F117" s="45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Matriks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2015-09-08T06:28:20Z</dcterms:modified>
</cp:coreProperties>
</file>