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 activeTab="1"/>
  </bookViews>
  <sheets>
    <sheet name="Sheet1" sheetId="1" r:id="rId1"/>
    <sheet name="Sheet2" sheetId="3" r:id="rId2"/>
    <sheet name="Sheet3" sheetId="4" r:id="rId3"/>
  </sheets>
  <calcPr calcId="124519"/>
</workbook>
</file>

<file path=xl/calcChain.xml><?xml version="1.0" encoding="utf-8"?>
<calcChain xmlns="http://schemas.openxmlformats.org/spreadsheetml/2006/main">
  <c r="G49" i="3"/>
  <c r="G48"/>
  <c r="G47"/>
  <c r="G45"/>
  <c r="G44"/>
  <c r="G42"/>
  <c r="F42"/>
  <c r="G40"/>
  <c r="F40"/>
  <c r="N38"/>
  <c r="M38"/>
  <c r="L38"/>
  <c r="K38"/>
  <c r="G38"/>
  <c r="N37"/>
  <c r="M37"/>
  <c r="L37"/>
  <c r="K37"/>
  <c r="G37"/>
  <c r="N36"/>
  <c r="M36"/>
  <c r="L36"/>
  <c r="K36"/>
  <c r="Z31"/>
  <c r="V31"/>
  <c r="R31"/>
  <c r="N31"/>
  <c r="G30"/>
  <c r="G29"/>
  <c r="G27"/>
  <c r="K26"/>
  <c r="L31" s="1"/>
  <c r="G26"/>
  <c r="L25"/>
  <c r="O31" s="1"/>
  <c r="G25"/>
  <c r="F23"/>
  <c r="G23" s="1"/>
  <c r="F21"/>
  <c r="G21" s="1"/>
  <c r="F20"/>
  <c r="G20" s="1"/>
  <c r="F19"/>
  <c r="G19" s="1"/>
  <c r="F18"/>
  <c r="G18" s="1"/>
  <c r="F17"/>
  <c r="G17" s="1"/>
  <c r="G15"/>
  <c r="G14"/>
  <c r="G12"/>
  <c r="L27" s="1"/>
  <c r="Q31" s="1"/>
  <c r="G11"/>
  <c r="K27" s="1"/>
  <c r="M31" s="1"/>
  <c r="G10"/>
  <c r="G9"/>
  <c r="G8"/>
  <c r="N27" l="1"/>
  <c r="Y31" s="1"/>
  <c r="M26"/>
  <c r="T31" s="1"/>
  <c r="M25"/>
  <c r="S31" s="1"/>
  <c r="L26"/>
  <c r="P31" s="1"/>
  <c r="K25"/>
  <c r="K31" s="1"/>
  <c r="N26"/>
  <c r="X31" s="1"/>
  <c r="M27"/>
  <c r="U31" s="1"/>
  <c r="N25"/>
  <c r="W31" s="1"/>
  <c r="Z31" i="1"/>
  <c r="Y31"/>
  <c r="X31"/>
  <c r="W31"/>
  <c r="V31"/>
  <c r="U31"/>
  <c r="T31"/>
  <c r="S31"/>
  <c r="R31"/>
  <c r="Q31"/>
  <c r="P31"/>
  <c r="O31"/>
  <c r="N31"/>
  <c r="M31"/>
  <c r="L31"/>
  <c r="K31"/>
  <c r="N38"/>
  <c r="K38"/>
  <c r="M38"/>
  <c r="L38"/>
  <c r="M36"/>
  <c r="L36"/>
  <c r="K36"/>
  <c r="N27"/>
  <c r="N26"/>
  <c r="M27"/>
  <c r="M26"/>
  <c r="L27"/>
  <c r="L26"/>
  <c r="K27"/>
  <c r="K26"/>
  <c r="N25"/>
  <c r="M25"/>
  <c r="L25"/>
  <c r="K25"/>
  <c r="F42"/>
  <c r="G40"/>
  <c r="F40"/>
  <c r="G38"/>
  <c r="F23" l="1"/>
  <c r="G15"/>
  <c r="G49"/>
  <c r="G48"/>
  <c r="G47"/>
  <c r="G45"/>
  <c r="G44"/>
  <c r="G42"/>
  <c r="G37"/>
  <c r="G23"/>
  <c r="G20"/>
  <c r="F21"/>
  <c r="G21" s="1"/>
  <c r="F20"/>
  <c r="F19"/>
  <c r="G19" s="1"/>
  <c r="F18"/>
  <c r="G18" s="1"/>
  <c r="F17"/>
  <c r="G17" s="1"/>
  <c r="G12"/>
  <c r="G14"/>
  <c r="G11"/>
  <c r="G9"/>
  <c r="G8"/>
  <c r="G10"/>
  <c r="N37" l="1"/>
  <c r="N36"/>
  <c r="M37"/>
  <c r="L37"/>
  <c r="G30" l="1"/>
  <c r="G29"/>
  <c r="K37" l="1"/>
  <c r="G27"/>
  <c r="G26"/>
  <c r="G25"/>
</calcChain>
</file>

<file path=xl/sharedStrings.xml><?xml version="1.0" encoding="utf-8"?>
<sst xmlns="http://schemas.openxmlformats.org/spreadsheetml/2006/main" count="315" uniqueCount="83">
  <si>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</si>
  <si>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</si>
  <si>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</si>
  <si>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</si>
  <si>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</si>
  <si>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</si>
  <si>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</si>
  <si>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</si>
  <si>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</si>
  <si>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</si>
  <si>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</si>
  <si>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</si>
  <si>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</si>
  <si>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</si>
  <si>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</si>
  <si>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</si>
  <si>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</si>
  <si>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</si>
  <si>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</si>
  <si>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</si>
  <si>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</si>
  <si>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</si>
  <si>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</si>
  <si>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</si>
  <si>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</si>
  <si>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</si>
  <si>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</si>
  <si>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</si>
  <si>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</si>
  <si>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</si>
  <si>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</si>
  <si>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</si>
  <si>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</si>
  <si>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</si>
  <si>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</si>
  <si>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</si>
  <si>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</si>
  <si>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</si>
  <si>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</si>
  <si>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</si>
  <si>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</si>
  <si>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</si>
  <si>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</si>
  <si>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</si>
  <si>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</si>
  <si>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</si>
  <si>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</si>
  <si>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</si>
  <si>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</si>
  <si>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</si>
  <si>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</si>
  <si>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</si>
  <si>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</si>
  <si>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</si>
  <si>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</si>
  <si>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</si>
  <si>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</si>
  <si>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</si>
  <si>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71-150 cm dgn durasi mulai &lt;1 s/d 1-4 hari</t>
  </si>
  <si>
    <t>POSYANDU</t>
  </si>
  <si>
    <t>meja</t>
  </si>
  <si>
    <t>timbangan bayi</t>
  </si>
  <si>
    <t>timbangan badan</t>
  </si>
  <si>
    <t>atk dan arsip</t>
  </si>
  <si>
    <t>obat-obatan dan perlengkapan imunisasi</t>
  </si>
  <si>
    <t>timbangan berat badan</t>
  </si>
  <si>
    <t>tempat sampah</t>
  </si>
  <si>
    <t>Kursi tunggu</t>
  </si>
  <si>
    <t>kursi tunggu</t>
  </si>
  <si>
    <t>set</t>
  </si>
  <si>
    <t>Set</t>
  </si>
  <si>
    <t>harga</t>
  </si>
  <si>
    <t>http://www.duniamedica.com/products/47/0/Timbangan-Badan-Bayi-dan-meteran-Bayi/</t>
  </si>
  <si>
    <t>pintu dan kusen</t>
  </si>
  <si>
    <t>toilet</t>
  </si>
  <si>
    <t>kloset</t>
  </si>
  <si>
    <t>pintu</t>
  </si>
  <si>
    <t>mulai 71-150 cm dgn durasi 5-8 s/d &gt; 8 hari</t>
  </si>
  <si>
    <t>sumber</t>
  </si>
  <si>
    <t>http://www.indonesian-publichealth.com/2014/09/sop-imunisasi.html</t>
  </si>
  <si>
    <t>mulai 1-70 cm dgn durasi mulai &lt;1 s/d 1-4 hari</t>
  </si>
  <si>
    <t>gayung</t>
  </si>
  <si>
    <t>BH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</si>
</sst>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Border="1"/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3" fontId="0" fillId="0" borderId="2" xfId="0" applyNumberFormat="1" applyBorder="1"/>
    <xf numFmtId="0" fontId="3" fillId="0" borderId="6" xfId="1" applyFont="1" applyBorder="1" applyAlignment="1">
      <alignment horizontal="center"/>
    </xf>
    <xf numFmtId="164" fontId="3" fillId="0" borderId="5" xfId="1" applyNumberFormat="1" applyFont="1" applyBorder="1"/>
    <xf numFmtId="0" fontId="8" fillId="0" borderId="2" xfId="1" applyFont="1" applyFill="1" applyBorder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8" fillId="0" borderId="2" xfId="1" applyFont="1" applyFill="1" applyBorder="1" applyAlignme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workbookViewId="0">
      <selection activeCell="H1" sqref="A1:XFD1048576"/>
    </sheetView>
  </sheetViews>
  <sheetFormatPr defaultRowHeight="15"/>
  <cols>
    <col min="2" max="2" width="5.85546875" customWidth="1"/>
    <col min="3" max="3" width="33.5703125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59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 ht="24.75">
      <c r="A8" s="1"/>
      <c r="B8" s="36">
        <v>1</v>
      </c>
      <c r="C8" s="35" t="s">
        <v>60</v>
      </c>
      <c r="D8" s="4">
        <v>3</v>
      </c>
      <c r="E8" s="4" t="s">
        <v>45</v>
      </c>
      <c r="F8" s="7">
        <v>635000</v>
      </c>
      <c r="G8" s="7">
        <f>F8*D8</f>
        <v>1905000</v>
      </c>
      <c r="H8" s="43" t="s">
        <v>54</v>
      </c>
    </row>
    <row r="9" spans="1:19" ht="24.75">
      <c r="A9" s="1"/>
      <c r="B9" s="36">
        <v>2</v>
      </c>
      <c r="C9" s="6" t="s">
        <v>44</v>
      </c>
      <c r="D9" s="4">
        <v>5</v>
      </c>
      <c r="E9" s="4" t="s">
        <v>45</v>
      </c>
      <c r="F9" s="10">
        <v>254000</v>
      </c>
      <c r="G9" s="7">
        <f>F9*D9</f>
        <v>1270000</v>
      </c>
      <c r="H9" s="43" t="s">
        <v>54</v>
      </c>
    </row>
    <row r="10" spans="1:19" ht="24.75">
      <c r="A10" s="1"/>
      <c r="B10" s="36">
        <v>3</v>
      </c>
      <c r="C10" s="6" t="s">
        <v>67</v>
      </c>
      <c r="D10" s="4">
        <v>9</v>
      </c>
      <c r="E10" s="4" t="s">
        <v>45</v>
      </c>
      <c r="F10" s="10">
        <v>117500</v>
      </c>
      <c r="G10" s="7">
        <f>F10*3</f>
        <v>352500</v>
      </c>
      <c r="H10" s="43" t="s">
        <v>54</v>
      </c>
    </row>
    <row r="11" spans="1:19" ht="36.75">
      <c r="A11" s="1"/>
      <c r="B11" s="46">
        <v>4</v>
      </c>
      <c r="C11" s="14" t="s">
        <v>61</v>
      </c>
      <c r="D11" s="4">
        <v>1</v>
      </c>
      <c r="E11" s="4" t="s">
        <v>45</v>
      </c>
      <c r="F11" s="10">
        <v>1200000</v>
      </c>
      <c r="G11" s="10">
        <f>F11*D11</f>
        <v>1200000</v>
      </c>
      <c r="H11" s="43" t="s">
        <v>58</v>
      </c>
    </row>
    <row r="12" spans="1:19" ht="36.75">
      <c r="B12" s="46">
        <v>5</v>
      </c>
      <c r="C12" s="14" t="s">
        <v>62</v>
      </c>
      <c r="D12" s="4">
        <v>1</v>
      </c>
      <c r="E12" s="4" t="s">
        <v>45</v>
      </c>
      <c r="F12" s="10">
        <v>650000</v>
      </c>
      <c r="G12" s="10">
        <f t="shared" ref="G12:G14" si="0">F12*D12</f>
        <v>650000</v>
      </c>
      <c r="H12" s="43" t="s">
        <v>80</v>
      </c>
    </row>
    <row r="13" spans="1:19" ht="36.75">
      <c r="B13" s="46">
        <v>6</v>
      </c>
      <c r="C13" s="54" t="s">
        <v>64</v>
      </c>
      <c r="D13" s="4">
        <v>1</v>
      </c>
      <c r="E13" s="4" t="s">
        <v>70</v>
      </c>
      <c r="F13" s="10"/>
      <c r="G13" s="10">
        <v>5000000</v>
      </c>
      <c r="H13" s="43" t="s">
        <v>58</v>
      </c>
    </row>
    <row r="14" spans="1:19">
      <c r="B14" s="46">
        <v>7</v>
      </c>
      <c r="C14" s="14" t="s">
        <v>66</v>
      </c>
      <c r="D14" s="4">
        <v>2</v>
      </c>
      <c r="E14" s="4" t="s">
        <v>45</v>
      </c>
      <c r="F14" s="10">
        <v>29000</v>
      </c>
      <c r="G14" s="10">
        <f t="shared" si="0"/>
        <v>58000</v>
      </c>
      <c r="H14" s="9" t="s">
        <v>53</v>
      </c>
    </row>
    <row r="15" spans="1:19" ht="36.75">
      <c r="B15" s="45">
        <v>8</v>
      </c>
      <c r="C15" s="14" t="s">
        <v>63</v>
      </c>
      <c r="D15" s="4"/>
      <c r="E15" s="4"/>
      <c r="F15" s="10">
        <v>500000</v>
      </c>
      <c r="G15" s="10">
        <f>F15</f>
        <v>500000</v>
      </c>
      <c r="H15" s="43" t="s">
        <v>58</v>
      </c>
    </row>
    <row r="16" spans="1:19">
      <c r="B16" s="11"/>
      <c r="C16" s="19" t="s">
        <v>42</v>
      </c>
      <c r="D16" s="13"/>
      <c r="E16" s="15"/>
      <c r="F16" s="16"/>
      <c r="G16" s="10"/>
      <c r="H16" s="17"/>
    </row>
    <row r="17" spans="1:26" ht="24.75">
      <c r="A17" s="3"/>
      <c r="B17" s="36">
        <v>1</v>
      </c>
      <c r="C17" s="35" t="s">
        <v>60</v>
      </c>
      <c r="D17" s="4">
        <v>3</v>
      </c>
      <c r="E17" s="4" t="s">
        <v>45</v>
      </c>
      <c r="F17" s="7">
        <f>F8*10%</f>
        <v>63500</v>
      </c>
      <c r="G17" s="7">
        <f>F17*D17</f>
        <v>190500</v>
      </c>
      <c r="H17" s="43" t="s">
        <v>54</v>
      </c>
    </row>
    <row r="18" spans="1:26" ht="24.75">
      <c r="A18" s="1"/>
      <c r="B18" s="36">
        <v>2</v>
      </c>
      <c r="C18" s="6" t="s">
        <v>44</v>
      </c>
      <c r="D18" s="4">
        <v>5</v>
      </c>
      <c r="E18" s="4" t="s">
        <v>45</v>
      </c>
      <c r="F18" s="10">
        <f>F9*10%</f>
        <v>25400</v>
      </c>
      <c r="G18" s="7">
        <f t="shared" ref="G18:G21" si="1">F18*D18</f>
        <v>127000</v>
      </c>
      <c r="H18" s="43" t="s">
        <v>54</v>
      </c>
    </row>
    <row r="19" spans="1:26" ht="24.75">
      <c r="A19" s="1"/>
      <c r="B19" s="36">
        <v>3</v>
      </c>
      <c r="C19" s="6" t="s">
        <v>68</v>
      </c>
      <c r="D19" s="4">
        <v>9</v>
      </c>
      <c r="E19" s="4" t="s">
        <v>45</v>
      </c>
      <c r="F19" s="10">
        <f>F10*10%</f>
        <v>11750</v>
      </c>
      <c r="G19" s="7">
        <f t="shared" si="1"/>
        <v>105750</v>
      </c>
      <c r="H19" s="43" t="s">
        <v>54</v>
      </c>
    </row>
    <row r="20" spans="1:26" ht="36.75">
      <c r="A20" s="1"/>
      <c r="B20" s="46">
        <v>4</v>
      </c>
      <c r="C20" s="14" t="s">
        <v>61</v>
      </c>
      <c r="D20" s="4">
        <v>1</v>
      </c>
      <c r="E20" s="4" t="s">
        <v>45</v>
      </c>
      <c r="F20" s="10">
        <f>F11*10%</f>
        <v>120000</v>
      </c>
      <c r="G20" s="7">
        <f t="shared" si="1"/>
        <v>120000</v>
      </c>
      <c r="H20" s="43" t="s">
        <v>58</v>
      </c>
    </row>
    <row r="21" spans="1:26" ht="36.75">
      <c r="A21" s="1"/>
      <c r="B21" s="46">
        <v>5</v>
      </c>
      <c r="C21" s="14" t="s">
        <v>65</v>
      </c>
      <c r="D21" s="4">
        <v>1</v>
      </c>
      <c r="E21" s="4" t="s">
        <v>45</v>
      </c>
      <c r="F21" s="10">
        <f>F12*10%</f>
        <v>65000</v>
      </c>
      <c r="G21" s="7">
        <f t="shared" si="1"/>
        <v>65000</v>
      </c>
      <c r="H21" s="43" t="s">
        <v>80</v>
      </c>
      <c r="J21" s="2" t="s">
        <v>2</v>
      </c>
      <c r="K21" s="1"/>
      <c r="L21" s="1"/>
      <c r="M21" s="1"/>
      <c r="N21" s="1"/>
    </row>
    <row r="22" spans="1:26">
      <c r="A22" s="1"/>
      <c r="B22" s="17"/>
      <c r="C22" s="18" t="s">
        <v>43</v>
      </c>
      <c r="D22" s="17"/>
      <c r="E22" s="17"/>
      <c r="F22" s="17"/>
      <c r="G22" s="17"/>
      <c r="H22" s="17"/>
      <c r="J22" s="2"/>
      <c r="K22" s="1"/>
      <c r="L22" s="1"/>
      <c r="M22" s="1"/>
      <c r="N22" s="1"/>
    </row>
    <row r="23" spans="1:26">
      <c r="A23" s="1"/>
      <c r="B23" s="28"/>
      <c r="C23" s="14" t="s">
        <v>73</v>
      </c>
      <c r="D23" s="4">
        <v>1</v>
      </c>
      <c r="E23" s="13" t="s">
        <v>69</v>
      </c>
      <c r="F23" s="51">
        <f>2700000*10%</f>
        <v>270000</v>
      </c>
      <c r="G23" s="10">
        <f>F23</f>
        <v>270000</v>
      </c>
      <c r="H23" s="9" t="s">
        <v>53</v>
      </c>
      <c r="J23" s="55" t="s">
        <v>59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 ht="24.75">
      <c r="A24" s="1"/>
      <c r="B24" s="28">
        <v>2</v>
      </c>
      <c r="C24" s="6" t="s">
        <v>46</v>
      </c>
      <c r="D24" s="12"/>
      <c r="E24" s="4"/>
      <c r="F24" s="10"/>
      <c r="G24" s="10"/>
      <c r="H24" s="43" t="s">
        <v>54</v>
      </c>
      <c r="I24" s="1"/>
      <c r="J24" s="56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B25" s="4"/>
      <c r="C25" s="6" t="s">
        <v>47</v>
      </c>
      <c r="D25" s="4"/>
      <c r="E25" s="4" t="s">
        <v>48</v>
      </c>
      <c r="F25" s="10">
        <v>45000</v>
      </c>
      <c r="G25" s="10">
        <f>D25*F25</f>
        <v>0</v>
      </c>
      <c r="H25" s="17"/>
      <c r="I25" s="1"/>
      <c r="J25" s="6" t="s">
        <v>15</v>
      </c>
      <c r="K25" s="8">
        <f>G12</f>
        <v>650000</v>
      </c>
      <c r="L25" s="8">
        <f>G12</f>
        <v>650000</v>
      </c>
      <c r="M25" s="8">
        <f>G12+G40</f>
        <v>686000</v>
      </c>
      <c r="N25" s="8">
        <f>G12+G14+G23+G29+G30+G37+G40+G42+G44+G45</f>
        <v>1068000</v>
      </c>
    </row>
    <row r="26" spans="1:26">
      <c r="A26" s="1"/>
      <c r="B26" s="13"/>
      <c r="C26" s="6" t="s">
        <v>49</v>
      </c>
      <c r="D26" s="13"/>
      <c r="E26" s="4" t="s">
        <v>45</v>
      </c>
      <c r="F26" s="10">
        <v>35000</v>
      </c>
      <c r="G26" s="10">
        <f>D26*F26</f>
        <v>0</v>
      </c>
      <c r="H26" s="17"/>
      <c r="J26" s="6" t="s">
        <v>16</v>
      </c>
      <c r="K26" s="7">
        <f>G11+G12+G13+G15</f>
        <v>7350000</v>
      </c>
      <c r="L26" s="8">
        <f>G12+G11+G13+G15</f>
        <v>7350000</v>
      </c>
      <c r="M26" s="8">
        <f>G8+G9+G10+G11+G12+G13+G15+G25+G26+G27+G38+G40+G47+G48+G49</f>
        <v>10923500</v>
      </c>
      <c r="N26" s="8">
        <f>G8+G9+G10+G11+G12+G13+G14+G15+G23+G25+G26+G27+G29+G30+G37+G38+G40+G42+G44+G45+G47+G48+G49</f>
        <v>11305500</v>
      </c>
    </row>
    <row r="27" spans="1:26">
      <c r="A27" s="1"/>
      <c r="B27" s="17"/>
      <c r="C27" s="14" t="s">
        <v>50</v>
      </c>
      <c r="D27" s="13"/>
      <c r="E27" s="15" t="s">
        <v>51</v>
      </c>
      <c r="F27" s="16">
        <v>50000</v>
      </c>
      <c r="G27" s="7">
        <f>D27*F27</f>
        <v>0</v>
      </c>
      <c r="H27" s="17"/>
      <c r="I27" s="1"/>
      <c r="J27" s="6" t="s">
        <v>17</v>
      </c>
      <c r="K27" s="7">
        <f>G11++G12+G13+G15</f>
        <v>7350000</v>
      </c>
      <c r="L27" s="7">
        <f>G12+G11+G13+G15</f>
        <v>7350000</v>
      </c>
      <c r="M27" s="7">
        <f>G8+G9+G10+G11+G12+G13+G15+G25+G26+G27+G38+G40+G47+G48+G49</f>
        <v>10923500</v>
      </c>
      <c r="N27" s="7">
        <f>G8+G9+G10+G11+G12+G13+G14+G15+G23+G25+G26+G27+G29+G30+G37+G38+G40+G42+G44+G45+G47+G48+G49</f>
        <v>11305500</v>
      </c>
    </row>
    <row r="28" spans="1:26">
      <c r="A28" s="1"/>
      <c r="B28" s="13">
        <v>3</v>
      </c>
      <c r="C28" s="14" t="s">
        <v>55</v>
      </c>
      <c r="D28" s="17"/>
      <c r="E28" s="17"/>
      <c r="F28" s="17"/>
      <c r="G28" s="10"/>
      <c r="H28" s="9" t="s">
        <v>53</v>
      </c>
      <c r="I28" s="1"/>
      <c r="J28" s="6" t="s">
        <v>18</v>
      </c>
      <c r="K28" s="7"/>
      <c r="L28" s="7"/>
      <c r="M28" s="7"/>
      <c r="N28" s="7"/>
    </row>
    <row r="29" spans="1:26">
      <c r="A29" s="1"/>
      <c r="B29" s="13"/>
      <c r="C29" s="14" t="s">
        <v>56</v>
      </c>
      <c r="D29" s="13"/>
      <c r="E29" s="13" t="s">
        <v>57</v>
      </c>
      <c r="F29" s="16">
        <v>60000</v>
      </c>
      <c r="G29" s="10">
        <f>D29*F29</f>
        <v>0</v>
      </c>
      <c r="H29" s="43"/>
      <c r="I29" s="1"/>
      <c r="J29" s="1"/>
      <c r="K29" s="1"/>
      <c r="L29" s="1"/>
      <c r="M29" s="1"/>
      <c r="N29" s="1"/>
    </row>
    <row r="30" spans="1:26" ht="30">
      <c r="A30" s="1"/>
      <c r="B30" s="13"/>
      <c r="C30" s="14" t="s">
        <v>50</v>
      </c>
      <c r="D30" s="13"/>
      <c r="E30" s="13" t="s">
        <v>51</v>
      </c>
      <c r="F30" s="16">
        <v>50000</v>
      </c>
      <c r="G30" s="44">
        <f>D30*F30</f>
        <v>0</v>
      </c>
      <c r="H30" s="17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>
      <c r="I31" s="1"/>
      <c r="J31" s="20" t="s">
        <v>59</v>
      </c>
      <c r="K31" s="21">
        <f>K25+K36</f>
        <v>1150000</v>
      </c>
      <c r="L31" s="21">
        <f>K26+K37</f>
        <v>7850000</v>
      </c>
      <c r="M31" s="21">
        <f>K27+K38</f>
        <v>7850000</v>
      </c>
      <c r="N31" s="21">
        <f>K28+K39</f>
        <v>0</v>
      </c>
      <c r="O31" s="21">
        <f>L25+L36</f>
        <v>1450000</v>
      </c>
      <c r="P31" s="21">
        <f>L26+L37</f>
        <v>8150000</v>
      </c>
      <c r="Q31" s="21">
        <f>L27+L38</f>
        <v>8150000</v>
      </c>
      <c r="R31" s="21">
        <f>L28+L39</f>
        <v>0</v>
      </c>
      <c r="S31" s="21">
        <f>M25+M36</f>
        <v>2686000</v>
      </c>
      <c r="T31" s="21">
        <f>M26+M37</f>
        <v>12923500</v>
      </c>
      <c r="U31" s="21">
        <f>M27+M38</f>
        <v>12923500</v>
      </c>
      <c r="V31" s="21">
        <f>M28+M39</f>
        <v>0</v>
      </c>
      <c r="W31" s="21">
        <f>N25+N36</f>
        <v>4268000</v>
      </c>
      <c r="X31" s="21">
        <f>N26+N37</f>
        <v>14505500</v>
      </c>
      <c r="Y31" s="21">
        <f>N27+N38</f>
        <v>14505500</v>
      </c>
      <c r="Z31" s="21">
        <f>N28+N39</f>
        <v>0</v>
      </c>
    </row>
    <row r="32" spans="1:26">
      <c r="I32" s="1"/>
    </row>
    <row r="33" spans="1:20">
      <c r="I33" s="1"/>
      <c r="J33" s="2" t="s">
        <v>3</v>
      </c>
      <c r="K33" s="1"/>
      <c r="L33" s="1"/>
      <c r="M33" s="1"/>
      <c r="N33" s="1"/>
    </row>
    <row r="34" spans="1:20">
      <c r="B34" s="5" t="s">
        <v>8</v>
      </c>
      <c r="C34" s="5" t="s">
        <v>9</v>
      </c>
      <c r="D34" s="5" t="s">
        <v>10</v>
      </c>
      <c r="E34" s="5" t="s">
        <v>11</v>
      </c>
      <c r="F34" s="5" t="s">
        <v>12</v>
      </c>
      <c r="G34" s="5" t="s">
        <v>13</v>
      </c>
      <c r="H34" s="5" t="s">
        <v>14</v>
      </c>
      <c r="J34" s="55" t="s">
        <v>59</v>
      </c>
      <c r="K34" s="4" t="s">
        <v>4</v>
      </c>
      <c r="L34" s="4" t="s">
        <v>5</v>
      </c>
      <c r="M34" s="4" t="s">
        <v>6</v>
      </c>
      <c r="N34" s="4" t="s">
        <v>7</v>
      </c>
      <c r="P34" s="1"/>
    </row>
    <row r="35" spans="1:20">
      <c r="B35" s="36"/>
      <c r="C35" s="47" t="s">
        <v>74</v>
      </c>
      <c r="D35" s="35"/>
      <c r="E35" s="35"/>
      <c r="F35" s="35"/>
      <c r="G35" s="7"/>
      <c r="H35" s="43"/>
      <c r="J35" s="56"/>
      <c r="K35" s="4">
        <v>1</v>
      </c>
      <c r="L35" s="4">
        <v>2</v>
      </c>
      <c r="M35" s="4">
        <v>6</v>
      </c>
      <c r="N35" s="4">
        <v>10</v>
      </c>
      <c r="P35" s="1"/>
    </row>
    <row r="36" spans="1:20">
      <c r="B36" s="4"/>
      <c r="C36" s="19" t="s">
        <v>41</v>
      </c>
      <c r="D36" s="6"/>
      <c r="E36" s="6"/>
      <c r="F36" s="7"/>
      <c r="G36" s="7"/>
      <c r="H36" s="9"/>
      <c r="J36" s="6" t="s">
        <v>15</v>
      </c>
      <c r="K36" s="8">
        <f>$N$46+$N$47</f>
        <v>500000</v>
      </c>
      <c r="L36" s="8">
        <f>($L$35*$N$46)+$N$47</f>
        <v>800000</v>
      </c>
      <c r="M36" s="8">
        <f>($M$35*$N$46)+$N$47</f>
        <v>2000000</v>
      </c>
      <c r="N36" s="8">
        <f>($N$35*$N$46)+$N$47</f>
        <v>3200000</v>
      </c>
      <c r="P36" s="1"/>
    </row>
    <row r="37" spans="1:20">
      <c r="B37" s="36">
        <v>1</v>
      </c>
      <c r="C37" s="35" t="s">
        <v>66</v>
      </c>
      <c r="D37" s="13">
        <v>1</v>
      </c>
      <c r="E37" s="4" t="s">
        <v>45</v>
      </c>
      <c r="F37" s="10">
        <v>29000</v>
      </c>
      <c r="G37" s="44">
        <f>D37*F37</f>
        <v>29000</v>
      </c>
      <c r="H37" s="9" t="s">
        <v>53</v>
      </c>
      <c r="J37" s="6" t="s">
        <v>16</v>
      </c>
      <c r="K37" s="8">
        <f>$N$46+$N$47</f>
        <v>500000</v>
      </c>
      <c r="L37" s="8">
        <f>($L$35*$N$46)+$N$47</f>
        <v>800000</v>
      </c>
      <c r="M37" s="8">
        <f>($M$35*$N$46)+$N$47</f>
        <v>2000000</v>
      </c>
      <c r="N37" s="8">
        <f>($N$35*$N$46)+$N$47</f>
        <v>3200000</v>
      </c>
    </row>
    <row r="38" spans="1:20" ht="24.75">
      <c r="B38" s="36">
        <v>2</v>
      </c>
      <c r="C38" s="35" t="s">
        <v>81</v>
      </c>
      <c r="D38" s="13">
        <v>1</v>
      </c>
      <c r="E38" s="4" t="s">
        <v>82</v>
      </c>
      <c r="F38" s="10">
        <v>10000</v>
      </c>
      <c r="G38" s="44">
        <f>D38*F38</f>
        <v>10000</v>
      </c>
      <c r="H38" s="9" t="s">
        <v>77</v>
      </c>
      <c r="J38" s="6" t="s">
        <v>17</v>
      </c>
      <c r="K38" s="8">
        <f>$N$46+$N$47</f>
        <v>500000</v>
      </c>
      <c r="L38" s="8">
        <f>($L$35*$N$46)+$N$47</f>
        <v>800000</v>
      </c>
      <c r="M38" s="8">
        <f>($M$35*$N$46)+$N$47</f>
        <v>2000000</v>
      </c>
      <c r="N38" s="8">
        <f>($N$35*$N$46)+$N$47</f>
        <v>3200000</v>
      </c>
    </row>
    <row r="39" spans="1:20">
      <c r="B39" s="46"/>
      <c r="C39" s="19" t="s">
        <v>42</v>
      </c>
      <c r="D39" s="13"/>
      <c r="E39" s="17"/>
      <c r="F39" s="17"/>
      <c r="G39" s="17"/>
      <c r="H39" s="17"/>
      <c r="I39" s="30"/>
      <c r="J39" s="6" t="s">
        <v>18</v>
      </c>
      <c r="K39" s="8"/>
      <c r="L39" s="8"/>
      <c r="M39" s="8"/>
      <c r="N39" s="8"/>
      <c r="O39" s="22"/>
    </row>
    <row r="40" spans="1:20" ht="30">
      <c r="B40" s="36">
        <v>1</v>
      </c>
      <c r="C40" s="48" t="s">
        <v>75</v>
      </c>
      <c r="D40" s="13">
        <v>1</v>
      </c>
      <c r="E40" s="4" t="s">
        <v>45</v>
      </c>
      <c r="F40" s="10">
        <f>360000*10%</f>
        <v>36000</v>
      </c>
      <c r="G40" s="10">
        <f>F40*D40</f>
        <v>36000</v>
      </c>
      <c r="H40" s="49" t="s">
        <v>52</v>
      </c>
      <c r="I40" s="30"/>
      <c r="J40" s="38"/>
      <c r="K40" s="53"/>
      <c r="L40" s="53"/>
      <c r="M40" s="53"/>
      <c r="N40" s="53"/>
      <c r="O40" s="22"/>
    </row>
    <row r="41" spans="1:20">
      <c r="B41" s="13"/>
      <c r="C41" s="19" t="s">
        <v>43</v>
      </c>
      <c r="D41" s="4"/>
      <c r="E41" s="4"/>
      <c r="F41" s="10"/>
      <c r="G41" s="10"/>
      <c r="H41" s="6"/>
      <c r="I41" s="31"/>
      <c r="J41" s="32"/>
      <c r="K41" s="33"/>
      <c r="L41" s="30"/>
      <c r="M41" s="29"/>
      <c r="N41" s="29"/>
      <c r="O41" s="22"/>
    </row>
    <row r="42" spans="1:20">
      <c r="A42" s="1"/>
      <c r="B42" s="13">
        <v>1</v>
      </c>
      <c r="C42" s="6" t="s">
        <v>76</v>
      </c>
      <c r="D42" s="4">
        <v>1</v>
      </c>
      <c r="E42" s="4" t="s">
        <v>45</v>
      </c>
      <c r="F42" s="10">
        <f>250000*10%</f>
        <v>25000</v>
      </c>
      <c r="G42" s="10">
        <f>F42*D42</f>
        <v>25000</v>
      </c>
      <c r="H42" s="9" t="s">
        <v>53</v>
      </c>
      <c r="J42" s="2" t="s">
        <v>36</v>
      </c>
      <c r="K42" s="1"/>
      <c r="L42" s="1"/>
      <c r="M42" s="1"/>
      <c r="N42" s="1"/>
      <c r="O42" s="1"/>
    </row>
    <row r="43" spans="1:20">
      <c r="A43" s="1"/>
      <c r="B43" s="13">
        <v>1</v>
      </c>
      <c r="C43" s="6" t="s">
        <v>55</v>
      </c>
      <c r="D43" s="13"/>
      <c r="E43" s="13"/>
      <c r="F43" s="13"/>
      <c r="G43" s="10"/>
      <c r="H43" s="9" t="s">
        <v>53</v>
      </c>
      <c r="J43" s="3" t="s">
        <v>37</v>
      </c>
      <c r="K43" s="1"/>
      <c r="L43" s="1"/>
      <c r="M43" s="1"/>
      <c r="N43" s="1"/>
      <c r="O43" s="1"/>
    </row>
    <row r="44" spans="1:20">
      <c r="A44" s="1"/>
      <c r="B44" s="13"/>
      <c r="C44" s="6" t="s">
        <v>56</v>
      </c>
      <c r="D44" s="13"/>
      <c r="E44" s="4" t="s">
        <v>57</v>
      </c>
      <c r="F44" s="10">
        <v>60000</v>
      </c>
      <c r="G44" s="10">
        <f>D44*F44</f>
        <v>0</v>
      </c>
      <c r="H44" s="6"/>
    </row>
    <row r="45" spans="1:20">
      <c r="A45" s="1"/>
      <c r="B45" s="13"/>
      <c r="C45" s="6" t="s">
        <v>50</v>
      </c>
      <c r="D45" s="12"/>
      <c r="E45" s="4" t="s">
        <v>51</v>
      </c>
      <c r="F45" s="10">
        <v>75000</v>
      </c>
      <c r="G45" s="10">
        <f>D45*F45</f>
        <v>0</v>
      </c>
      <c r="H45" s="17"/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 t="s">
        <v>13</v>
      </c>
      <c r="P45" s="5" t="s">
        <v>14</v>
      </c>
      <c r="R45" s="1"/>
      <c r="S45" s="1"/>
      <c r="T45" s="1"/>
    </row>
    <row r="46" spans="1:20" ht="24.75">
      <c r="A46" s="1"/>
      <c r="B46" s="13">
        <v>2</v>
      </c>
      <c r="C46" s="6" t="s">
        <v>46</v>
      </c>
      <c r="D46" s="12"/>
      <c r="E46" s="4"/>
      <c r="F46" s="10"/>
      <c r="G46" s="10"/>
      <c r="H46" s="9" t="s">
        <v>77</v>
      </c>
      <c r="J46" s="4">
        <v>1</v>
      </c>
      <c r="K46" s="9" t="s">
        <v>38</v>
      </c>
      <c r="L46" s="6"/>
      <c r="M46" s="4" t="s">
        <v>39</v>
      </c>
      <c r="N46" s="7">
        <v>300000</v>
      </c>
      <c r="O46" s="7"/>
      <c r="P46" s="9"/>
    </row>
    <row r="47" spans="1:20">
      <c r="A47" s="1"/>
      <c r="B47" s="6"/>
      <c r="C47" s="6" t="s">
        <v>47</v>
      </c>
      <c r="D47" s="4"/>
      <c r="E47" s="4" t="s">
        <v>48</v>
      </c>
      <c r="F47" s="10">
        <v>45000</v>
      </c>
      <c r="G47" s="10">
        <f>D47*F47</f>
        <v>0</v>
      </c>
      <c r="H47" s="17"/>
      <c r="J47" s="37">
        <v>2</v>
      </c>
      <c r="K47" s="40" t="s">
        <v>40</v>
      </c>
      <c r="L47" s="40"/>
      <c r="M47" s="37"/>
      <c r="N47" s="42">
        <v>200000</v>
      </c>
      <c r="O47" s="42"/>
      <c r="P47" s="9"/>
    </row>
    <row r="48" spans="1:20">
      <c r="A48" s="1"/>
      <c r="B48" s="17"/>
      <c r="C48" s="6" t="s">
        <v>49</v>
      </c>
      <c r="D48" s="13"/>
      <c r="E48" s="4" t="s">
        <v>45</v>
      </c>
      <c r="F48" s="10">
        <v>35000</v>
      </c>
      <c r="G48" s="10">
        <f>D48*F48</f>
        <v>0</v>
      </c>
      <c r="H48" s="17"/>
      <c r="I48" s="52"/>
      <c r="J48" s="38"/>
      <c r="K48" s="41"/>
      <c r="L48" s="41"/>
      <c r="M48" s="39"/>
      <c r="N48" s="39"/>
      <c r="O48" s="38"/>
    </row>
    <row r="49" spans="1:16">
      <c r="A49" s="1"/>
      <c r="B49" s="50"/>
      <c r="C49" s="14" t="s">
        <v>50</v>
      </c>
      <c r="D49" s="13"/>
      <c r="E49" s="15" t="s">
        <v>51</v>
      </c>
      <c r="F49" s="16">
        <v>50000</v>
      </c>
      <c r="G49" s="7">
        <f>D49*F49</f>
        <v>0</v>
      </c>
      <c r="H49" s="17"/>
      <c r="P49" s="1"/>
    </row>
    <row r="50" spans="1:16">
      <c r="A50" s="1"/>
      <c r="I50" s="1"/>
    </row>
    <row r="51" spans="1:16">
      <c r="A51" s="1"/>
      <c r="I51" s="1"/>
    </row>
    <row r="52" spans="1:16">
      <c r="A52" s="1"/>
      <c r="B52" s="26"/>
      <c r="C52" s="22"/>
      <c r="D52" s="22"/>
      <c r="E52" s="22"/>
      <c r="F52" s="23"/>
      <c r="G52" s="25"/>
      <c r="H52" s="22"/>
      <c r="I52" s="1"/>
    </row>
    <row r="53" spans="1:16">
      <c r="A53" s="1"/>
    </row>
    <row r="54" spans="1:16">
      <c r="A54" s="1"/>
    </row>
    <row r="55" spans="1:16">
      <c r="A55" s="1"/>
    </row>
    <row r="56" spans="1:16">
      <c r="A56" s="3"/>
      <c r="J56" s="1"/>
      <c r="K56" s="1"/>
      <c r="L56" s="1"/>
      <c r="M56" s="1"/>
    </row>
    <row r="57" spans="1:16">
      <c r="A57" s="1"/>
      <c r="J57" s="1"/>
      <c r="K57" s="1"/>
      <c r="L57" s="1"/>
      <c r="M57" s="1"/>
    </row>
    <row r="58" spans="1:16">
      <c r="A58" s="1"/>
      <c r="J58" s="1"/>
      <c r="K58" s="1"/>
      <c r="L58" s="1"/>
      <c r="M58" s="1"/>
    </row>
    <row r="59" spans="1:16">
      <c r="A59" s="1"/>
    </row>
    <row r="60" spans="1:16">
      <c r="A60" s="1"/>
      <c r="I60" s="1"/>
    </row>
    <row r="61" spans="1:16">
      <c r="I61" s="1"/>
    </row>
    <row r="62" spans="1:16">
      <c r="B62" s="24"/>
      <c r="C62" s="22"/>
      <c r="D62" s="22"/>
      <c r="E62" s="22"/>
      <c r="F62" s="22"/>
      <c r="G62" s="25"/>
      <c r="H62" s="22"/>
      <c r="I62" s="1"/>
    </row>
    <row r="63" spans="1:16">
      <c r="B63" s="22"/>
      <c r="C63" s="22"/>
      <c r="D63" s="22"/>
      <c r="E63" s="22"/>
      <c r="F63" s="23"/>
      <c r="G63" s="23"/>
      <c r="H63" s="27"/>
      <c r="I63" s="1"/>
    </row>
    <row r="64" spans="1:16">
      <c r="B64" s="22"/>
      <c r="C64" s="22"/>
      <c r="D64" s="22"/>
      <c r="E64" s="22"/>
      <c r="F64" s="23"/>
      <c r="G64" s="23"/>
      <c r="H64" s="22"/>
      <c r="I64" s="1"/>
    </row>
    <row r="65" spans="2:9">
      <c r="B65" s="22"/>
      <c r="C65" s="22"/>
      <c r="D65" s="22"/>
      <c r="E65" s="22"/>
      <c r="F65" s="23"/>
      <c r="G65" s="23"/>
      <c r="H65" s="22"/>
      <c r="I65" s="1"/>
    </row>
    <row r="66" spans="2:9">
      <c r="C66" s="22"/>
      <c r="D66" s="22"/>
      <c r="E66" s="22"/>
      <c r="F66" s="23"/>
      <c r="G66" s="23"/>
      <c r="H66" s="22"/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  <ignoredErrors>
    <ignoredError sqref="G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Z66"/>
  <sheetViews>
    <sheetView tabSelected="1" workbookViewId="0">
      <selection activeCell="N36" sqref="N36"/>
    </sheetView>
  </sheetViews>
  <sheetFormatPr defaultRowHeight="15"/>
  <cols>
    <col min="2" max="2" width="5.85546875" customWidth="1"/>
    <col min="3" max="3" width="33.5703125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59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 ht="24.75">
      <c r="A8" s="1"/>
      <c r="B8" s="36">
        <v>1</v>
      </c>
      <c r="C8" s="35" t="s">
        <v>60</v>
      </c>
      <c r="D8" s="4">
        <v>3</v>
      </c>
      <c r="E8" s="4" t="s">
        <v>45</v>
      </c>
      <c r="F8" s="7">
        <v>650000</v>
      </c>
      <c r="G8" s="7">
        <f>F8*D8</f>
        <v>1950000</v>
      </c>
      <c r="H8" s="43" t="s">
        <v>54</v>
      </c>
    </row>
    <row r="9" spans="1:19" ht="24.75">
      <c r="A9" s="1"/>
      <c r="B9" s="36">
        <v>2</v>
      </c>
      <c r="C9" s="6" t="s">
        <v>44</v>
      </c>
      <c r="D9" s="4">
        <v>5</v>
      </c>
      <c r="E9" s="4" t="s">
        <v>45</v>
      </c>
      <c r="F9" s="10">
        <v>250000</v>
      </c>
      <c r="G9" s="7">
        <f>F9*D9</f>
        <v>1250000</v>
      </c>
      <c r="H9" s="43" t="s">
        <v>54</v>
      </c>
    </row>
    <row r="10" spans="1:19" ht="24.75">
      <c r="A10" s="1"/>
      <c r="B10" s="36">
        <v>3</v>
      </c>
      <c r="C10" s="6" t="s">
        <v>68</v>
      </c>
      <c r="D10" s="4">
        <v>9</v>
      </c>
      <c r="E10" s="4" t="s">
        <v>45</v>
      </c>
      <c r="F10" s="10">
        <v>120000</v>
      </c>
      <c r="G10" s="7">
        <f>F10*3</f>
        <v>360000</v>
      </c>
      <c r="H10" s="43" t="s">
        <v>54</v>
      </c>
    </row>
    <row r="11" spans="1:19" ht="36.75">
      <c r="A11" s="1"/>
      <c r="B11" s="46">
        <v>4</v>
      </c>
      <c r="C11" s="14" t="s">
        <v>61</v>
      </c>
      <c r="D11" s="4">
        <v>1</v>
      </c>
      <c r="E11" s="4" t="s">
        <v>45</v>
      </c>
      <c r="F11" s="10">
        <v>1200000</v>
      </c>
      <c r="G11" s="10">
        <f>F11*D11</f>
        <v>1200000</v>
      </c>
      <c r="H11" s="43" t="s">
        <v>58</v>
      </c>
    </row>
    <row r="12" spans="1:19" ht="36.75">
      <c r="B12" s="46">
        <v>5</v>
      </c>
      <c r="C12" s="14" t="s">
        <v>62</v>
      </c>
      <c r="D12" s="4">
        <v>1</v>
      </c>
      <c r="E12" s="4" t="s">
        <v>45</v>
      </c>
      <c r="F12" s="10">
        <v>650000</v>
      </c>
      <c r="G12" s="10">
        <f t="shared" ref="G12:G14" si="0">F12*D12</f>
        <v>650000</v>
      </c>
      <c r="H12" s="43" t="s">
        <v>80</v>
      </c>
    </row>
    <row r="13" spans="1:19" ht="36.75">
      <c r="B13" s="46">
        <v>6</v>
      </c>
      <c r="C13" s="57" t="s">
        <v>64</v>
      </c>
      <c r="D13" s="4">
        <v>1</v>
      </c>
      <c r="E13" s="4" t="s">
        <v>70</v>
      </c>
      <c r="F13" s="10"/>
      <c r="G13" s="10">
        <v>5000000</v>
      </c>
      <c r="H13" s="43" t="s">
        <v>58</v>
      </c>
    </row>
    <row r="14" spans="1:19">
      <c r="B14" s="46">
        <v>7</v>
      </c>
      <c r="C14" s="14" t="s">
        <v>66</v>
      </c>
      <c r="D14" s="4">
        <v>2</v>
      </c>
      <c r="E14" s="4" t="s">
        <v>45</v>
      </c>
      <c r="F14" s="10">
        <v>30000</v>
      </c>
      <c r="G14" s="10">
        <f t="shared" si="0"/>
        <v>60000</v>
      </c>
      <c r="H14" s="9" t="s">
        <v>53</v>
      </c>
    </row>
    <row r="15" spans="1:19" ht="36.75">
      <c r="B15" s="45">
        <v>8</v>
      </c>
      <c r="C15" s="14" t="s">
        <v>63</v>
      </c>
      <c r="D15" s="4"/>
      <c r="E15" s="4"/>
      <c r="F15" s="10">
        <v>500000</v>
      </c>
      <c r="G15" s="10">
        <f>F15</f>
        <v>500000</v>
      </c>
      <c r="H15" s="43" t="s">
        <v>58</v>
      </c>
    </row>
    <row r="16" spans="1:19">
      <c r="B16" s="11"/>
      <c r="C16" s="19" t="s">
        <v>42</v>
      </c>
      <c r="D16" s="13"/>
      <c r="E16" s="15"/>
      <c r="F16" s="16"/>
      <c r="G16" s="10"/>
      <c r="H16" s="17"/>
    </row>
    <row r="17" spans="1:26" ht="24.75">
      <c r="A17" s="3"/>
      <c r="B17" s="36">
        <v>1</v>
      </c>
      <c r="C17" s="35" t="s">
        <v>60</v>
      </c>
      <c r="D17" s="4">
        <v>3</v>
      </c>
      <c r="E17" s="4" t="s">
        <v>45</v>
      </c>
      <c r="F17" s="7">
        <f>F8*10%</f>
        <v>65000</v>
      </c>
      <c r="G17" s="7">
        <f>F17*D17</f>
        <v>195000</v>
      </c>
      <c r="H17" s="43" t="s">
        <v>54</v>
      </c>
    </row>
    <row r="18" spans="1:26" ht="24.75">
      <c r="A18" s="1"/>
      <c r="B18" s="36">
        <v>2</v>
      </c>
      <c r="C18" s="6" t="s">
        <v>44</v>
      </c>
      <c r="D18" s="4">
        <v>5</v>
      </c>
      <c r="E18" s="4" t="s">
        <v>45</v>
      </c>
      <c r="F18" s="10">
        <f>F9*10%</f>
        <v>25000</v>
      </c>
      <c r="G18" s="7">
        <f t="shared" ref="G18:G21" si="1">F18*D18</f>
        <v>125000</v>
      </c>
      <c r="H18" s="43" t="s">
        <v>54</v>
      </c>
    </row>
    <row r="19" spans="1:26" ht="24.75">
      <c r="A19" s="1"/>
      <c r="B19" s="36">
        <v>3</v>
      </c>
      <c r="C19" s="6" t="s">
        <v>68</v>
      </c>
      <c r="D19" s="4">
        <v>9</v>
      </c>
      <c r="E19" s="4" t="s">
        <v>45</v>
      </c>
      <c r="F19" s="10">
        <f>F10*10%</f>
        <v>12000</v>
      </c>
      <c r="G19" s="7">
        <f t="shared" si="1"/>
        <v>108000</v>
      </c>
      <c r="H19" s="43" t="s">
        <v>54</v>
      </c>
    </row>
    <row r="20" spans="1:26" ht="36.75">
      <c r="A20" s="1"/>
      <c r="B20" s="46">
        <v>4</v>
      </c>
      <c r="C20" s="14" t="s">
        <v>61</v>
      </c>
      <c r="D20" s="4">
        <v>1</v>
      </c>
      <c r="E20" s="4" t="s">
        <v>45</v>
      </c>
      <c r="F20" s="10">
        <f>F11*10%</f>
        <v>120000</v>
      </c>
      <c r="G20" s="7">
        <f t="shared" si="1"/>
        <v>120000</v>
      </c>
      <c r="H20" s="43" t="s">
        <v>58</v>
      </c>
    </row>
    <row r="21" spans="1:26" ht="36.75">
      <c r="A21" s="1"/>
      <c r="B21" s="46">
        <v>5</v>
      </c>
      <c r="C21" s="14" t="s">
        <v>65</v>
      </c>
      <c r="D21" s="4">
        <v>1</v>
      </c>
      <c r="E21" s="4" t="s">
        <v>45</v>
      </c>
      <c r="F21" s="10">
        <f>F12*10%</f>
        <v>65000</v>
      </c>
      <c r="G21" s="7">
        <f t="shared" si="1"/>
        <v>65000</v>
      </c>
      <c r="H21" s="43" t="s">
        <v>80</v>
      </c>
      <c r="J21" s="2" t="s">
        <v>2</v>
      </c>
      <c r="K21" s="1"/>
      <c r="L21" s="1"/>
      <c r="M21" s="1"/>
      <c r="N21" s="1"/>
    </row>
    <row r="22" spans="1:26">
      <c r="A22" s="1"/>
      <c r="B22" s="17"/>
      <c r="C22" s="18" t="s">
        <v>43</v>
      </c>
      <c r="D22" s="17"/>
      <c r="E22" s="17"/>
      <c r="F22" s="17"/>
      <c r="G22" s="17"/>
      <c r="H22" s="17"/>
      <c r="J22" s="2"/>
      <c r="K22" s="1"/>
      <c r="L22" s="1"/>
      <c r="M22" s="1"/>
      <c r="N22" s="1"/>
    </row>
    <row r="23" spans="1:26">
      <c r="A23" s="1"/>
      <c r="B23" s="28"/>
      <c r="C23" s="14" t="s">
        <v>73</v>
      </c>
      <c r="D23" s="4">
        <v>1</v>
      </c>
      <c r="E23" s="13" t="s">
        <v>69</v>
      </c>
      <c r="F23" s="51">
        <f>2700000*10%</f>
        <v>270000</v>
      </c>
      <c r="G23" s="10">
        <f>F23</f>
        <v>270000</v>
      </c>
      <c r="H23" s="9" t="s">
        <v>53</v>
      </c>
      <c r="J23" s="55" t="s">
        <v>59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 ht="24.75">
      <c r="A24" s="1"/>
      <c r="B24" s="28">
        <v>2</v>
      </c>
      <c r="C24" s="6" t="s">
        <v>46</v>
      </c>
      <c r="D24" s="12"/>
      <c r="E24" s="4"/>
      <c r="F24" s="10"/>
      <c r="G24" s="10"/>
      <c r="H24" s="43" t="s">
        <v>54</v>
      </c>
      <c r="I24" s="1"/>
      <c r="J24" s="56"/>
      <c r="K24" s="4">
        <v>1</v>
      </c>
      <c r="L24" s="4">
        <v>2</v>
      </c>
      <c r="M24" s="4">
        <v>6</v>
      </c>
      <c r="N24" s="4">
        <v>10</v>
      </c>
    </row>
    <row r="25" spans="1:26">
      <c r="A25" s="1"/>
      <c r="B25" s="4"/>
      <c r="C25" s="6" t="s">
        <v>47</v>
      </c>
      <c r="D25" s="4">
        <v>20</v>
      </c>
      <c r="E25" s="4" t="s">
        <v>48</v>
      </c>
      <c r="F25" s="10">
        <v>45000</v>
      </c>
      <c r="G25" s="10">
        <f>D25*F25</f>
        <v>900000</v>
      </c>
      <c r="H25" s="17"/>
      <c r="I25" s="1"/>
      <c r="J25" s="6" t="s">
        <v>15</v>
      </c>
      <c r="K25" s="8">
        <f>G12</f>
        <v>650000</v>
      </c>
      <c r="L25" s="8">
        <f>G12</f>
        <v>650000</v>
      </c>
      <c r="M25" s="8">
        <f>G12+G40</f>
        <v>686000</v>
      </c>
      <c r="N25" s="8">
        <f>G12+G14+G23+G29+G30+G37+G40+G42+G44+G45</f>
        <v>5325000</v>
      </c>
    </row>
    <row r="26" spans="1:26">
      <c r="A26" s="1"/>
      <c r="B26" s="13"/>
      <c r="C26" s="6" t="s">
        <v>49</v>
      </c>
      <c r="D26" s="13">
        <v>1</v>
      </c>
      <c r="E26" s="4" t="s">
        <v>45</v>
      </c>
      <c r="F26" s="10">
        <v>35000</v>
      </c>
      <c r="G26" s="10">
        <f>D26*F26</f>
        <v>35000</v>
      </c>
      <c r="H26" s="17"/>
      <c r="J26" s="6" t="s">
        <v>16</v>
      </c>
      <c r="K26" s="7">
        <f>G11+G12+G13+G15</f>
        <v>7350000</v>
      </c>
      <c r="L26" s="8">
        <f>G12+G11+G13+G15</f>
        <v>7350000</v>
      </c>
      <c r="M26" s="8">
        <f>G8+G9+G10+G11+G12+G13+G15+G25+G26+G27+G38+G40+G47+G48+G49</f>
        <v>12166000</v>
      </c>
      <c r="N26" s="8">
        <f>G8+G9+G10+G11+G12+G13+G14+G15+G23+G25+G26+G27+G29+G30+G37+G38+G40+G42+G44+G45+G47+G48+G49</f>
        <v>16805000</v>
      </c>
    </row>
    <row r="27" spans="1:26">
      <c r="A27" s="1"/>
      <c r="B27" s="17"/>
      <c r="C27" s="14" t="s">
        <v>50</v>
      </c>
      <c r="D27" s="13">
        <v>2</v>
      </c>
      <c r="E27" s="15" t="s">
        <v>51</v>
      </c>
      <c r="F27" s="16">
        <v>50000</v>
      </c>
      <c r="G27" s="7">
        <f>D27*F27</f>
        <v>100000</v>
      </c>
      <c r="H27" s="17"/>
      <c r="I27" s="1"/>
      <c r="J27" s="6" t="s">
        <v>17</v>
      </c>
      <c r="K27" s="7">
        <f>G11++G12+G13+G15</f>
        <v>7350000</v>
      </c>
      <c r="L27" s="7">
        <f>G12+G11+G13+G15</f>
        <v>7350000</v>
      </c>
      <c r="M27" s="7">
        <f>G8+G9+G10+G11+G12+G13+G15+G25+G26+G27+G38+G40+G47+G48+G49</f>
        <v>12166000</v>
      </c>
      <c r="N27" s="7">
        <f>G8+G9+G10+G11+G12+G13+G14+G15+G23+G25+G26+G27+G29+G30+G37+G38+G40+G42+G44+G45+G47+G48+G49</f>
        <v>16805000</v>
      </c>
    </row>
    <row r="28" spans="1:26">
      <c r="A28" s="1"/>
      <c r="B28" s="13">
        <v>3</v>
      </c>
      <c r="C28" s="14" t="s">
        <v>55</v>
      </c>
      <c r="D28" s="17"/>
      <c r="E28" s="17"/>
      <c r="F28" s="17"/>
      <c r="G28" s="10"/>
      <c r="H28" s="9" t="s">
        <v>53</v>
      </c>
      <c r="I28" s="1"/>
      <c r="J28" s="6" t="s">
        <v>18</v>
      </c>
      <c r="K28" s="7"/>
      <c r="L28" s="7"/>
      <c r="M28" s="7"/>
      <c r="N28" s="7"/>
    </row>
    <row r="29" spans="1:26">
      <c r="A29" s="1"/>
      <c r="B29" s="13"/>
      <c r="C29" s="14" t="s">
        <v>56</v>
      </c>
      <c r="D29" s="13">
        <v>60</v>
      </c>
      <c r="E29" s="13" t="s">
        <v>57</v>
      </c>
      <c r="F29" s="16">
        <v>60000</v>
      </c>
      <c r="G29" s="10">
        <f>D29*F29</f>
        <v>3600000</v>
      </c>
      <c r="H29" s="43"/>
      <c r="I29" s="1"/>
      <c r="J29" s="1"/>
      <c r="K29" s="1"/>
      <c r="L29" s="1"/>
      <c r="M29" s="1"/>
      <c r="N29" s="1"/>
    </row>
    <row r="30" spans="1:26" ht="30">
      <c r="A30" s="1"/>
      <c r="B30" s="13"/>
      <c r="C30" s="14" t="s">
        <v>50</v>
      </c>
      <c r="D30" s="13">
        <v>2</v>
      </c>
      <c r="E30" s="13" t="s">
        <v>51</v>
      </c>
      <c r="F30" s="16">
        <v>50000</v>
      </c>
      <c r="G30" s="44">
        <f>D30*F30</f>
        <v>100000</v>
      </c>
      <c r="H30" s="17"/>
      <c r="I30" s="1"/>
      <c r="J30" s="20" t="s">
        <v>19</v>
      </c>
      <c r="K30" s="13" t="s">
        <v>20</v>
      </c>
      <c r="L30" s="13" t="s">
        <v>21</v>
      </c>
      <c r="M30" s="13" t="s">
        <v>22</v>
      </c>
      <c r="N30" s="13" t="s">
        <v>23</v>
      </c>
      <c r="O30" s="13" t="s">
        <v>24</v>
      </c>
      <c r="P30" s="13" t="s">
        <v>25</v>
      </c>
      <c r="Q30" s="13" t="s">
        <v>26</v>
      </c>
      <c r="R30" s="13" t="s">
        <v>27</v>
      </c>
      <c r="S30" s="13" t="s">
        <v>28</v>
      </c>
      <c r="T30" s="13" t="s">
        <v>29</v>
      </c>
      <c r="U30" s="13" t="s">
        <v>30</v>
      </c>
      <c r="V30" s="13" t="s">
        <v>31</v>
      </c>
      <c r="W30" s="13" t="s">
        <v>32</v>
      </c>
      <c r="X30" s="13" t="s">
        <v>33</v>
      </c>
      <c r="Y30" s="13" t="s">
        <v>34</v>
      </c>
      <c r="Z30" s="13" t="s">
        <v>35</v>
      </c>
    </row>
    <row r="31" spans="1:26">
      <c r="I31" s="1"/>
      <c r="J31" s="20" t="s">
        <v>59</v>
      </c>
      <c r="K31" s="21">
        <f>K25+K36</f>
        <v>1150000</v>
      </c>
      <c r="L31" s="21">
        <f>K26+K37</f>
        <v>7850000</v>
      </c>
      <c r="M31" s="21">
        <f>K27+K38</f>
        <v>7850000</v>
      </c>
      <c r="N31" s="21">
        <f>K28+K39</f>
        <v>0</v>
      </c>
      <c r="O31" s="21">
        <f>L25+L36</f>
        <v>1450000</v>
      </c>
      <c r="P31" s="21">
        <f>L26+L37</f>
        <v>8150000</v>
      </c>
      <c r="Q31" s="21">
        <f>L27+L38</f>
        <v>8150000</v>
      </c>
      <c r="R31" s="21">
        <f>L28+L39</f>
        <v>0</v>
      </c>
      <c r="S31" s="21">
        <f>M25+M36</f>
        <v>2686000</v>
      </c>
      <c r="T31" s="21">
        <f>M26+M37</f>
        <v>14166000</v>
      </c>
      <c r="U31" s="21">
        <f>M27+M38</f>
        <v>14166000</v>
      </c>
      <c r="V31" s="21">
        <f>M28+M39</f>
        <v>0</v>
      </c>
      <c r="W31" s="21">
        <f>N25+N36</f>
        <v>8525000</v>
      </c>
      <c r="X31" s="21">
        <f>N26+N37</f>
        <v>20005000</v>
      </c>
      <c r="Y31" s="21">
        <f>N27+N38</f>
        <v>20005000</v>
      </c>
      <c r="Z31" s="21">
        <f>N28+N39</f>
        <v>0</v>
      </c>
    </row>
    <row r="32" spans="1:26">
      <c r="I32" s="1"/>
    </row>
    <row r="33" spans="1:20">
      <c r="I33" s="1"/>
      <c r="J33" s="2" t="s">
        <v>3</v>
      </c>
      <c r="K33" s="1"/>
      <c r="L33" s="1"/>
      <c r="M33" s="1"/>
      <c r="N33" s="1"/>
    </row>
    <row r="34" spans="1:20">
      <c r="B34" s="5" t="s">
        <v>8</v>
      </c>
      <c r="C34" s="5" t="s">
        <v>9</v>
      </c>
      <c r="D34" s="5" t="s">
        <v>10</v>
      </c>
      <c r="E34" s="5" t="s">
        <v>11</v>
      </c>
      <c r="F34" s="5" t="s">
        <v>12</v>
      </c>
      <c r="G34" s="5" t="s">
        <v>13</v>
      </c>
      <c r="H34" s="5" t="s">
        <v>14</v>
      </c>
      <c r="J34" s="55" t="s">
        <v>59</v>
      </c>
      <c r="K34" s="4" t="s">
        <v>4</v>
      </c>
      <c r="L34" s="4" t="s">
        <v>5</v>
      </c>
      <c r="M34" s="4" t="s">
        <v>6</v>
      </c>
      <c r="N34" s="4" t="s">
        <v>7</v>
      </c>
      <c r="P34" s="1"/>
    </row>
    <row r="35" spans="1:20">
      <c r="B35" s="36"/>
      <c r="C35" s="47" t="s">
        <v>74</v>
      </c>
      <c r="D35" s="35"/>
      <c r="E35" s="35"/>
      <c r="F35" s="35"/>
      <c r="G35" s="7"/>
      <c r="H35" s="43"/>
      <c r="J35" s="56"/>
      <c r="K35" s="4">
        <v>1</v>
      </c>
      <c r="L35" s="4">
        <v>2</v>
      </c>
      <c r="M35" s="4">
        <v>6</v>
      </c>
      <c r="N35" s="4">
        <v>10</v>
      </c>
      <c r="P35" s="1"/>
    </row>
    <row r="36" spans="1:20">
      <c r="B36" s="4"/>
      <c r="C36" s="19" t="s">
        <v>41</v>
      </c>
      <c r="D36" s="6"/>
      <c r="E36" s="6"/>
      <c r="F36" s="7"/>
      <c r="G36" s="7"/>
      <c r="H36" s="9"/>
      <c r="J36" s="6" t="s">
        <v>15</v>
      </c>
      <c r="K36" s="8">
        <f>$N$46+$N$47</f>
        <v>500000</v>
      </c>
      <c r="L36" s="8">
        <f>($L$35*$N$46)+$N$47</f>
        <v>800000</v>
      </c>
      <c r="M36" s="8">
        <f>($M$35*$N$46)+$N$47</f>
        <v>2000000</v>
      </c>
      <c r="N36" s="8">
        <f>($N$35*$N$46)+$N$47</f>
        <v>3200000</v>
      </c>
      <c r="P36" s="1"/>
    </row>
    <row r="37" spans="1:20">
      <c r="B37" s="36">
        <v>1</v>
      </c>
      <c r="C37" s="35" t="s">
        <v>66</v>
      </c>
      <c r="D37" s="13">
        <v>1</v>
      </c>
      <c r="E37" s="4" t="s">
        <v>45</v>
      </c>
      <c r="F37" s="10">
        <v>29000</v>
      </c>
      <c r="G37" s="44">
        <f>D37*F37</f>
        <v>29000</v>
      </c>
      <c r="H37" s="9" t="s">
        <v>53</v>
      </c>
      <c r="J37" s="6" t="s">
        <v>16</v>
      </c>
      <c r="K37" s="8">
        <f>$N$46+$N$47</f>
        <v>500000</v>
      </c>
      <c r="L37" s="8">
        <f>($L$35*$N$46)+$N$47</f>
        <v>800000</v>
      </c>
      <c r="M37" s="8">
        <f>($M$35*$N$46)+$N$47</f>
        <v>2000000</v>
      </c>
      <c r="N37" s="8">
        <f>($N$35*$N$46)+$N$47</f>
        <v>3200000</v>
      </c>
    </row>
    <row r="38" spans="1:20" ht="24.75">
      <c r="B38" s="36">
        <v>2</v>
      </c>
      <c r="C38" s="35" t="s">
        <v>81</v>
      </c>
      <c r="D38" s="13">
        <v>1</v>
      </c>
      <c r="E38" s="4" t="s">
        <v>82</v>
      </c>
      <c r="F38" s="10">
        <v>10000</v>
      </c>
      <c r="G38" s="44">
        <f>D38*F38</f>
        <v>10000</v>
      </c>
      <c r="H38" s="9" t="s">
        <v>77</v>
      </c>
      <c r="J38" s="6" t="s">
        <v>17</v>
      </c>
      <c r="K38" s="8">
        <f>$N$46+$N$47</f>
        <v>500000</v>
      </c>
      <c r="L38" s="8">
        <f>($L$35*$N$46)+$N$47</f>
        <v>800000</v>
      </c>
      <c r="M38" s="8">
        <f>($M$35*$N$46)+$N$47</f>
        <v>2000000</v>
      </c>
      <c r="N38" s="8">
        <f>($N$35*$N$46)+$N$47</f>
        <v>3200000</v>
      </c>
    </row>
    <row r="39" spans="1:20">
      <c r="B39" s="46"/>
      <c r="C39" s="19" t="s">
        <v>42</v>
      </c>
      <c r="D39" s="13"/>
      <c r="E39" s="17"/>
      <c r="F39" s="17"/>
      <c r="G39" s="17"/>
      <c r="H39" s="17"/>
      <c r="I39" s="30"/>
      <c r="J39" s="6" t="s">
        <v>18</v>
      </c>
      <c r="K39" s="8"/>
      <c r="L39" s="8"/>
      <c r="M39" s="8"/>
      <c r="N39" s="8"/>
      <c r="O39" s="22"/>
    </row>
    <row r="40" spans="1:20" ht="30">
      <c r="B40" s="36">
        <v>1</v>
      </c>
      <c r="C40" s="48" t="s">
        <v>75</v>
      </c>
      <c r="D40" s="13">
        <v>1</v>
      </c>
      <c r="E40" s="4" t="s">
        <v>45</v>
      </c>
      <c r="F40" s="10">
        <f>360000*10%</f>
        <v>36000</v>
      </c>
      <c r="G40" s="10">
        <f>F40*D40</f>
        <v>36000</v>
      </c>
      <c r="H40" s="49" t="s">
        <v>52</v>
      </c>
      <c r="I40" s="30"/>
      <c r="J40" s="38"/>
      <c r="K40" s="53"/>
      <c r="L40" s="53"/>
      <c r="M40" s="53"/>
      <c r="N40" s="53"/>
      <c r="O40" s="22"/>
    </row>
    <row r="41" spans="1:20">
      <c r="B41" s="13"/>
      <c r="C41" s="19" t="s">
        <v>43</v>
      </c>
      <c r="D41" s="4"/>
      <c r="E41" s="4"/>
      <c r="F41" s="10"/>
      <c r="G41" s="10"/>
      <c r="H41" s="6"/>
      <c r="I41" s="31"/>
      <c r="J41" s="32"/>
      <c r="K41" s="33"/>
      <c r="L41" s="30"/>
      <c r="M41" s="29"/>
      <c r="N41" s="29"/>
      <c r="O41" s="22"/>
    </row>
    <row r="42" spans="1:20">
      <c r="A42" s="1"/>
      <c r="B42" s="13">
        <v>1</v>
      </c>
      <c r="C42" s="6" t="s">
        <v>76</v>
      </c>
      <c r="D42" s="4">
        <v>1</v>
      </c>
      <c r="E42" s="4" t="s">
        <v>45</v>
      </c>
      <c r="F42" s="10">
        <f>250000*10%</f>
        <v>25000</v>
      </c>
      <c r="G42" s="10">
        <f>F42*D42</f>
        <v>25000</v>
      </c>
      <c r="H42" s="9" t="s">
        <v>53</v>
      </c>
      <c r="J42" s="2" t="s">
        <v>36</v>
      </c>
      <c r="K42" s="1"/>
      <c r="L42" s="1"/>
      <c r="M42" s="1"/>
      <c r="N42" s="1"/>
      <c r="O42" s="1"/>
    </row>
    <row r="43" spans="1:20">
      <c r="A43" s="1"/>
      <c r="B43" s="13">
        <v>1</v>
      </c>
      <c r="C43" s="6" t="s">
        <v>55</v>
      </c>
      <c r="D43" s="13"/>
      <c r="E43" s="13"/>
      <c r="F43" s="13"/>
      <c r="G43" s="10"/>
      <c r="H43" s="9" t="s">
        <v>53</v>
      </c>
      <c r="J43" s="3" t="s">
        <v>37</v>
      </c>
      <c r="K43" s="1"/>
      <c r="L43" s="1"/>
      <c r="M43" s="1"/>
      <c r="N43" s="1"/>
      <c r="O43" s="1"/>
    </row>
    <row r="44" spans="1:20">
      <c r="A44" s="1"/>
      <c r="B44" s="13"/>
      <c r="C44" s="6" t="s">
        <v>56</v>
      </c>
      <c r="D44" s="13">
        <v>8</v>
      </c>
      <c r="E44" s="4" t="s">
        <v>57</v>
      </c>
      <c r="F44" s="10">
        <v>60000</v>
      </c>
      <c r="G44" s="10">
        <f>D44*F44</f>
        <v>480000</v>
      </c>
      <c r="H44" s="6"/>
    </row>
    <row r="45" spans="1:20">
      <c r="A45" s="1"/>
      <c r="B45" s="13"/>
      <c r="C45" s="6" t="s">
        <v>50</v>
      </c>
      <c r="D45" s="12">
        <v>1</v>
      </c>
      <c r="E45" s="4" t="s">
        <v>51</v>
      </c>
      <c r="F45" s="10">
        <v>75000</v>
      </c>
      <c r="G45" s="10">
        <f>D45*F45</f>
        <v>75000</v>
      </c>
      <c r="H45" s="17"/>
      <c r="J45" s="5" t="s">
        <v>8</v>
      </c>
      <c r="K45" s="5" t="s">
        <v>9</v>
      </c>
      <c r="L45" s="5" t="s">
        <v>10</v>
      </c>
      <c r="M45" s="5" t="s">
        <v>11</v>
      </c>
      <c r="N45" s="5" t="s">
        <v>12</v>
      </c>
      <c r="O45" s="5" t="s">
        <v>13</v>
      </c>
      <c r="P45" s="5" t="s">
        <v>14</v>
      </c>
      <c r="R45" s="1"/>
      <c r="S45" s="1"/>
      <c r="T45" s="1"/>
    </row>
    <row r="46" spans="1:20" ht="24.75">
      <c r="A46" s="1"/>
      <c r="B46" s="13">
        <v>2</v>
      </c>
      <c r="C46" s="6" t="s">
        <v>46</v>
      </c>
      <c r="D46" s="12"/>
      <c r="E46" s="4"/>
      <c r="F46" s="10"/>
      <c r="G46" s="10"/>
      <c r="H46" s="9" t="s">
        <v>77</v>
      </c>
      <c r="J46" s="4">
        <v>1</v>
      </c>
      <c r="K46" s="9" t="s">
        <v>38</v>
      </c>
      <c r="L46" s="6"/>
      <c r="M46" s="4" t="s">
        <v>39</v>
      </c>
      <c r="N46" s="7">
        <v>300000</v>
      </c>
      <c r="O46" s="7"/>
      <c r="P46" s="9"/>
    </row>
    <row r="47" spans="1:20">
      <c r="A47" s="1"/>
      <c r="B47" s="6"/>
      <c r="C47" s="6" t="s">
        <v>47</v>
      </c>
      <c r="D47" s="4">
        <v>2</v>
      </c>
      <c r="E47" s="4" t="s">
        <v>48</v>
      </c>
      <c r="F47" s="10">
        <v>45000</v>
      </c>
      <c r="G47" s="10">
        <f>D47*F47</f>
        <v>90000</v>
      </c>
      <c r="H47" s="17"/>
      <c r="J47" s="37">
        <v>2</v>
      </c>
      <c r="K47" s="40" t="s">
        <v>40</v>
      </c>
      <c r="L47" s="40"/>
      <c r="M47" s="37"/>
      <c r="N47" s="42">
        <v>200000</v>
      </c>
      <c r="O47" s="42"/>
      <c r="P47" s="9"/>
    </row>
    <row r="48" spans="1:20">
      <c r="A48" s="1"/>
      <c r="B48" s="17"/>
      <c r="C48" s="6" t="s">
        <v>49</v>
      </c>
      <c r="D48" s="13">
        <v>1</v>
      </c>
      <c r="E48" s="4" t="s">
        <v>45</v>
      </c>
      <c r="F48" s="10">
        <v>35000</v>
      </c>
      <c r="G48" s="10">
        <f>D48*F48</f>
        <v>35000</v>
      </c>
      <c r="H48" s="17"/>
      <c r="I48" s="52"/>
      <c r="J48" s="38"/>
      <c r="K48" s="41"/>
      <c r="L48" s="41"/>
      <c r="M48" s="39"/>
      <c r="N48" s="39"/>
      <c r="O48" s="38"/>
    </row>
    <row r="49" spans="1:16">
      <c r="A49" s="1"/>
      <c r="B49" s="50"/>
      <c r="C49" s="14" t="s">
        <v>50</v>
      </c>
      <c r="D49" s="13">
        <v>1</v>
      </c>
      <c r="E49" s="15" t="s">
        <v>51</v>
      </c>
      <c r="F49" s="16">
        <v>50000</v>
      </c>
      <c r="G49" s="7">
        <f>D49*F49</f>
        <v>50000</v>
      </c>
      <c r="H49" s="17"/>
      <c r="P49" s="1"/>
    </row>
    <row r="50" spans="1:16">
      <c r="A50" s="1"/>
      <c r="I50" s="1"/>
    </row>
    <row r="51" spans="1:16">
      <c r="A51" s="1"/>
      <c r="I51" s="1"/>
    </row>
    <row r="52" spans="1:16">
      <c r="A52" s="1"/>
      <c r="B52" s="26"/>
      <c r="C52" s="22"/>
      <c r="D52" s="22"/>
      <c r="E52" s="22"/>
      <c r="F52" s="23"/>
      <c r="G52" s="25"/>
      <c r="H52" s="22"/>
      <c r="I52" s="1"/>
    </row>
    <row r="53" spans="1:16">
      <c r="A53" s="1"/>
    </row>
    <row r="54" spans="1:16">
      <c r="A54" s="1"/>
    </row>
    <row r="55" spans="1:16">
      <c r="A55" s="1"/>
    </row>
    <row r="56" spans="1:16">
      <c r="A56" s="3"/>
      <c r="J56" s="1"/>
      <c r="K56" s="1"/>
      <c r="L56" s="1"/>
      <c r="M56" s="1"/>
    </row>
    <row r="57" spans="1:16">
      <c r="A57" s="1"/>
      <c r="J57" s="1"/>
      <c r="K57" s="1"/>
      <c r="L57" s="1"/>
      <c r="M57" s="1"/>
    </row>
    <row r="58" spans="1:16">
      <c r="A58" s="1"/>
      <c r="J58" s="1"/>
      <c r="K58" s="1"/>
      <c r="L58" s="1"/>
      <c r="M58" s="1"/>
    </row>
    <row r="59" spans="1:16">
      <c r="A59" s="1"/>
    </row>
    <row r="60" spans="1:16">
      <c r="A60" s="1"/>
      <c r="I60" s="1"/>
    </row>
    <row r="61" spans="1:16">
      <c r="I61" s="1"/>
    </row>
    <row r="62" spans="1:16">
      <c r="B62" s="24"/>
      <c r="C62" s="22"/>
      <c r="D62" s="22"/>
      <c r="E62" s="22"/>
      <c r="F62" s="22"/>
      <c r="G62" s="25"/>
      <c r="H62" s="22"/>
      <c r="I62" s="1"/>
    </row>
    <row r="63" spans="1:16">
      <c r="B63" s="22"/>
      <c r="C63" s="22"/>
      <c r="D63" s="22"/>
      <c r="E63" s="22"/>
      <c r="F63" s="23"/>
      <c r="G63" s="23"/>
      <c r="H63" s="27"/>
      <c r="I63" s="1"/>
    </row>
    <row r="64" spans="1:16">
      <c r="B64" s="22"/>
      <c r="C64" s="22"/>
      <c r="D64" s="22"/>
      <c r="E64" s="22"/>
      <c r="F64" s="23"/>
      <c r="G64" s="23"/>
      <c r="H64" s="22"/>
      <c r="I64" s="1"/>
    </row>
    <row r="65" spans="2:9">
      <c r="B65" s="22"/>
      <c r="C65" s="22"/>
      <c r="D65" s="22"/>
      <c r="E65" s="22"/>
      <c r="F65" s="23"/>
      <c r="G65" s="23"/>
      <c r="H65" s="22"/>
      <c r="I65" s="1"/>
    </row>
    <row r="66" spans="2:9">
      <c r="C66" s="22"/>
      <c r="D66" s="22"/>
      <c r="E66" s="22"/>
      <c r="F66" s="23"/>
      <c r="G66" s="23"/>
      <c r="H66" s="22"/>
    </row>
  </sheetData>
  <mergeCells count="2">
    <mergeCell ref="J23:J24"/>
    <mergeCell ref="J34:J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1" sqref="A11"/>
    </sheetView>
  </sheetViews>
  <sheetFormatPr defaultRowHeight="15"/>
  <cols>
    <col min="1" max="1" width="14.7109375" bestFit="1" customWidth="1"/>
  </cols>
  <sheetData>
    <row r="1" spans="1:2">
      <c r="A1" t="s">
        <v>71</v>
      </c>
    </row>
    <row r="3" spans="1:2">
      <c r="A3" t="s">
        <v>61</v>
      </c>
      <c r="B3" t="s">
        <v>72</v>
      </c>
    </row>
    <row r="10" spans="1:2">
      <c r="A10" t="s">
        <v>78</v>
      </c>
    </row>
    <row r="11" spans="1:2">
      <c r="A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2015-09-28T02:42:34Z</dcterms:modified>
</cp:coreProperties>
</file>