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7" i="1"/>
  <c r="G15"/>
  <c r="F21"/>
  <c r="G21" l="1"/>
  <c r="F22"/>
  <c r="F23"/>
  <c r="G23" s="1"/>
  <c r="F24"/>
  <c r="F25"/>
  <c r="G25" s="1"/>
  <c r="F26"/>
  <c r="F27"/>
  <c r="F28"/>
  <c r="F29"/>
  <c r="F20"/>
  <c r="G20" s="1"/>
  <c r="G29"/>
  <c r="G28"/>
  <c r="G26"/>
  <c r="G24"/>
  <c r="G22"/>
  <c r="G13"/>
  <c r="G9"/>
  <c r="L27" l="1"/>
  <c r="K27"/>
  <c r="M27"/>
  <c r="M28"/>
  <c r="L28"/>
  <c r="M29"/>
  <c r="L29"/>
  <c r="K28"/>
  <c r="K29"/>
  <c r="N39"/>
  <c r="N40"/>
  <c r="N38"/>
  <c r="M39"/>
  <c r="M40"/>
  <c r="M38"/>
  <c r="L39"/>
  <c r="L40"/>
  <c r="L38"/>
  <c r="G38"/>
  <c r="G37"/>
  <c r="K40" l="1"/>
  <c r="K39"/>
  <c r="K38"/>
  <c r="G35"/>
  <c r="G34"/>
  <c r="G33"/>
  <c r="G17" l="1"/>
  <c r="G16"/>
  <c r="G11"/>
  <c r="G10"/>
  <c r="G14"/>
  <c r="G12"/>
  <c r="G8"/>
  <c r="R33"/>
  <c r="V33"/>
  <c r="Z33"/>
  <c r="N27" l="1"/>
  <c r="W33" s="1"/>
  <c r="N28"/>
  <c r="N29"/>
  <c r="Y33" s="1"/>
  <c r="X33"/>
  <c r="Q33"/>
  <c r="M33"/>
  <c r="T33"/>
  <c r="S33"/>
  <c r="U33"/>
  <c r="K33"/>
  <c r="O33"/>
  <c r="P33"/>
  <c r="L33"/>
  <c r="N33"/>
</calcChain>
</file>

<file path=xl/sharedStrings.xml><?xml version="1.0" encoding="utf-8"?>
<sst xmlns="http://schemas.openxmlformats.org/spreadsheetml/2006/main" count="141" uniqueCount="77">
  <si>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</si>
  <si>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</si>
  <si>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</si>
  <si>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</si>
  <si>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</si>
  <si>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</si>
  <si>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</si>
  <si>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</si>
  <si>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</si>
  <si>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</si>
  <si>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</si>
  <si>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</si>
  <si>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</si>
  <si>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</si>
  <si>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</si>
  <si>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</si>
  <si>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</si>
  <si>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</si>
  <si>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</si>
  <si>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</si>
  <si>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</si>
  <si>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</si>
  <si>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</si>
  <si>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</si>
  <si>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</si>
  <si>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</si>
  <si>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</si>
  <si>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</si>
  <si>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</si>
  <si>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</si>
  <si>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</si>
  <si>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</si>
  <si>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</si>
  <si>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</si>
  <si>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</si>
  <si>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</si>
  <si>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</si>
  <si>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</si>
  <si>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</si>
  <si>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</si>
  <si>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</si>
  <si>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</si>
  <si>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</si>
  <si>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</si>
  <si>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</si>
  <si>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</si>
  <si>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</si>
  <si>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</si>
  <si>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</si>
  <si>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</si>
  <si>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</si>
  <si>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</si>
  <si>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</si>
  <si>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</si>
  <si>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</si>
  <si>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</si>
  <si>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</si>
  <si>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</si>
  <si>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</si>
  <si>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</si>
  <si>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</si>
  <si>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</si>
  <si>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RUKAN</t>
  </si>
  <si>
    <t>meja komputer</t>
  </si>
  <si>
    <t>papan tulis (white board)</t>
  </si>
  <si>
    <t>faksimile</t>
  </si>
  <si>
    <t>meja kerja</t>
  </si>
  <si>
    <t>meja rapat</t>
  </si>
  <si>
    <t>cupboard &amp; cabinet</t>
  </si>
  <si>
    <t xml:space="preserve">filling cabinet </t>
  </si>
  <si>
    <t>printer</t>
  </si>
  <si>
    <t>ATK</t>
  </si>
  <si>
    <t>mulai saat 71-150 cm dgn durasi 5-8 hari</t>
  </si>
  <si>
    <t>mulai saat &gt;150 cm dgn durasi &gt;8 hari</t>
  </si>
  <si>
    <t>semua kelas banjir dgn peningkatan persentase sesuai kelas banjir</t>
  </si>
  <si>
    <t>mulai saat 71-150 cm dgn durasi &lt;1 hari s/d 1-4 hari</t>
  </si>
  <si>
    <t>mulai saat 10-70 cm dgn durasi &lt;1 hari s/d 1-4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</si>
</sst>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7"/>
  <sheetViews>
    <sheetView tabSelected="1" topLeftCell="A10" workbookViewId="0">
      <selection activeCell="F47" sqref="F47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4" t="s">
        <v>62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6">
        <v>1</v>
      </c>
      <c r="C8" s="35" t="s">
        <v>63</v>
      </c>
      <c r="D8" s="4">
        <v>2</v>
      </c>
      <c r="E8" s="4" t="s">
        <v>47</v>
      </c>
      <c r="F8" s="7">
        <v>650000</v>
      </c>
      <c r="G8" s="7">
        <f>D8*F8</f>
        <v>1300000</v>
      </c>
      <c r="H8" s="9" t="s">
        <v>55</v>
      </c>
    </row>
    <row r="9" spans="1:20" ht="36.75">
      <c r="A9" s="1"/>
      <c r="B9" s="36">
        <v>2</v>
      </c>
      <c r="C9" s="35" t="s">
        <v>45</v>
      </c>
      <c r="D9" s="4">
        <v>2</v>
      </c>
      <c r="E9" s="4" t="s">
        <v>47</v>
      </c>
      <c r="F9" s="7">
        <v>4000000</v>
      </c>
      <c r="G9" s="7">
        <f>D9*F9</f>
        <v>8000000</v>
      </c>
      <c r="H9" s="45" t="s">
        <v>58</v>
      </c>
    </row>
    <row r="10" spans="1:20">
      <c r="A10" s="1"/>
      <c r="B10" s="36">
        <v>3</v>
      </c>
      <c r="C10" s="6" t="s">
        <v>66</v>
      </c>
      <c r="D10" s="12">
        <v>4</v>
      </c>
      <c r="E10" s="4" t="s">
        <v>47</v>
      </c>
      <c r="F10" s="10">
        <v>1500000</v>
      </c>
      <c r="G10" s="10">
        <f>D10*F10</f>
        <v>6000000</v>
      </c>
      <c r="H10" s="9" t="s">
        <v>55</v>
      </c>
    </row>
    <row r="11" spans="1:20">
      <c r="A11" s="1"/>
      <c r="B11" s="36">
        <v>4</v>
      </c>
      <c r="C11" s="6" t="s">
        <v>67</v>
      </c>
      <c r="D11" s="13">
        <v>2</v>
      </c>
      <c r="E11" s="4" t="s">
        <v>47</v>
      </c>
      <c r="F11" s="10">
        <v>2100000</v>
      </c>
      <c r="G11" s="10">
        <f>D11*F11</f>
        <v>4200000</v>
      </c>
      <c r="H11" s="9" t="s">
        <v>55</v>
      </c>
    </row>
    <row r="12" spans="1:20">
      <c r="A12" s="1"/>
      <c r="B12" s="36">
        <v>5</v>
      </c>
      <c r="C12" s="6" t="s">
        <v>46</v>
      </c>
      <c r="D12" s="4">
        <v>14</v>
      </c>
      <c r="E12" s="4" t="s">
        <v>47</v>
      </c>
      <c r="F12" s="10">
        <v>300000</v>
      </c>
      <c r="G12" s="10">
        <f>D12*F12</f>
        <v>4200000</v>
      </c>
      <c r="H12" s="9" t="s">
        <v>55</v>
      </c>
    </row>
    <row r="13" spans="1:20" ht="24.75" customHeight="1">
      <c r="A13" s="1"/>
      <c r="B13" s="36">
        <v>6</v>
      </c>
      <c r="C13" s="6" t="s">
        <v>64</v>
      </c>
      <c r="D13" s="4">
        <v>1</v>
      </c>
      <c r="E13" s="4" t="s">
        <v>47</v>
      </c>
      <c r="F13" s="10">
        <v>700000</v>
      </c>
      <c r="G13" s="10">
        <f>D13*F13</f>
        <v>700000</v>
      </c>
      <c r="H13" s="45" t="s">
        <v>72</v>
      </c>
    </row>
    <row r="14" spans="1:20" ht="36.75">
      <c r="A14" s="1"/>
      <c r="B14" s="36">
        <v>7</v>
      </c>
      <c r="C14" s="6" t="s">
        <v>65</v>
      </c>
      <c r="D14" s="4">
        <v>1</v>
      </c>
      <c r="E14" s="4" t="s">
        <v>47</v>
      </c>
      <c r="F14" s="10">
        <v>1800000</v>
      </c>
      <c r="G14" s="10">
        <f>D14*F14</f>
        <v>1800000</v>
      </c>
      <c r="H14" s="45" t="s">
        <v>58</v>
      </c>
      <c r="P14" s="2"/>
      <c r="Q14" s="1"/>
      <c r="R14" s="1"/>
      <c r="S14" s="1"/>
      <c r="T14" s="1"/>
    </row>
    <row r="15" spans="1:20" ht="36.75">
      <c r="A15" s="1"/>
      <c r="B15" s="36">
        <v>8</v>
      </c>
      <c r="C15" s="37" t="s">
        <v>70</v>
      </c>
      <c r="D15" s="50">
        <v>1</v>
      </c>
      <c r="E15" s="4" t="s">
        <v>47</v>
      </c>
      <c r="F15" s="10">
        <v>2000000</v>
      </c>
      <c r="G15" s="51">
        <f>D15*F15</f>
        <v>2000000</v>
      </c>
      <c r="H15" s="45" t="s">
        <v>58</v>
      </c>
    </row>
    <row r="16" spans="1:20" ht="24.75">
      <c r="A16" s="1"/>
      <c r="B16" s="36">
        <v>9</v>
      </c>
      <c r="C16" s="14" t="s">
        <v>68</v>
      </c>
      <c r="D16" s="13">
        <v>2</v>
      </c>
      <c r="E16" s="4" t="s">
        <v>47</v>
      </c>
      <c r="F16" s="16">
        <v>4000000</v>
      </c>
      <c r="G16" s="10">
        <f>D16*F16</f>
        <v>8000000</v>
      </c>
      <c r="H16" s="45" t="s">
        <v>73</v>
      </c>
    </row>
    <row r="17" spans="1:26" ht="24.75">
      <c r="B17" s="49">
        <v>10</v>
      </c>
      <c r="C17" s="14" t="s">
        <v>69</v>
      </c>
      <c r="D17" s="4">
        <v>1</v>
      </c>
      <c r="E17" s="4" t="s">
        <v>47</v>
      </c>
      <c r="F17" s="10">
        <v>1500000</v>
      </c>
      <c r="G17" s="10">
        <f>D17*F17</f>
        <v>1500000</v>
      </c>
      <c r="H17" s="45" t="s">
        <v>73</v>
      </c>
    </row>
    <row r="18" spans="1:26" ht="48.75">
      <c r="B18" s="49">
        <v>11</v>
      </c>
      <c r="C18" s="14" t="s">
        <v>71</v>
      </c>
      <c r="D18" s="4"/>
      <c r="E18" s="4"/>
      <c r="F18" s="10"/>
      <c r="G18" s="10">
        <v>5000000</v>
      </c>
      <c r="H18" s="45" t="s">
        <v>74</v>
      </c>
    </row>
    <row r="19" spans="1:26">
      <c r="A19" s="3"/>
      <c r="B19" s="11"/>
      <c r="C19" s="19" t="s">
        <v>42</v>
      </c>
      <c r="D19" s="13"/>
      <c r="E19" s="15"/>
      <c r="F19" s="16"/>
      <c r="G19" s="10"/>
      <c r="H19" s="17"/>
    </row>
    <row r="20" spans="1:26">
      <c r="A20" s="1"/>
      <c r="B20" s="36">
        <v>1</v>
      </c>
      <c r="C20" s="35" t="s">
        <v>63</v>
      </c>
      <c r="D20" s="4">
        <v>2</v>
      </c>
      <c r="E20" s="4" t="s">
        <v>47</v>
      </c>
      <c r="F20" s="7">
        <f>10%*F8</f>
        <v>65000</v>
      </c>
      <c r="G20" s="7">
        <f>D20*F20</f>
        <v>130000</v>
      </c>
      <c r="H20" s="9" t="s">
        <v>54</v>
      </c>
    </row>
    <row r="21" spans="1:26" ht="36.75">
      <c r="A21" s="1"/>
      <c r="B21" s="36">
        <v>2</v>
      </c>
      <c r="C21" s="35" t="s">
        <v>45</v>
      </c>
      <c r="D21" s="4">
        <v>2</v>
      </c>
      <c r="E21" s="4" t="s">
        <v>47</v>
      </c>
      <c r="F21" s="7">
        <f>40%*F9</f>
        <v>1600000</v>
      </c>
      <c r="G21" s="7">
        <f>D21*F21</f>
        <v>3200000</v>
      </c>
      <c r="H21" s="9" t="s">
        <v>56</v>
      </c>
      <c r="O21" s="1"/>
    </row>
    <row r="22" spans="1:26">
      <c r="A22" s="1"/>
      <c r="B22" s="36">
        <v>3</v>
      </c>
      <c r="C22" s="6" t="s">
        <v>66</v>
      </c>
      <c r="D22" s="12">
        <v>4</v>
      </c>
      <c r="E22" s="4" t="s">
        <v>47</v>
      </c>
      <c r="F22" s="7">
        <f t="shared" ref="F21:F29" si="0">10%*F10</f>
        <v>150000</v>
      </c>
      <c r="G22" s="10">
        <f>D22*F22</f>
        <v>600000</v>
      </c>
      <c r="H22" s="9" t="s">
        <v>54</v>
      </c>
    </row>
    <row r="23" spans="1:26">
      <c r="A23" s="1"/>
      <c r="B23" s="36">
        <v>4</v>
      </c>
      <c r="C23" s="6" t="s">
        <v>67</v>
      </c>
      <c r="D23" s="13">
        <v>2</v>
      </c>
      <c r="E23" s="4" t="s">
        <v>47</v>
      </c>
      <c r="F23" s="7">
        <f t="shared" si="0"/>
        <v>210000</v>
      </c>
      <c r="G23" s="10">
        <f>D23*F23</f>
        <v>420000</v>
      </c>
      <c r="H23" s="9" t="s">
        <v>54</v>
      </c>
    </row>
    <row r="24" spans="1:26">
      <c r="A24" s="1"/>
      <c r="B24" s="36">
        <v>5</v>
      </c>
      <c r="C24" s="6" t="s">
        <v>46</v>
      </c>
      <c r="D24" s="4">
        <v>14</v>
      </c>
      <c r="E24" s="4" t="s">
        <v>47</v>
      </c>
      <c r="F24" s="7">
        <f t="shared" si="0"/>
        <v>30000</v>
      </c>
      <c r="G24" s="10">
        <f>D24*F24</f>
        <v>420000</v>
      </c>
      <c r="H24" s="9" t="s">
        <v>54</v>
      </c>
      <c r="J24" s="2" t="s">
        <v>2</v>
      </c>
      <c r="K24" s="1"/>
      <c r="L24" s="1"/>
      <c r="M24" s="1"/>
      <c r="N24" s="1"/>
    </row>
    <row r="25" spans="1:26" ht="36.75">
      <c r="A25" s="1"/>
      <c r="B25" s="36">
        <v>6</v>
      </c>
      <c r="C25" s="6" t="s">
        <v>64</v>
      </c>
      <c r="D25" s="4">
        <v>1</v>
      </c>
      <c r="E25" s="4" t="s">
        <v>47</v>
      </c>
      <c r="F25" s="7">
        <f t="shared" si="0"/>
        <v>70000</v>
      </c>
      <c r="G25" s="10">
        <f>D25*F25</f>
        <v>70000</v>
      </c>
      <c r="H25" s="45" t="s">
        <v>75</v>
      </c>
      <c r="J25" s="47" t="s">
        <v>62</v>
      </c>
      <c r="K25" s="4" t="s">
        <v>4</v>
      </c>
      <c r="L25" s="4" t="s">
        <v>5</v>
      </c>
      <c r="M25" s="4" t="s">
        <v>6</v>
      </c>
      <c r="N25" s="4" t="s">
        <v>7</v>
      </c>
    </row>
    <row r="26" spans="1:26" ht="36.75">
      <c r="A26" s="1"/>
      <c r="B26" s="36">
        <v>7</v>
      </c>
      <c r="C26" s="6" t="s">
        <v>65</v>
      </c>
      <c r="D26" s="4">
        <v>1</v>
      </c>
      <c r="E26" s="4" t="s">
        <v>47</v>
      </c>
      <c r="F26" s="7">
        <f t="shared" si="0"/>
        <v>180000</v>
      </c>
      <c r="G26" s="10">
        <f>D26*F26</f>
        <v>180000</v>
      </c>
      <c r="H26" s="45" t="s">
        <v>76</v>
      </c>
      <c r="I26" s="1"/>
      <c r="J26" s="48"/>
      <c r="K26" s="4">
        <v>1</v>
      </c>
      <c r="L26" s="4">
        <v>2</v>
      </c>
      <c r="M26" s="4">
        <v>6</v>
      </c>
      <c r="N26" s="4">
        <v>10</v>
      </c>
    </row>
    <row r="27" spans="1:26" ht="36.75">
      <c r="A27" s="1"/>
      <c r="B27" s="36">
        <v>8</v>
      </c>
      <c r="C27" s="37" t="s">
        <v>70</v>
      </c>
      <c r="D27" s="50">
        <v>1</v>
      </c>
      <c r="E27" s="4" t="s">
        <v>47</v>
      </c>
      <c r="F27" s="7">
        <f t="shared" si="0"/>
        <v>200000</v>
      </c>
      <c r="G27" s="51">
        <f>D27*F27</f>
        <v>200000</v>
      </c>
      <c r="H27" s="45" t="s">
        <v>76</v>
      </c>
      <c r="I27" s="1"/>
      <c r="J27" s="6" t="s">
        <v>15</v>
      </c>
      <c r="K27" s="8">
        <f>G18+G21</f>
        <v>8200000</v>
      </c>
      <c r="L27" s="8">
        <f>G18+G21+G25+G26+G27</f>
        <v>8650000</v>
      </c>
      <c r="M27" s="8">
        <f>G18+G20+G21+G22+G23+G24+G26+G27+G28+G29+G31</f>
        <v>11600000</v>
      </c>
      <c r="N27" s="8">
        <f>G8+G10+G11+G12+G18+G28+G29+G31+G37+G38</f>
        <v>25850000</v>
      </c>
    </row>
    <row r="28" spans="1:26">
      <c r="A28" s="1"/>
      <c r="B28" s="36">
        <v>9</v>
      </c>
      <c r="C28" s="14" t="s">
        <v>68</v>
      </c>
      <c r="D28" s="13">
        <v>2</v>
      </c>
      <c r="E28" s="4" t="s">
        <v>47</v>
      </c>
      <c r="F28" s="7">
        <f t="shared" si="0"/>
        <v>400000</v>
      </c>
      <c r="G28" s="10">
        <f>D28*F28</f>
        <v>800000</v>
      </c>
      <c r="H28" s="17" t="s">
        <v>54</v>
      </c>
      <c r="J28" s="6" t="s">
        <v>16</v>
      </c>
      <c r="K28" s="7">
        <f>G9+G14+G15+G18+G25</f>
        <v>16870000</v>
      </c>
      <c r="L28" s="8">
        <f>G9+G14+G15+G18+G25</f>
        <v>16870000</v>
      </c>
      <c r="M28" s="8">
        <f>G9+G13+G14+G15+G18+G20+G22+G23+G24+G28+G29+G31+G33+G34+G35</f>
        <v>23355000</v>
      </c>
      <c r="N28" s="8">
        <f>G8+G9+G10+G11+G12+G13+G14+G15+G18+G28+G29+G31+G33+G34+G35+G37+G38</f>
        <v>41185000</v>
      </c>
    </row>
    <row r="29" spans="1:26">
      <c r="A29" s="1"/>
      <c r="B29" s="49">
        <v>10</v>
      </c>
      <c r="C29" s="14" t="s">
        <v>69</v>
      </c>
      <c r="D29" s="4">
        <v>1</v>
      </c>
      <c r="E29" s="4" t="s">
        <v>47</v>
      </c>
      <c r="F29" s="7">
        <f t="shared" si="0"/>
        <v>150000</v>
      </c>
      <c r="G29" s="10">
        <f>D29*F29</f>
        <v>150000</v>
      </c>
      <c r="H29" s="17" t="s">
        <v>54</v>
      </c>
      <c r="I29" s="1"/>
      <c r="J29" s="6" t="s">
        <v>17</v>
      </c>
      <c r="K29" s="7">
        <f>G9+G14+G15+G18+G25</f>
        <v>16870000</v>
      </c>
      <c r="L29" s="7">
        <f>G9+G14+G15+G18+G25</f>
        <v>16870000</v>
      </c>
      <c r="M29" s="7">
        <f>G9+G13+G14+G15+G18+G20+G22+G23+G24+G28+G29+G31+G33+G34+G35</f>
        <v>23355000</v>
      </c>
      <c r="N29" s="7">
        <f>G8+G9+G10+G11+G12+G13+G14+G15+G16+G17+G18+G31+G33+G34+G35+G37+G38</f>
        <v>49735000</v>
      </c>
    </row>
    <row r="30" spans="1:26">
      <c r="A30" s="1"/>
      <c r="B30" s="17"/>
      <c r="C30" s="18" t="s">
        <v>43</v>
      </c>
      <c r="D30" s="17"/>
      <c r="E30" s="17"/>
      <c r="F30" s="17"/>
      <c r="G30" s="17"/>
      <c r="H30" s="17"/>
      <c r="I30" s="1"/>
      <c r="J30" s="6" t="s">
        <v>18</v>
      </c>
      <c r="K30" s="7"/>
      <c r="L30" s="7"/>
      <c r="M30" s="7"/>
      <c r="N30" s="7"/>
    </row>
    <row r="31" spans="1:26">
      <c r="A31" s="1"/>
      <c r="B31" s="28">
        <v>1</v>
      </c>
      <c r="C31" s="14" t="s">
        <v>44</v>
      </c>
      <c r="D31" s="17"/>
      <c r="E31" s="17"/>
      <c r="F31" s="17"/>
      <c r="G31" s="10">
        <v>500000</v>
      </c>
      <c r="H31" s="35" t="s">
        <v>54</v>
      </c>
      <c r="I31" s="1"/>
      <c r="J31" s="1"/>
      <c r="K31" s="1"/>
      <c r="L31" s="1"/>
      <c r="M31" s="1"/>
      <c r="N31" s="1"/>
    </row>
    <row r="32" spans="1:26" ht="30">
      <c r="A32" s="1"/>
      <c r="B32" s="28">
        <v>2</v>
      </c>
      <c r="C32" s="6" t="s">
        <v>48</v>
      </c>
      <c r="D32" s="12"/>
      <c r="E32" s="4"/>
      <c r="F32" s="10"/>
      <c r="G32" s="10"/>
      <c r="H32" s="45" t="s">
        <v>57</v>
      </c>
      <c r="I32" s="1"/>
      <c r="J32" s="20" t="s">
        <v>19</v>
      </c>
      <c r="K32" s="13" t="s">
        <v>20</v>
      </c>
      <c r="L32" s="13" t="s">
        <v>21</v>
      </c>
      <c r="M32" s="13" t="s">
        <v>22</v>
      </c>
      <c r="N32" s="13" t="s">
        <v>23</v>
      </c>
      <c r="O32" s="13" t="s">
        <v>24</v>
      </c>
      <c r="P32" s="13" t="s">
        <v>25</v>
      </c>
      <c r="Q32" s="13" t="s">
        <v>26</v>
      </c>
      <c r="R32" s="13" t="s">
        <v>27</v>
      </c>
      <c r="S32" s="13" t="s">
        <v>28</v>
      </c>
      <c r="T32" s="13" t="s">
        <v>29</v>
      </c>
      <c r="U32" s="13" t="s">
        <v>30</v>
      </c>
      <c r="V32" s="13" t="s">
        <v>31</v>
      </c>
      <c r="W32" s="13" t="s">
        <v>32</v>
      </c>
      <c r="X32" s="13" t="s">
        <v>33</v>
      </c>
      <c r="Y32" s="13" t="s">
        <v>34</v>
      </c>
      <c r="Z32" s="13" t="s">
        <v>35</v>
      </c>
    </row>
    <row r="33" spans="1:26">
      <c r="B33" s="4"/>
      <c r="C33" s="6" t="s">
        <v>49</v>
      </c>
      <c r="D33" s="4">
        <v>60</v>
      </c>
      <c r="E33" s="4" t="s">
        <v>50</v>
      </c>
      <c r="F33" s="10">
        <v>45000</v>
      </c>
      <c r="G33" s="10">
        <f>D33*F33</f>
        <v>2700000</v>
      </c>
      <c r="H33" s="17"/>
      <c r="I33" s="1"/>
      <c r="J33" s="20" t="s">
        <v>62</v>
      </c>
      <c r="K33" s="21">
        <f>K27+K38</f>
        <v>10700000</v>
      </c>
      <c r="L33" s="21">
        <f>K28+K39</f>
        <v>19370000</v>
      </c>
      <c r="M33" s="21">
        <f>K29+K40</f>
        <v>19370000</v>
      </c>
      <c r="N33" s="21">
        <f>K30+K41</f>
        <v>0</v>
      </c>
      <c r="O33" s="21">
        <f>L27+L38</f>
        <v>11275000</v>
      </c>
      <c r="P33" s="21">
        <f>L28+L39</f>
        <v>19495000</v>
      </c>
      <c r="Q33" s="21">
        <f>L29+L40</f>
        <v>19495000</v>
      </c>
      <c r="R33" s="21">
        <f>L30+L41</f>
        <v>0</v>
      </c>
      <c r="S33" s="21">
        <f>M27+M38</f>
        <v>14725000</v>
      </c>
      <c r="T33" s="21">
        <f>M28+M39</f>
        <v>26480000</v>
      </c>
      <c r="U33" s="21">
        <f>M29+M40</f>
        <v>26480000</v>
      </c>
      <c r="V33" s="21">
        <f>M30+M41</f>
        <v>0</v>
      </c>
      <c r="W33" s="21">
        <f>N27+N38</f>
        <v>29475000</v>
      </c>
      <c r="X33" s="21">
        <f>N28+N39</f>
        <v>44810000</v>
      </c>
      <c r="Y33" s="21">
        <f>N29+N40</f>
        <v>53360000</v>
      </c>
      <c r="Z33" s="21">
        <f>N30+N41</f>
        <v>0</v>
      </c>
    </row>
    <row r="34" spans="1:26">
      <c r="B34" s="13"/>
      <c r="C34" s="6" t="s">
        <v>51</v>
      </c>
      <c r="D34" s="13">
        <v>1</v>
      </c>
      <c r="E34" s="4" t="s">
        <v>47</v>
      </c>
      <c r="F34" s="10">
        <v>35000</v>
      </c>
      <c r="G34" s="10">
        <f>D34*F34</f>
        <v>35000</v>
      </c>
      <c r="H34" s="17"/>
      <c r="I34" s="1"/>
    </row>
    <row r="35" spans="1:26">
      <c r="B35" s="17"/>
      <c r="C35" s="14" t="s">
        <v>52</v>
      </c>
      <c r="D35" s="13">
        <v>2</v>
      </c>
      <c r="E35" s="15" t="s">
        <v>53</v>
      </c>
      <c r="F35" s="16">
        <v>50000</v>
      </c>
      <c r="G35" s="7">
        <f>D35*F35</f>
        <v>100000</v>
      </c>
      <c r="H35" s="17"/>
      <c r="I35" s="1"/>
      <c r="J35" s="2" t="s">
        <v>3</v>
      </c>
      <c r="K35" s="1"/>
      <c r="L35" s="1"/>
      <c r="M35" s="1"/>
      <c r="N35" s="1"/>
    </row>
    <row r="36" spans="1:26">
      <c r="B36" s="13">
        <v>3</v>
      </c>
      <c r="C36" s="14" t="s">
        <v>59</v>
      </c>
      <c r="D36" s="17"/>
      <c r="E36" s="17"/>
      <c r="F36" s="17"/>
      <c r="G36" s="10"/>
      <c r="H36" s="9" t="s">
        <v>55</v>
      </c>
      <c r="I36" s="1"/>
      <c r="J36" s="47" t="s">
        <v>62</v>
      </c>
      <c r="K36" s="4" t="s">
        <v>4</v>
      </c>
      <c r="L36" s="4" t="s">
        <v>5</v>
      </c>
      <c r="M36" s="4" t="s">
        <v>6</v>
      </c>
      <c r="N36" s="4" t="s">
        <v>7</v>
      </c>
    </row>
    <row r="37" spans="1:26">
      <c r="B37" s="13"/>
      <c r="C37" s="14" t="s">
        <v>60</v>
      </c>
      <c r="D37" s="13">
        <v>60</v>
      </c>
      <c r="E37" s="13" t="s">
        <v>61</v>
      </c>
      <c r="F37" s="16">
        <v>60000</v>
      </c>
      <c r="G37" s="10">
        <f>D37*F37</f>
        <v>3600000</v>
      </c>
      <c r="H37" s="45"/>
      <c r="I37" s="1"/>
      <c r="J37" s="48"/>
      <c r="K37" s="4">
        <v>1</v>
      </c>
      <c r="L37" s="4">
        <v>2</v>
      </c>
      <c r="M37" s="4">
        <v>6</v>
      </c>
      <c r="N37" s="4">
        <v>10</v>
      </c>
    </row>
    <row r="38" spans="1:26">
      <c r="B38" s="13"/>
      <c r="C38" s="14" t="s">
        <v>52</v>
      </c>
      <c r="D38" s="13">
        <v>2</v>
      </c>
      <c r="E38" s="13" t="s">
        <v>53</v>
      </c>
      <c r="F38" s="16">
        <v>50000</v>
      </c>
      <c r="G38" s="46">
        <f>D38*F38</f>
        <v>100000</v>
      </c>
      <c r="H38" s="17"/>
      <c r="I38" s="1"/>
      <c r="J38" s="6" t="s">
        <v>15</v>
      </c>
      <c r="K38" s="8">
        <f>$F$47+$F$48</f>
        <v>2500000</v>
      </c>
      <c r="L38" s="8">
        <f>(5%*($F$47+$F$48))+$F$47+$F$48</f>
        <v>2625000</v>
      </c>
      <c r="M38" s="8">
        <f>(25%*($F$47+$F$48))+$F$47+$F$48</f>
        <v>3125000</v>
      </c>
      <c r="N38" s="8">
        <f>(45%*($F$47+$F$48))+$F$47+$F$48</f>
        <v>3625000</v>
      </c>
    </row>
    <row r="39" spans="1:26">
      <c r="J39" s="6" t="s">
        <v>16</v>
      </c>
      <c r="K39" s="8">
        <f>$F$47+$F$48</f>
        <v>2500000</v>
      </c>
      <c r="L39" s="8">
        <f t="shared" ref="L39:L40" si="1">(5%*($F$47+$F$48))+$F$47+$F$48</f>
        <v>2625000</v>
      </c>
      <c r="M39" s="8">
        <f t="shared" ref="M39:M40" si="2">(25%*($F$47+$F$48))+$F$47+$F$48</f>
        <v>3125000</v>
      </c>
      <c r="N39" s="8">
        <f t="shared" ref="N39:N40" si="3">(45%*($F$47+$F$48))+$F$47+$F$48</f>
        <v>3625000</v>
      </c>
    </row>
    <row r="40" spans="1:26">
      <c r="B40" s="30"/>
      <c r="C40" s="22"/>
      <c r="D40" s="30"/>
      <c r="E40" s="30"/>
      <c r="F40" s="29"/>
      <c r="G40" s="29"/>
      <c r="H40" s="22"/>
      <c r="J40" s="6" t="s">
        <v>17</v>
      </c>
      <c r="K40" s="8">
        <f>$F$47+$F$48</f>
        <v>2500000</v>
      </c>
      <c r="L40" s="8">
        <f t="shared" si="1"/>
        <v>2625000</v>
      </c>
      <c r="M40" s="8">
        <f t="shared" si="2"/>
        <v>3125000</v>
      </c>
      <c r="N40" s="8">
        <f t="shared" si="3"/>
        <v>3625000</v>
      </c>
    </row>
    <row r="41" spans="1:26">
      <c r="B41" s="30"/>
      <c r="C41" s="22"/>
      <c r="D41" s="30"/>
      <c r="E41" s="30"/>
      <c r="F41" s="29"/>
      <c r="G41" s="29"/>
      <c r="H41" s="22"/>
      <c r="J41" s="6" t="s">
        <v>18</v>
      </c>
      <c r="K41" s="8"/>
      <c r="L41" s="8"/>
      <c r="M41" s="8"/>
      <c r="N41" s="8"/>
    </row>
    <row r="42" spans="1:26">
      <c r="B42" s="31"/>
      <c r="C42" s="32"/>
      <c r="D42" s="33"/>
      <c r="E42" s="30"/>
      <c r="F42" s="29"/>
      <c r="G42" s="29"/>
      <c r="H42" s="22"/>
    </row>
    <row r="43" spans="1:26">
      <c r="A43" s="1"/>
      <c r="B43" s="2" t="s">
        <v>36</v>
      </c>
      <c r="C43" s="1"/>
      <c r="D43" s="1"/>
      <c r="E43" s="1"/>
      <c r="F43" s="1"/>
      <c r="G43" s="1"/>
      <c r="H43" s="1"/>
    </row>
    <row r="44" spans="1:26">
      <c r="A44" s="1"/>
      <c r="B44" s="3" t="s">
        <v>37</v>
      </c>
      <c r="C44" s="1"/>
      <c r="D44" s="1"/>
      <c r="E44" s="1"/>
      <c r="F44" s="1"/>
      <c r="G44" s="1"/>
      <c r="H44" s="1"/>
    </row>
    <row r="45" spans="1:26">
      <c r="A45" s="1"/>
    </row>
    <row r="46" spans="1:26">
      <c r="A46" s="1"/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  <c r="I46" s="2"/>
      <c r="K46" s="1"/>
      <c r="L46" s="1"/>
      <c r="M46" s="1"/>
    </row>
    <row r="47" spans="1:26">
      <c r="A47" s="1"/>
      <c r="B47" s="4">
        <v>1</v>
      </c>
      <c r="C47" s="6" t="s">
        <v>38</v>
      </c>
      <c r="D47" s="6"/>
      <c r="E47" s="4" t="s">
        <v>39</v>
      </c>
      <c r="F47" s="7">
        <v>2000000</v>
      </c>
      <c r="G47" s="7"/>
      <c r="H47" s="9"/>
    </row>
    <row r="48" spans="1:26">
      <c r="A48" s="1"/>
      <c r="B48" s="38">
        <v>2</v>
      </c>
      <c r="C48" s="41" t="s">
        <v>40</v>
      </c>
      <c r="D48" s="41"/>
      <c r="E48" s="38"/>
      <c r="F48" s="43">
        <v>500000</v>
      </c>
      <c r="G48" s="43"/>
      <c r="H48" s="44"/>
    </row>
    <row r="49" spans="1:13">
      <c r="A49" s="1"/>
      <c r="B49" s="42"/>
      <c r="C49" s="39"/>
      <c r="D49" s="42"/>
      <c r="E49" s="42"/>
      <c r="F49" s="40"/>
      <c r="G49" s="40"/>
      <c r="H49" s="39"/>
    </row>
    <row r="50" spans="1:13">
      <c r="A50" s="1"/>
      <c r="I50" s="1"/>
    </row>
    <row r="51" spans="1:13">
      <c r="A51" s="1"/>
      <c r="I51" s="1"/>
    </row>
    <row r="52" spans="1:13">
      <c r="A52" s="1"/>
      <c r="I52" s="1"/>
    </row>
    <row r="53" spans="1:13">
      <c r="A53" s="1"/>
      <c r="B53" s="26"/>
      <c r="C53" s="22"/>
      <c r="D53" s="22"/>
      <c r="E53" s="22"/>
      <c r="F53" s="23"/>
      <c r="G53" s="25"/>
      <c r="H53" s="22"/>
      <c r="I53" s="1"/>
    </row>
    <row r="54" spans="1:13">
      <c r="A54" s="1"/>
    </row>
    <row r="55" spans="1:13">
      <c r="A55" s="1"/>
    </row>
    <row r="56" spans="1:13">
      <c r="A56" s="1"/>
    </row>
    <row r="57" spans="1:13">
      <c r="A57" s="3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  <c r="J59" s="1"/>
      <c r="K59" s="1"/>
      <c r="L59" s="1"/>
      <c r="M59" s="1"/>
    </row>
    <row r="60" spans="1:13">
      <c r="A60" s="1"/>
    </row>
    <row r="61" spans="1:13">
      <c r="A61" s="1"/>
      <c r="I61" s="1"/>
    </row>
    <row r="62" spans="1:13">
      <c r="I62" s="1"/>
    </row>
    <row r="63" spans="1:13">
      <c r="B63" s="24"/>
      <c r="C63" s="22"/>
      <c r="D63" s="22"/>
      <c r="E63" s="22"/>
      <c r="F63" s="22"/>
      <c r="G63" s="25"/>
      <c r="H63" s="22"/>
      <c r="I63" s="1"/>
    </row>
    <row r="64" spans="1:13">
      <c r="B64" s="22"/>
      <c r="C64" s="22"/>
      <c r="D64" s="22"/>
      <c r="E64" s="22"/>
      <c r="F64" s="23"/>
      <c r="G64" s="23"/>
      <c r="H64" s="27"/>
      <c r="I64" s="1"/>
    </row>
    <row r="65" spans="2:9">
      <c r="B65" s="22"/>
      <c r="C65" s="22"/>
      <c r="D65" s="22"/>
      <c r="E65" s="22"/>
      <c r="F65" s="23"/>
      <c r="G65" s="23"/>
      <c r="H65" s="22"/>
      <c r="I65" s="1"/>
    </row>
    <row r="66" spans="2:9">
      <c r="B66" s="22"/>
      <c r="C66" s="22"/>
      <c r="D66" s="22"/>
      <c r="E66" s="22"/>
      <c r="F66" s="23"/>
      <c r="G66" s="23"/>
      <c r="H66" s="22"/>
      <c r="I66" s="1"/>
    </row>
    <row r="67" spans="2:9">
      <c r="C67" s="22"/>
      <c r="D67" s="22"/>
      <c r="E67" s="22"/>
      <c r="F67" s="23"/>
      <c r="G67" s="23"/>
      <c r="H67" s="22"/>
    </row>
  </sheetData>
  <mergeCells count="2">
    <mergeCell ref="J25:J26"/>
    <mergeCell ref="J36:J3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2015-09-11T09:28:20Z</dcterms:modified>
</cp:coreProperties>
</file>