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15" yWindow="135" windowWidth="13005" windowHeight="6735"/>
  </bookViews>
  <sheets>
    <sheet name="Sheet1" sheetId="1" r:id="rId1"/>
    <sheet name="Sheet2" sheetId="3" r:id="rId2"/>
  </sheets>
  <calcPr calcId="124519"/>
</workbook>
</file>

<file path=xl/calcChain.xml><?xml version="1.0" encoding="utf-8"?>
<calcChain xmlns="http://schemas.openxmlformats.org/spreadsheetml/2006/main">
  <c r="F129" i="1"/>
  <c r="F128"/>
  <c r="F127"/>
  <c r="F22"/>
  <c r="S34" l="1"/>
  <c r="O34"/>
  <c r="O41" l="1"/>
  <c r="O40"/>
  <c r="O39"/>
  <c r="N41"/>
  <c r="N40"/>
  <c r="N39"/>
  <c r="M41"/>
  <c r="M40"/>
  <c r="M39"/>
  <c r="L41"/>
  <c r="L40"/>
  <c r="L39"/>
  <c r="G150"/>
  <c r="G137" l="1"/>
  <c r="G136"/>
  <c r="G135"/>
  <c r="G133"/>
  <c r="G132"/>
  <c r="G113"/>
  <c r="G115"/>
  <c r="G114"/>
  <c r="G111"/>
  <c r="G110"/>
  <c r="AA34" l="1"/>
  <c r="W34"/>
  <c r="G96" l="1"/>
  <c r="G95"/>
  <c r="G94"/>
  <c r="F52"/>
  <c r="G52" s="1"/>
  <c r="G27" l="1"/>
  <c r="G129" l="1"/>
  <c r="G128"/>
  <c r="G127"/>
  <c r="G124"/>
  <c r="F23"/>
  <c r="G23" s="1"/>
  <c r="G22"/>
  <c r="G17"/>
  <c r="G18"/>
  <c r="G155"/>
  <c r="G154"/>
  <c r="G153"/>
  <c r="G151"/>
  <c r="G148"/>
  <c r="G144"/>
  <c r="G125"/>
  <c r="F107"/>
  <c r="G107" s="1"/>
  <c r="F106"/>
  <c r="G106" s="1"/>
  <c r="G90"/>
  <c r="G102"/>
  <c r="G80"/>
  <c r="G91" l="1"/>
  <c r="G92"/>
  <c r="F86"/>
  <c r="G86" s="1"/>
  <c r="F85"/>
  <c r="G85" s="1"/>
  <c r="G83"/>
  <c r="G82"/>
  <c r="G79"/>
  <c r="G78"/>
  <c r="G77"/>
  <c r="G76"/>
  <c r="G74"/>
  <c r="G59"/>
  <c r="G75"/>
  <c r="G73"/>
  <c r="G72"/>
  <c r="G71" l="1"/>
  <c r="G70"/>
  <c r="G61" l="1"/>
  <c r="G60"/>
  <c r="G57"/>
  <c r="G56"/>
  <c r="G42"/>
  <c r="G48"/>
  <c r="G41"/>
  <c r="G46"/>
  <c r="F53"/>
  <c r="G53" s="1"/>
  <c r="F51"/>
  <c r="G51" s="1"/>
  <c r="F50"/>
  <c r="G50" s="1"/>
  <c r="G47"/>
  <c r="G45"/>
  <c r="G44"/>
  <c r="G40"/>
  <c r="G39"/>
  <c r="G16"/>
  <c r="F21"/>
  <c r="G21" s="1"/>
  <c r="F20"/>
  <c r="G20" s="1"/>
  <c r="G31"/>
  <c r="G30"/>
  <c r="G29"/>
  <c r="G26"/>
  <c r="M28" l="1"/>
  <c r="P34" s="1"/>
  <c r="N28"/>
  <c r="T34" s="1"/>
  <c r="O28"/>
  <c r="X34" s="1"/>
  <c r="L28"/>
  <c r="L34" s="1"/>
  <c r="G15"/>
  <c r="G14"/>
  <c r="G11"/>
  <c r="G12"/>
  <c r="G10"/>
  <c r="G9"/>
  <c r="N29" l="1"/>
  <c r="U34" s="1"/>
  <c r="N30"/>
  <c r="V34" s="1"/>
  <c r="L30"/>
  <c r="N34" s="1"/>
  <c r="M29"/>
  <c r="Q34" s="1"/>
  <c r="M30"/>
  <c r="R34" s="1"/>
  <c r="L29"/>
  <c r="M34" s="1"/>
  <c r="G123"/>
  <c r="G122"/>
  <c r="O30" s="1"/>
  <c r="Z34" s="1"/>
  <c r="G101"/>
  <c r="O29" l="1"/>
  <c r="Y34" s="1"/>
</calcChain>
</file>

<file path=xl/sharedStrings.xml><?xml version="1.0" encoding="utf-8"?>
<sst xmlns="http://schemas.openxmlformats.org/spreadsheetml/2006/main" count="388" uniqueCount="157">
  <si>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</si>
  <si>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</si>
  <si>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</si>
  <si>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</si>
  <si>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</si>
  <si>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</si>
  <si>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</si>
  <si>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</si>
  <si>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</si>
  <si>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</si>
  <si>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</si>
  <si>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</si>
  <si>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</si>
  <si>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</si>
  <si>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</si>
  <si>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</si>
  <si>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</si>
  <si>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</si>
  <si>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</si>
  <si>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</si>
  <si>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</si>
  <si>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</si>
  <si>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</si>
  <si>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</si>
  <si>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</si>
  <si>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</si>
  <si>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</si>
  <si>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</si>
  <si>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</si>
  <si>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</si>
  <si>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</si>
  <si>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</si>
  <si>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</si>
  <si>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</si>
  <si>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</si>
  <si>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</si>
  <si>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properti hilang/tak terpakai</t>
  </si>
  <si>
    <t>properti rusak/biaya servis</t>
  </si>
  <si>
    <t>kerusakan bangunan</t>
  </si>
  <si>
    <t>cat tembok</t>
  </si>
  <si>
    <t>cat dasar/penutup</t>
  </si>
  <si>
    <t>rol cat</t>
  </si>
  <si>
    <t>pekerja</t>
  </si>
  <si>
    <t>lantai keramik</t>
  </si>
  <si>
    <t>keramik</t>
  </si>
  <si>
    <t xml:space="preserve">RUMAH SAKIT </t>
  </si>
  <si>
    <t xml:space="preserve">Komputer </t>
  </si>
  <si>
    <t xml:space="preserve">ATK dan Dokumen </t>
  </si>
  <si>
    <t xml:space="preserve">Telepon </t>
  </si>
  <si>
    <t xml:space="preserve">Lemari </t>
  </si>
  <si>
    <t xml:space="preserve">Tempat Sampah </t>
  </si>
  <si>
    <t xml:space="preserve">Alat Kesehatan Dasar </t>
  </si>
  <si>
    <t xml:space="preserve">Termometer </t>
  </si>
  <si>
    <t xml:space="preserve">IGD </t>
  </si>
  <si>
    <t>Tensimeter</t>
  </si>
  <si>
    <t>Alat Kesehatan Dasar (Klinik umum)</t>
  </si>
  <si>
    <t xml:space="preserve">Alat Kesehatan Khusus </t>
  </si>
  <si>
    <t xml:space="preserve">Electro Cardio Graphy </t>
  </si>
  <si>
    <t xml:space="preserve">Ultra sono Graphy </t>
  </si>
  <si>
    <t xml:space="preserve">Meja obs-gyn </t>
  </si>
  <si>
    <t xml:space="preserve">Dental Unit </t>
  </si>
  <si>
    <t xml:space="preserve">operating lamp </t>
  </si>
  <si>
    <t>Brankard px</t>
  </si>
  <si>
    <t xml:space="preserve">Kursi Roda </t>
  </si>
  <si>
    <t>Resusitation (Ambu bag)</t>
  </si>
  <si>
    <t xml:space="preserve">Laryngoscope </t>
  </si>
  <si>
    <t xml:space="preserve">bed side monitor </t>
  </si>
  <si>
    <t xml:space="preserve">Suction Pump </t>
  </si>
  <si>
    <t>Nebulizer (Inhalasi)</t>
  </si>
  <si>
    <t xml:space="preserve">Set Jahit </t>
  </si>
  <si>
    <t>Set reposisi</t>
  </si>
  <si>
    <t xml:space="preserve">Set Partus </t>
  </si>
  <si>
    <t xml:space="preserve">DC Shock / Defibrilator </t>
  </si>
  <si>
    <t xml:space="preserve">APOTEK </t>
  </si>
  <si>
    <t xml:space="preserve">Properti Rusak / Biaya Servis </t>
  </si>
  <si>
    <t>Properti Rusak/ Biaya Servis</t>
  </si>
  <si>
    <t>Timbangan Scond</t>
  </si>
  <si>
    <t xml:space="preserve">Lemari Narkotik 3 Kunci </t>
  </si>
  <si>
    <t xml:space="preserve">Alat Peracikan </t>
  </si>
  <si>
    <t xml:space="preserve">item </t>
  </si>
  <si>
    <t xml:space="preserve">Unit </t>
  </si>
  <si>
    <t xml:space="preserve">Properti Rusak/ Biaya Servis </t>
  </si>
  <si>
    <t xml:space="preserve">Rekam Medis </t>
  </si>
  <si>
    <t xml:space="preserve">Rak </t>
  </si>
  <si>
    <t xml:space="preserve">Filing </t>
  </si>
  <si>
    <t xml:space="preserve">Bh </t>
  </si>
  <si>
    <t xml:space="preserve"> Kursi Admin</t>
  </si>
  <si>
    <t xml:space="preserve">Meja Resepsionis </t>
  </si>
  <si>
    <t>m2</t>
  </si>
  <si>
    <t xml:space="preserve">Oh </t>
  </si>
  <si>
    <t xml:space="preserve">Kg </t>
  </si>
  <si>
    <t>mulai 71-150 cm dgn durasi 5-8 s/d &gt; 8 hari</t>
  </si>
  <si>
    <t xml:space="preserve">1 Ruang Poliklinik </t>
  </si>
  <si>
    <t xml:space="preserve">Rescue Trolley </t>
  </si>
  <si>
    <t xml:space="preserve">Stetoskop </t>
  </si>
  <si>
    <t xml:space="preserve">Timbangan badan dan Tinggi </t>
  </si>
  <si>
    <t>Set</t>
  </si>
  <si>
    <t xml:space="preserve">Ambulance </t>
  </si>
  <si>
    <t xml:space="preserve">Set </t>
  </si>
  <si>
    <t>Instrument Trolley</t>
  </si>
  <si>
    <t>Unit</t>
  </si>
  <si>
    <t xml:space="preserve">m2/1000 Pasien </t>
  </si>
  <si>
    <t xml:space="preserve">Tabung Oksigen </t>
  </si>
  <si>
    <t xml:space="preserve">Pintu </t>
  </si>
  <si>
    <t xml:space="preserve">Daun </t>
  </si>
  <si>
    <t xml:space="preserve">Filling </t>
  </si>
  <si>
    <t xml:space="preserve">Kursi Tunggu </t>
  </si>
  <si>
    <t xml:space="preserve">Lemari Arsip </t>
  </si>
  <si>
    <t xml:space="preserve">oh </t>
  </si>
  <si>
    <t>toilet</t>
  </si>
  <si>
    <t>tempat sampah</t>
  </si>
  <si>
    <t>Bh</t>
  </si>
  <si>
    <t>kloset</t>
  </si>
  <si>
    <t>Oh</t>
  </si>
  <si>
    <t xml:space="preserve">kg </t>
  </si>
  <si>
    <t xml:space="preserve">Printer </t>
  </si>
  <si>
    <t xml:space="preserve">Adamistrasi dan Ruang Tunggu </t>
  </si>
  <si>
    <t xml:space="preserve">Televisi </t>
  </si>
  <si>
    <t xml:space="preserve">Item 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</si>
  <si>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</si>
  <si>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</si>
  <si>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</si>
  <si>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</si>
  <si>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</si>
  <si>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harga satuan pekerja(harga/hari)</t>
  </si>
  <si>
    <t xml:space="preserve">pintu pvc </t>
  </si>
  <si>
    <t xml:space="preserve">ukuran rekam medis didapat dari penelitian </t>
  </si>
  <si>
    <t xml:space="preserve">Ukuran didapat dari STD PU </t>
  </si>
  <si>
    <t>Ukuran luasan ruangan didapat dari hasil penyusunan laporan KP, 10-70 cm mulai durasi &gt; 8 hari</t>
  </si>
  <si>
    <t>RUMAH SAKIT</t>
  </si>
  <si>
    <t>Siloam</t>
  </si>
  <si>
    <t>Contoh RS</t>
  </si>
  <si>
    <t>Pendapatan/hari</t>
  </si>
  <si>
    <t>Electronic Data Capture terminal</t>
  </si>
  <si>
    <t>mulai durasi &gt;8 hari</t>
  </si>
  <si>
    <t>mulai 71-150 cm pada semua durasi banjir</t>
  </si>
  <si>
    <t>mulai dari 71-150 cm pada semua durasi banjir</t>
  </si>
  <si>
    <t>mulai dari 71-150 cm  dgn durasi 5-8 s/d &gt;8 hari</t>
  </si>
  <si>
    <t>mulai 71-150 cm dgn durasi &gt; 8 hari</t>
  </si>
  <si>
    <t xml:space="preserve">mulai 71-150 cm dgn durasi &gt; 8 hri   </t>
  </si>
  <si>
    <t>semua kelas banjir dgn persentase yang berbeda</t>
  </si>
  <si>
    <t>mulai durasi &gt; 8 hari</t>
  </si>
  <si>
    <t>mulai 71-150 cm dgn durasi &gt;8 hari</t>
  </si>
  <si>
    <t>mulai 10-70 cm pada semua durasi banjir</t>
  </si>
  <si>
    <t xml:space="preserve">mulai dari 71-150 cm, mulai durasii 5-8 har </t>
  </si>
  <si>
    <t>mulai 71-150 cm dgn durasi &lt;1 s/d 5-8 hari</t>
  </si>
  <si>
    <t>mulai 71-150 cm dgn durasi mulai &lt; 1 s/d &gt; 8 hari</t>
  </si>
  <si>
    <t>Harga sewa EDC        mulai 71-150 cm dgn durasi 5-8 hari</t>
  </si>
  <si>
    <t>mulai 71 - 150 cm dgn durasi 5-8 hari</t>
  </si>
  <si>
    <t xml:space="preserve">mulai 71-150 cm dgn durasi &gt; 8 hari </t>
  </si>
  <si>
    <t xml:space="preserve">mulai dari 71-150 cm dgn durasi &gt;8 Hari </t>
  </si>
  <si>
    <t xml:space="preserve">mulai dari 71-150 cm dgn durasi &lt;1 hari </t>
  </si>
  <si>
    <t xml:space="preserve">saat &gt;150 cm dgn durasi 5-8 s/d &gt;8 hari </t>
  </si>
  <si>
    <t>mulai 71-150 cm dgn durasi 5-8 hari</t>
  </si>
  <si>
    <t xml:space="preserve">mulai 71-150 cm pada semua durasi banjir </t>
  </si>
  <si>
    <t xml:space="preserve">mulai 71-150 cm dgn durasi 5-8 hari </t>
  </si>
  <si>
    <t>mulai durasi 5-8 hari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</si>
</sst>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10"/>
      <color rgb="FF000000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1" fillId="0" borderId="2" xfId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3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4" fillId="0" borderId="2" xfId="1" applyFont="1" applyBorder="1"/>
    <xf numFmtId="0" fontId="2" fillId="0" borderId="2" xfId="0" applyFont="1" applyBorder="1"/>
    <xf numFmtId="0" fontId="3" fillId="0" borderId="2" xfId="1" applyFont="1" applyBorder="1" applyAlignment="1">
      <alignment horizontal="center" vertical="center"/>
    </xf>
    <xf numFmtId="3" fontId="0" fillId="0" borderId="2" xfId="0" applyNumberFormat="1" applyBorder="1"/>
    <xf numFmtId="164" fontId="3" fillId="0" borderId="0" xfId="1" applyNumberFormat="1" applyFont="1" applyBorder="1"/>
    <xf numFmtId="3" fontId="3" fillId="0" borderId="2" xfId="1" applyNumberFormat="1" applyFont="1" applyBorder="1"/>
    <xf numFmtId="0" fontId="10" fillId="0" borderId="2" xfId="0" applyFont="1" applyBorder="1"/>
    <xf numFmtId="0" fontId="3" fillId="0" borderId="2" xfId="0" applyFont="1" applyFill="1" applyBorder="1"/>
    <xf numFmtId="0" fontId="1" fillId="0" borderId="2" xfId="1" applyBorder="1"/>
    <xf numFmtId="3" fontId="3" fillId="0" borderId="2" xfId="1" applyNumberFormat="1" applyFont="1" applyBorder="1" applyAlignment="1">
      <alignment horizontal="center"/>
    </xf>
    <xf numFmtId="0" fontId="3" fillId="0" borderId="2" xfId="2" applyNumberFormat="1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1" fillId="0" borderId="2" xfId="1" applyFont="1" applyBorder="1"/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9" fillId="0" borderId="2" xfId="0" applyFont="1" applyBorder="1"/>
    <xf numFmtId="0" fontId="10" fillId="0" borderId="2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1" applyFont="1" applyFill="1" applyBorder="1"/>
    <xf numFmtId="164" fontId="3" fillId="0" borderId="0" xfId="2" applyNumberFormat="1" applyFont="1" applyFill="1" applyBorder="1" applyAlignment="1">
      <alignment horizontal="center"/>
    </xf>
    <xf numFmtId="164" fontId="0" fillId="0" borderId="0" xfId="0" applyNumberFormat="1" applyBorder="1"/>
    <xf numFmtId="164" fontId="3" fillId="0" borderId="2" xfId="0" applyNumberFormat="1" applyFont="1" applyBorder="1"/>
    <xf numFmtId="3" fontId="3" fillId="0" borderId="2" xfId="0" applyNumberFormat="1" applyFont="1" applyBorder="1"/>
    <xf numFmtId="0" fontId="1" fillId="0" borderId="0" xfId="1" applyAlignment="1">
      <alignment horizontal="center"/>
    </xf>
    <xf numFmtId="0" fontId="3" fillId="0" borderId="0" xfId="1" applyFont="1" applyBorder="1" applyAlignment="1">
      <alignment horizontal="center"/>
    </xf>
    <xf numFmtId="3" fontId="0" fillId="0" borderId="0" xfId="0" applyNumberForma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5"/>
  <sheetViews>
    <sheetView tabSelected="1" workbookViewId="0">
      <selection activeCell="F145" sqref="F145"/>
    </sheetView>
  </sheetViews>
  <sheetFormatPr defaultRowHeight="15"/>
  <cols>
    <col min="2" max="2" width="5.85546875" customWidth="1"/>
    <col min="3" max="3" width="29.85546875" customWidth="1"/>
    <col min="4" max="4" width="9.140625" style="32"/>
    <col min="5" max="5" width="15.42578125" bestFit="1" customWidth="1"/>
    <col min="6" max="6" width="13.28515625" bestFit="1" customWidth="1"/>
    <col min="7" max="7" width="12" bestFit="1" customWidth="1"/>
    <col min="8" max="8" width="21.140625" bestFit="1" customWidth="1"/>
    <col min="9" max="9" width="21.140625" customWidth="1"/>
    <col min="11" max="11" width="12.85546875" customWidth="1"/>
    <col min="12" max="12" width="19.85546875" bestFit="1" customWidth="1"/>
    <col min="13" max="13" width="14.28515625" bestFit="1" customWidth="1"/>
    <col min="14" max="15" width="14.5703125" bestFit="1" customWidth="1"/>
    <col min="16" max="18" width="14.28515625" bestFit="1" customWidth="1"/>
    <col min="19" max="19" width="13.5703125" bestFit="1" customWidth="1"/>
    <col min="20" max="22" width="15.28515625" bestFit="1" customWidth="1"/>
    <col min="23" max="23" width="10.5703125" bestFit="1" customWidth="1"/>
    <col min="24" max="26" width="15.28515625" bestFit="1" customWidth="1"/>
    <col min="27" max="27" width="11.5703125" bestFit="1" customWidth="1"/>
  </cols>
  <sheetData>
    <row r="1" spans="1:20" ht="18">
      <c r="A1" s="1"/>
      <c r="B1" s="25" t="s">
        <v>45</v>
      </c>
      <c r="C1" s="1"/>
      <c r="D1" s="65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C2" s="1"/>
      <c r="D2" s="6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1"/>
      <c r="K6" s="2" t="s">
        <v>119</v>
      </c>
      <c r="L6" s="1"/>
      <c r="M6" s="1"/>
      <c r="N6" s="1"/>
      <c r="O6" s="1"/>
      <c r="P6" s="1"/>
      <c r="Q6" s="1"/>
    </row>
    <row r="7" spans="1:20">
      <c r="A7" s="1"/>
      <c r="B7" s="5"/>
      <c r="C7" s="58" t="s">
        <v>116</v>
      </c>
      <c r="D7" s="5"/>
      <c r="E7" s="5"/>
      <c r="F7" s="5"/>
      <c r="G7" s="5"/>
      <c r="H7" s="5"/>
      <c r="I7" s="51"/>
      <c r="K7" s="3" t="s">
        <v>120</v>
      </c>
      <c r="L7" s="1"/>
      <c r="M7" s="1"/>
      <c r="N7" s="1"/>
      <c r="O7" s="1"/>
      <c r="P7" s="1"/>
      <c r="Q7" s="1"/>
    </row>
    <row r="8" spans="1:20">
      <c r="A8" s="1"/>
      <c r="B8" s="6"/>
      <c r="C8" s="19" t="s">
        <v>36</v>
      </c>
      <c r="D8" s="4"/>
      <c r="E8" s="6"/>
      <c r="F8" s="7"/>
      <c r="G8" s="7"/>
      <c r="H8" s="6"/>
      <c r="I8" s="22"/>
    </row>
    <row r="9" spans="1:20" ht="36.75">
      <c r="A9" s="1"/>
      <c r="B9" s="27">
        <v>1</v>
      </c>
      <c r="C9" s="26" t="s">
        <v>46</v>
      </c>
      <c r="D9" s="4">
        <v>4</v>
      </c>
      <c r="E9" s="4" t="s">
        <v>80</v>
      </c>
      <c r="F9" s="7">
        <v>3000000</v>
      </c>
      <c r="G9" s="7">
        <f>F9*D9</f>
        <v>12000000</v>
      </c>
      <c r="H9" s="28" t="s">
        <v>136</v>
      </c>
      <c r="I9" s="22"/>
      <c r="K9" s="5" t="s">
        <v>8</v>
      </c>
      <c r="L9" s="5" t="s">
        <v>9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14</v>
      </c>
    </row>
    <row r="10" spans="1:20" ht="36.75">
      <c r="A10" s="1"/>
      <c r="B10" s="27">
        <v>2</v>
      </c>
      <c r="C10" s="14" t="s">
        <v>48</v>
      </c>
      <c r="D10" s="4">
        <v>4</v>
      </c>
      <c r="E10" s="4" t="s">
        <v>85</v>
      </c>
      <c r="F10" s="7">
        <v>150000</v>
      </c>
      <c r="G10" s="7">
        <f>F10*D10</f>
        <v>600000</v>
      </c>
      <c r="H10" s="28" t="s">
        <v>137</v>
      </c>
      <c r="I10" s="52"/>
      <c r="K10" s="4">
        <v>1</v>
      </c>
      <c r="L10" s="6" t="s">
        <v>121</v>
      </c>
      <c r="M10" s="6"/>
      <c r="N10" s="4" t="s">
        <v>122</v>
      </c>
      <c r="O10" s="7">
        <v>500000000</v>
      </c>
      <c r="P10" s="7"/>
      <c r="Q10" s="9"/>
    </row>
    <row r="11" spans="1:20" ht="24.75">
      <c r="A11" s="1"/>
      <c r="B11" s="33">
        <v>3</v>
      </c>
      <c r="C11" s="14" t="s">
        <v>86</v>
      </c>
      <c r="D11" s="4">
        <v>4</v>
      </c>
      <c r="E11" s="4" t="s">
        <v>85</v>
      </c>
      <c r="F11" s="10">
        <v>250000</v>
      </c>
      <c r="G11" s="10">
        <f>F11*D11</f>
        <v>1000000</v>
      </c>
      <c r="H11" s="28" t="s">
        <v>138</v>
      </c>
      <c r="I11" s="52"/>
      <c r="K11" s="4">
        <v>2</v>
      </c>
      <c r="L11" s="6" t="s">
        <v>123</v>
      </c>
      <c r="M11" s="6"/>
      <c r="N11" s="4"/>
      <c r="O11" s="7">
        <v>20000000</v>
      </c>
      <c r="P11" s="7"/>
      <c r="Q11" s="9"/>
    </row>
    <row r="12" spans="1:20" ht="24.75">
      <c r="A12" s="1"/>
      <c r="B12" s="33">
        <v>4</v>
      </c>
      <c r="C12" s="14" t="s">
        <v>87</v>
      </c>
      <c r="D12" s="4">
        <v>1</v>
      </c>
      <c r="E12" s="4" t="s">
        <v>85</v>
      </c>
      <c r="F12" s="10">
        <v>400000</v>
      </c>
      <c r="G12" s="10">
        <f>F12*D12</f>
        <v>400000</v>
      </c>
      <c r="H12" s="28" t="s">
        <v>139</v>
      </c>
      <c r="I12" s="52"/>
    </row>
    <row r="13" spans="1:20" ht="36.75">
      <c r="A13" s="1"/>
      <c r="B13" s="33">
        <v>5</v>
      </c>
      <c r="C13" s="14" t="s">
        <v>47</v>
      </c>
      <c r="D13" s="4"/>
      <c r="E13" s="4"/>
      <c r="F13" s="10"/>
      <c r="G13" s="10">
        <v>1000000</v>
      </c>
      <c r="H13" s="28" t="s">
        <v>140</v>
      </c>
      <c r="I13" s="52"/>
    </row>
    <row r="14" spans="1:20">
      <c r="B14" s="33">
        <v>6</v>
      </c>
      <c r="C14" s="14" t="s">
        <v>49</v>
      </c>
      <c r="D14" s="4">
        <v>2</v>
      </c>
      <c r="E14" s="4" t="s">
        <v>85</v>
      </c>
      <c r="F14" s="10">
        <v>1700000</v>
      </c>
      <c r="G14" s="10">
        <f>F14*D14</f>
        <v>3400000</v>
      </c>
      <c r="H14" s="28" t="s">
        <v>141</v>
      </c>
      <c r="I14" s="52"/>
      <c r="L14" s="50" t="s">
        <v>131</v>
      </c>
      <c r="M14" s="50" t="s">
        <v>132</v>
      </c>
    </row>
    <row r="15" spans="1:20">
      <c r="B15" s="33">
        <v>7</v>
      </c>
      <c r="C15" s="14" t="s">
        <v>50</v>
      </c>
      <c r="D15" s="4">
        <v>3</v>
      </c>
      <c r="E15" s="4" t="s">
        <v>85</v>
      </c>
      <c r="F15" s="10">
        <v>140000</v>
      </c>
      <c r="G15" s="10">
        <f>F15*D15</f>
        <v>420000</v>
      </c>
      <c r="H15" s="28" t="s">
        <v>141</v>
      </c>
      <c r="I15" s="52"/>
      <c r="L15" s="50" t="s">
        <v>130</v>
      </c>
      <c r="M15" s="23">
        <v>650000000</v>
      </c>
    </row>
    <row r="16" spans="1:20" ht="36.75">
      <c r="B16" s="33">
        <v>8</v>
      </c>
      <c r="C16" s="57" t="s">
        <v>133</v>
      </c>
      <c r="D16" s="4">
        <v>2</v>
      </c>
      <c r="E16" s="4" t="s">
        <v>85</v>
      </c>
      <c r="F16" s="10">
        <v>6000000</v>
      </c>
      <c r="G16" s="10">
        <f>F16*D16</f>
        <v>12000000</v>
      </c>
      <c r="H16" s="28" t="s">
        <v>147</v>
      </c>
      <c r="I16" s="52"/>
    </row>
    <row r="17" spans="1:15" ht="36.75">
      <c r="B17" s="33">
        <v>9</v>
      </c>
      <c r="C17" s="57" t="s">
        <v>115</v>
      </c>
      <c r="D17" s="4">
        <v>2</v>
      </c>
      <c r="E17" s="4" t="s">
        <v>85</v>
      </c>
      <c r="F17" s="10">
        <v>650000</v>
      </c>
      <c r="G17" s="10">
        <f>F17*D17</f>
        <v>1300000</v>
      </c>
      <c r="H17" s="28" t="s">
        <v>146</v>
      </c>
      <c r="I17" s="52"/>
    </row>
    <row r="18" spans="1:15" ht="24.75">
      <c r="B18" s="33">
        <v>10</v>
      </c>
      <c r="C18" s="57" t="s">
        <v>117</v>
      </c>
      <c r="D18" s="4">
        <v>1</v>
      </c>
      <c r="E18" s="4" t="s">
        <v>85</v>
      </c>
      <c r="F18" s="10">
        <v>180000</v>
      </c>
      <c r="G18" s="10">
        <f>F18*D18</f>
        <v>180000</v>
      </c>
      <c r="H18" s="9" t="s">
        <v>142</v>
      </c>
      <c r="I18" s="53"/>
    </row>
    <row r="19" spans="1:15">
      <c r="B19" s="11"/>
      <c r="C19" s="19" t="s">
        <v>37</v>
      </c>
      <c r="D19" s="13"/>
      <c r="E19" s="15"/>
      <c r="F19" s="16"/>
      <c r="G19" s="10"/>
      <c r="H19" s="17"/>
      <c r="I19" s="53"/>
    </row>
    <row r="20" spans="1:15" ht="24.75">
      <c r="B20" s="27">
        <v>1</v>
      </c>
      <c r="C20" s="26" t="s">
        <v>46</v>
      </c>
      <c r="D20" s="4">
        <v>4</v>
      </c>
      <c r="E20" s="4" t="s">
        <v>80</v>
      </c>
      <c r="F20" s="7">
        <f>10%*F9</f>
        <v>300000</v>
      </c>
      <c r="G20" s="7">
        <f>F20*D20</f>
        <v>1200000</v>
      </c>
      <c r="H20" s="28" t="s">
        <v>143</v>
      </c>
      <c r="I20" s="50"/>
    </row>
    <row r="21" spans="1:15" ht="24.75">
      <c r="A21" s="3"/>
      <c r="B21" s="27">
        <v>2</v>
      </c>
      <c r="C21" s="6" t="s">
        <v>87</v>
      </c>
      <c r="D21" s="4">
        <v>2</v>
      </c>
      <c r="E21" s="4" t="s">
        <v>85</v>
      </c>
      <c r="F21" s="10">
        <f>10%*F12</f>
        <v>40000</v>
      </c>
      <c r="G21" s="7">
        <f>F21*D21</f>
        <v>80000</v>
      </c>
      <c r="H21" s="28" t="s">
        <v>144</v>
      </c>
      <c r="I21" s="52"/>
    </row>
    <row r="22" spans="1:15" ht="24.75">
      <c r="A22" s="1"/>
      <c r="B22" s="27">
        <v>3</v>
      </c>
      <c r="C22" s="6" t="s">
        <v>106</v>
      </c>
      <c r="D22" s="4">
        <v>30</v>
      </c>
      <c r="E22" s="4" t="s">
        <v>80</v>
      </c>
      <c r="F22" s="10">
        <f>10%*3000000</f>
        <v>300000</v>
      </c>
      <c r="G22" s="7">
        <f>F22*D22</f>
        <v>9000000</v>
      </c>
      <c r="H22" s="28" t="s">
        <v>142</v>
      </c>
      <c r="I22" s="52"/>
    </row>
    <row r="23" spans="1:15" ht="37.5" customHeight="1">
      <c r="A23" s="1"/>
      <c r="B23" s="33">
        <v>4</v>
      </c>
      <c r="C23" s="14" t="s">
        <v>117</v>
      </c>
      <c r="D23" s="4">
        <v>1</v>
      </c>
      <c r="E23" s="4" t="s">
        <v>85</v>
      </c>
      <c r="F23" s="10">
        <f>10%*F18</f>
        <v>18000</v>
      </c>
      <c r="G23" s="10">
        <f>F23*1</f>
        <v>18000</v>
      </c>
      <c r="H23" s="9" t="s">
        <v>145</v>
      </c>
      <c r="I23" s="52"/>
    </row>
    <row r="24" spans="1:15">
      <c r="A24" s="1"/>
      <c r="B24" s="17"/>
      <c r="C24" s="18" t="s">
        <v>38</v>
      </c>
      <c r="D24" s="13"/>
      <c r="E24" s="17"/>
      <c r="F24" s="17"/>
      <c r="G24" s="17"/>
      <c r="H24" s="17"/>
      <c r="I24" s="52"/>
      <c r="K24" s="2" t="s">
        <v>2</v>
      </c>
      <c r="L24" s="1"/>
      <c r="M24" s="1"/>
      <c r="N24" s="1"/>
      <c r="O24" s="1"/>
    </row>
    <row r="25" spans="1:15">
      <c r="A25" s="1"/>
      <c r="B25" s="24">
        <v>1</v>
      </c>
      <c r="C25" s="6" t="s">
        <v>43</v>
      </c>
      <c r="D25" s="13"/>
      <c r="E25" s="13"/>
      <c r="F25" s="17"/>
      <c r="G25" s="10"/>
      <c r="H25" s="9" t="s">
        <v>134</v>
      </c>
      <c r="I25" s="50"/>
      <c r="K25" s="2"/>
      <c r="L25" s="1"/>
      <c r="M25" s="1"/>
      <c r="N25" s="1"/>
      <c r="O25" s="1"/>
    </row>
    <row r="26" spans="1:15">
      <c r="A26" s="1"/>
      <c r="B26" s="24"/>
      <c r="C26" s="6" t="s">
        <v>44</v>
      </c>
      <c r="D26" s="13">
        <v>9</v>
      </c>
      <c r="E26" s="13" t="s">
        <v>88</v>
      </c>
      <c r="F26" s="10">
        <v>35000</v>
      </c>
      <c r="G26" s="10">
        <f>F26*D26</f>
        <v>315000</v>
      </c>
      <c r="H26" s="28"/>
      <c r="I26" s="53"/>
      <c r="K26" s="48" t="s">
        <v>129</v>
      </c>
      <c r="L26" s="4" t="s">
        <v>4</v>
      </c>
      <c r="M26" s="4" t="s">
        <v>5</v>
      </c>
      <c r="N26" s="4" t="s">
        <v>6</v>
      </c>
      <c r="O26" s="4" t="s">
        <v>7</v>
      </c>
    </row>
    <row r="27" spans="1:15">
      <c r="A27" s="1"/>
      <c r="B27" s="4"/>
      <c r="C27" s="6" t="s">
        <v>42</v>
      </c>
      <c r="D27" s="4">
        <v>2</v>
      </c>
      <c r="E27" s="4" t="s">
        <v>89</v>
      </c>
      <c r="F27" s="10">
        <v>65000</v>
      </c>
      <c r="G27" s="10">
        <f>F27*D27</f>
        <v>130000</v>
      </c>
      <c r="H27" s="17"/>
      <c r="I27" s="52"/>
      <c r="J27" s="1"/>
      <c r="K27" s="49"/>
      <c r="L27" s="4">
        <v>1</v>
      </c>
      <c r="M27" s="4">
        <v>2</v>
      </c>
      <c r="N27" s="4">
        <v>6</v>
      </c>
      <c r="O27" s="4">
        <v>10</v>
      </c>
    </row>
    <row r="28" spans="1:15" ht="24.75">
      <c r="A28" s="1"/>
      <c r="B28" s="13">
        <v>2</v>
      </c>
      <c r="C28" s="6" t="s">
        <v>39</v>
      </c>
      <c r="D28" s="13"/>
      <c r="E28" s="4"/>
      <c r="F28" s="10"/>
      <c r="G28" s="10"/>
      <c r="H28" s="9" t="s">
        <v>91</v>
      </c>
      <c r="I28" s="50"/>
      <c r="J28" s="1"/>
      <c r="K28" s="6" t="s">
        <v>15</v>
      </c>
      <c r="L28" s="8">
        <f>((10%*G13)+G20)+(G127)</f>
        <v>1900000</v>
      </c>
      <c r="M28" s="8">
        <f>((20%*G13)+G20)+(G127)</f>
        <v>2000000</v>
      </c>
      <c r="N28" s="8">
        <f>((60%*G13)+G20)+(G127)+(G146+G148)</f>
        <v>3000000</v>
      </c>
      <c r="O28" s="8">
        <f>(G13+G14+G15+G20+G26+G27)+(G56+G57)+(G90+G91+G92)+(G110+G111)+(G132+G133)+(G144+G146+G148+G150+G151)</f>
        <v>16630400</v>
      </c>
    </row>
    <row r="29" spans="1:15">
      <c r="A29" s="1"/>
      <c r="B29" s="17"/>
      <c r="C29" s="6" t="s">
        <v>40</v>
      </c>
      <c r="D29" s="13">
        <v>3</v>
      </c>
      <c r="E29" s="15" t="s">
        <v>90</v>
      </c>
      <c r="F29" s="16">
        <v>45000</v>
      </c>
      <c r="G29" s="7">
        <f>F29*D29</f>
        <v>135000</v>
      </c>
      <c r="H29" s="17"/>
      <c r="I29" s="53"/>
      <c r="K29" s="6" t="s">
        <v>16</v>
      </c>
      <c r="L29" s="7">
        <f>(G9+(15%*G13)+G17+G20+G23)+(G50+G51+G52+G53)+(G103)+(G124)</f>
        <v>39718000</v>
      </c>
      <c r="M29" s="8">
        <f>(G9+(25%*G13)+G17+G20+G23)+(G50+G51+G52+G53)+(G103)+(G124)</f>
        <v>39818000</v>
      </c>
      <c r="N29" s="8">
        <f>(G9+G10+(65%*G13)+G16+G17+G21+G23+G29+G30+G31)+(G39+G40+G41+G50+G51+G52+G53+G56+G57)+(G85+G86+G90+G91+G92)+(G103+G106+G107+G110+G111)+(G124+G128+G129+G132+G133)+(G146+G148+G153+G154+G155)</f>
        <v>69281400</v>
      </c>
      <c r="O29" s="8">
        <f>(G9+G10+G11+G12+G13+G14+G15+G16+G17+G18+G21+G26+G27+G29+G30+G31)+(G39+G40+G41+G42+G44+G45+G46+G47+G48+G56+G57+G59+G60+G61)+(G70+G71+G72+G73+G74+G75+G76+G77+G78+G79+G82+G83+G85+G86+G90+G91+G92+G94+G95+G96)+(G101+G102+G103+G106+G107+G110+G111+G113+G114+G115)+(G122+G123+G124+G125+G132+G133+G135+G136+G137)+(G144+G146+G148+G150+G151+G153+G154+G155)</f>
        <v>456460400</v>
      </c>
    </row>
    <row r="30" spans="1:15">
      <c r="A30" s="1"/>
      <c r="B30" s="13"/>
      <c r="C30" s="6" t="s">
        <v>41</v>
      </c>
      <c r="D30" s="13">
        <v>2</v>
      </c>
      <c r="E30" s="13" t="s">
        <v>85</v>
      </c>
      <c r="F30" s="38">
        <v>25000</v>
      </c>
      <c r="G30" s="10">
        <f>F30*D30</f>
        <v>50000</v>
      </c>
      <c r="H30" s="9"/>
      <c r="I30" s="50"/>
      <c r="J30" s="1"/>
      <c r="K30" s="6" t="s">
        <v>17</v>
      </c>
      <c r="L30" s="7">
        <f>(G9+(20%*G13)+G17+G20+G23)+(G50+G51+G52+G53)+(G103)+(G124)</f>
        <v>39768000</v>
      </c>
      <c r="M30" s="7">
        <f>(G9+(30%*G13)+G17+G20+G23)+(G50+G51+G52+G53)+(G103)+(G124)</f>
        <v>39868000</v>
      </c>
      <c r="N30" s="8">
        <f>(G9+G10+(65%*G13)+G16+G17+G21+G23+G29+G30+G31)+(G39+G40+G41+G50+G51+G52+G53+G56+G57)+(G80+G85+G86+G90+G91+G92)+(G103+G106+G107+G110+G111)+(G124+G128+G129+G132+G133)+(G146+G148+G153+G154+G155)</f>
        <v>70781400</v>
      </c>
      <c r="O30" s="7">
        <f>(G9+G10+G11+G12+G13+G14+G15+G16+G17+G18+G21+G26+G27+G29+G30+G31)+(G39+G40+G41+G42+G44+G45+G46+G47+G48+G56+G57+G59+G60+G61)+(G70+G71+G72+G73+G74+G75+G76+G77+G78+G79+G80+G82+G83+G85+G86+G90+G91+G92+G94+G95+G96)+(G101+G102+G103+G106+G107+G110+G111+G113+G114+G115)+(G122+G123+G124+G125+G132+G133+G135+G136+G137)+(G144+G146+G148+G150+G151+G153+G154+G155)</f>
        <v>457960400</v>
      </c>
    </row>
    <row r="31" spans="1:15">
      <c r="A31" s="1"/>
      <c r="B31" s="13"/>
      <c r="C31" s="14" t="s">
        <v>42</v>
      </c>
      <c r="D31" s="13">
        <v>2</v>
      </c>
      <c r="E31" s="13" t="s">
        <v>89</v>
      </c>
      <c r="F31" s="16">
        <v>50000</v>
      </c>
      <c r="G31" s="10">
        <f>F31*D31</f>
        <v>100000</v>
      </c>
      <c r="H31" s="28"/>
      <c r="I31" s="53"/>
      <c r="J31" s="1"/>
      <c r="K31" s="6" t="s">
        <v>18</v>
      </c>
      <c r="L31" s="7"/>
      <c r="M31" s="7"/>
      <c r="N31" s="7"/>
      <c r="O31" s="7"/>
    </row>
    <row r="32" spans="1:15">
      <c r="A32" s="1"/>
      <c r="I32" s="52"/>
      <c r="J32" s="1"/>
      <c r="K32" s="1"/>
      <c r="L32" s="1"/>
      <c r="M32" s="1"/>
      <c r="N32" s="1"/>
      <c r="O32" s="1"/>
    </row>
    <row r="33" spans="1:27" ht="30">
      <c r="A33" s="1"/>
      <c r="B33" s="59"/>
      <c r="C33" s="60"/>
      <c r="D33" s="59"/>
      <c r="E33" s="59"/>
      <c r="F33" s="61"/>
      <c r="G33" s="62"/>
      <c r="H33" s="50"/>
      <c r="I33" s="50"/>
      <c r="J33" s="1"/>
      <c r="K33" s="20" t="s">
        <v>19</v>
      </c>
      <c r="L33" s="13" t="s">
        <v>20</v>
      </c>
      <c r="M33" s="13" t="s">
        <v>21</v>
      </c>
      <c r="N33" s="13" t="s">
        <v>22</v>
      </c>
      <c r="O33" s="13" t="s">
        <v>23</v>
      </c>
      <c r="P33" s="13" t="s">
        <v>24</v>
      </c>
      <c r="Q33" s="13" t="s">
        <v>25</v>
      </c>
      <c r="R33" s="13" t="s">
        <v>26</v>
      </c>
      <c r="S33" s="13" t="s">
        <v>27</v>
      </c>
      <c r="T33" s="13" t="s">
        <v>28</v>
      </c>
      <c r="U33" s="13" t="s">
        <v>29</v>
      </c>
      <c r="V33" s="13" t="s">
        <v>30</v>
      </c>
      <c r="W33" s="13" t="s">
        <v>31</v>
      </c>
      <c r="X33" s="13" t="s">
        <v>32</v>
      </c>
      <c r="Y33" s="13" t="s">
        <v>33</v>
      </c>
      <c r="Z33" s="13" t="s">
        <v>34</v>
      </c>
      <c r="AA33" s="13" t="s">
        <v>35</v>
      </c>
    </row>
    <row r="34" spans="1:27" ht="30">
      <c r="J34" s="1"/>
      <c r="K34" s="20" t="s">
        <v>45</v>
      </c>
      <c r="L34" s="21">
        <f>L28+L39</f>
        <v>521900000</v>
      </c>
      <c r="M34" s="21">
        <f>L29+L40</f>
        <v>559718000</v>
      </c>
      <c r="N34" s="21">
        <f>L30+L41</f>
        <v>559768000</v>
      </c>
      <c r="O34" s="21">
        <f>L31+L42</f>
        <v>0</v>
      </c>
      <c r="P34" s="21">
        <f>M28+M39</f>
        <v>1022000000</v>
      </c>
      <c r="Q34" s="21">
        <f>M29+M40</f>
        <v>1059818000</v>
      </c>
      <c r="R34" s="21">
        <f>M30+M41</f>
        <v>1059868000</v>
      </c>
      <c r="S34" s="21">
        <f>M31+M42</f>
        <v>0</v>
      </c>
      <c r="T34" s="21">
        <f>N28+N39</f>
        <v>3023000000</v>
      </c>
      <c r="U34" s="21">
        <f>N29+N40</f>
        <v>3089281400</v>
      </c>
      <c r="V34" s="21">
        <f>N30+N41</f>
        <v>3090781400</v>
      </c>
      <c r="W34" s="21">
        <f>N31+N42</f>
        <v>0</v>
      </c>
      <c r="X34" s="21">
        <f>O28+O39</f>
        <v>5036630400</v>
      </c>
      <c r="Y34" s="21">
        <f>O29+O40</f>
        <v>5476460400</v>
      </c>
      <c r="Z34" s="21">
        <f>O30+O41</f>
        <v>5477960400</v>
      </c>
      <c r="AA34" s="21">
        <f>O31+O42</f>
        <v>0</v>
      </c>
    </row>
    <row r="35" spans="1:27"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J35" s="1"/>
    </row>
    <row r="36" spans="1:27">
      <c r="B36" s="5"/>
      <c r="C36" s="58" t="s">
        <v>92</v>
      </c>
      <c r="D36" s="5"/>
      <c r="E36" s="5"/>
      <c r="F36" s="5"/>
      <c r="G36" s="5"/>
      <c r="H36" s="5"/>
      <c r="J36" s="1"/>
      <c r="K36" s="2" t="s">
        <v>3</v>
      </c>
      <c r="L36" s="1"/>
      <c r="M36" s="1"/>
      <c r="N36" s="1"/>
      <c r="O36" s="1"/>
    </row>
    <row r="37" spans="1:27">
      <c r="B37" s="6"/>
      <c r="C37" s="19" t="s">
        <v>36</v>
      </c>
      <c r="D37" s="4"/>
      <c r="E37" s="6"/>
      <c r="F37" s="7"/>
      <c r="G37" s="7"/>
      <c r="H37" s="6"/>
      <c r="I37" s="51"/>
      <c r="J37" s="1"/>
      <c r="K37" s="48" t="s">
        <v>129</v>
      </c>
      <c r="L37" s="4" t="s">
        <v>4</v>
      </c>
      <c r="M37" s="4" t="s">
        <v>5</v>
      </c>
      <c r="N37" s="4" t="s">
        <v>6</v>
      </c>
      <c r="O37" s="4" t="s">
        <v>7</v>
      </c>
    </row>
    <row r="38" spans="1:27">
      <c r="B38" s="4">
        <v>1</v>
      </c>
      <c r="C38" s="19" t="s">
        <v>55</v>
      </c>
      <c r="D38" s="4"/>
      <c r="E38" s="6"/>
      <c r="F38" s="7"/>
      <c r="G38" s="7"/>
      <c r="H38" s="6"/>
      <c r="I38" s="51"/>
      <c r="J38" s="1"/>
      <c r="K38" s="49"/>
      <c r="L38" s="4">
        <v>1</v>
      </c>
      <c r="M38" s="4">
        <v>2</v>
      </c>
      <c r="N38" s="4">
        <v>6</v>
      </c>
      <c r="O38" s="4">
        <v>10</v>
      </c>
    </row>
    <row r="39" spans="1:27" ht="24" customHeight="1">
      <c r="B39" s="27"/>
      <c r="C39" s="26" t="s">
        <v>52</v>
      </c>
      <c r="D39" s="4">
        <v>1</v>
      </c>
      <c r="E39" s="4" t="s">
        <v>85</v>
      </c>
      <c r="F39" s="7">
        <v>10000</v>
      </c>
      <c r="G39" s="7">
        <f>F39*D39</f>
        <v>10000</v>
      </c>
      <c r="H39" s="28" t="s">
        <v>148</v>
      </c>
      <c r="I39" s="22"/>
      <c r="J39" s="1"/>
      <c r="K39" s="6" t="s">
        <v>15</v>
      </c>
      <c r="L39" s="8">
        <f>O10+O11</f>
        <v>520000000</v>
      </c>
      <c r="M39" s="8">
        <f>(M38*O10)+O11</f>
        <v>1020000000</v>
      </c>
      <c r="N39" s="8">
        <f>(N38*O10)+O11</f>
        <v>3020000000</v>
      </c>
      <c r="O39" s="8">
        <f>(O38*O10)+O11</f>
        <v>5020000000</v>
      </c>
    </row>
    <row r="40" spans="1:27" ht="24.75">
      <c r="B40" s="27"/>
      <c r="C40" s="14" t="s">
        <v>54</v>
      </c>
      <c r="D40" s="4">
        <v>1</v>
      </c>
      <c r="E40" s="4" t="s">
        <v>85</v>
      </c>
      <c r="F40" s="7">
        <v>240000</v>
      </c>
      <c r="G40" s="7">
        <f>F40*D40</f>
        <v>240000</v>
      </c>
      <c r="H40" s="28" t="s">
        <v>148</v>
      </c>
      <c r="I40" s="22"/>
      <c r="K40" s="6" t="s">
        <v>16</v>
      </c>
      <c r="L40" s="8">
        <f>O10+O11</f>
        <v>520000000</v>
      </c>
      <c r="M40" s="8">
        <f>(M38*O10)+O11</f>
        <v>1020000000</v>
      </c>
      <c r="N40" s="8">
        <f>(N38*O10)+O11</f>
        <v>3020000000</v>
      </c>
      <c r="O40" s="8">
        <f>(O38*O10)+O11</f>
        <v>5020000000</v>
      </c>
    </row>
    <row r="41" spans="1:27" ht="24.75">
      <c r="B41" s="27"/>
      <c r="C41" s="14" t="s">
        <v>94</v>
      </c>
      <c r="D41" s="4">
        <v>1</v>
      </c>
      <c r="E41" s="4" t="s">
        <v>85</v>
      </c>
      <c r="F41" s="7">
        <v>600000</v>
      </c>
      <c r="G41" s="7">
        <f>F41*D41</f>
        <v>600000</v>
      </c>
      <c r="H41" s="28" t="s">
        <v>148</v>
      </c>
      <c r="I41" s="52"/>
      <c r="K41" s="6" t="s">
        <v>17</v>
      </c>
      <c r="L41" s="8">
        <f>O10+O11</f>
        <v>520000000</v>
      </c>
      <c r="M41" s="8">
        <f>(M38*O10)+O11</f>
        <v>1020000000</v>
      </c>
      <c r="N41" s="8">
        <f>(N38*O10)+O11</f>
        <v>3020000000</v>
      </c>
      <c r="O41" s="8">
        <f>(O38*O10)+O11</f>
        <v>5020000000</v>
      </c>
    </row>
    <row r="42" spans="1:27" ht="24.75">
      <c r="B42" s="33"/>
      <c r="C42" s="14" t="s">
        <v>95</v>
      </c>
      <c r="D42" s="4">
        <v>1</v>
      </c>
      <c r="E42" s="4" t="s">
        <v>85</v>
      </c>
      <c r="F42" s="10">
        <v>650000</v>
      </c>
      <c r="G42" s="10">
        <f>F42*D42</f>
        <v>650000</v>
      </c>
      <c r="H42" s="28" t="s">
        <v>149</v>
      </c>
      <c r="I42" s="52"/>
      <c r="K42" s="6" t="s">
        <v>18</v>
      </c>
      <c r="L42" s="8"/>
      <c r="M42" s="8"/>
      <c r="N42" s="8"/>
      <c r="O42" s="8"/>
    </row>
    <row r="43" spans="1:27">
      <c r="B43" s="33">
        <v>2</v>
      </c>
      <c r="C43" s="18" t="s">
        <v>56</v>
      </c>
      <c r="D43" s="4"/>
      <c r="E43" s="4"/>
      <c r="F43" s="10"/>
      <c r="G43" s="10"/>
      <c r="H43" s="28"/>
      <c r="I43" s="52"/>
      <c r="K43" s="22"/>
      <c r="L43" s="39"/>
      <c r="M43" s="39"/>
      <c r="N43" s="39"/>
      <c r="O43" s="39"/>
    </row>
    <row r="44" spans="1:27" ht="24.75">
      <c r="B44" s="30"/>
      <c r="C44" s="14" t="s">
        <v>57</v>
      </c>
      <c r="D44" s="4">
        <v>1</v>
      </c>
      <c r="E44" s="4" t="s">
        <v>85</v>
      </c>
      <c r="F44" s="10">
        <v>30000000</v>
      </c>
      <c r="G44" s="10">
        <f>F44*D44</f>
        <v>30000000</v>
      </c>
      <c r="H44" s="28" t="s">
        <v>150</v>
      </c>
      <c r="I44" s="52"/>
    </row>
    <row r="45" spans="1:27" ht="24.75">
      <c r="A45" s="1"/>
      <c r="B45" s="30"/>
      <c r="C45" s="14" t="s">
        <v>58</v>
      </c>
      <c r="D45" s="4">
        <v>1</v>
      </c>
      <c r="E45" s="4" t="s">
        <v>85</v>
      </c>
      <c r="F45" s="10">
        <v>70000000</v>
      </c>
      <c r="G45" s="10">
        <f>F45*D45</f>
        <v>70000000</v>
      </c>
      <c r="H45" s="28" t="s">
        <v>150</v>
      </c>
      <c r="I45" s="52"/>
    </row>
    <row r="46" spans="1:27" ht="24.75">
      <c r="A46" s="1"/>
      <c r="B46" s="11"/>
      <c r="C46" s="6" t="s">
        <v>59</v>
      </c>
      <c r="D46" s="27">
        <v>1</v>
      </c>
      <c r="E46" s="15" t="s">
        <v>85</v>
      </c>
      <c r="F46" s="16">
        <v>3800000</v>
      </c>
      <c r="G46" s="10">
        <f>F46*D46</f>
        <v>3800000</v>
      </c>
      <c r="H46" s="28" t="s">
        <v>150</v>
      </c>
      <c r="I46" s="52"/>
    </row>
    <row r="47" spans="1:27" ht="24.75">
      <c r="A47" s="1"/>
      <c r="B47" s="27"/>
      <c r="C47" s="26" t="s">
        <v>60</v>
      </c>
      <c r="D47" s="4">
        <v>1</v>
      </c>
      <c r="E47" s="4" t="s">
        <v>85</v>
      </c>
      <c r="F47" s="7">
        <v>55000000</v>
      </c>
      <c r="G47" s="7">
        <f>F47*D47</f>
        <v>55000000</v>
      </c>
      <c r="H47" s="28" t="s">
        <v>150</v>
      </c>
      <c r="I47" s="52"/>
    </row>
    <row r="48" spans="1:27" ht="24.75">
      <c r="A48" s="1"/>
      <c r="B48" s="4"/>
      <c r="C48" s="6" t="s">
        <v>61</v>
      </c>
      <c r="D48" s="4">
        <v>1</v>
      </c>
      <c r="E48" s="4" t="s">
        <v>85</v>
      </c>
      <c r="F48" s="10">
        <v>57000000</v>
      </c>
      <c r="G48" s="10">
        <f>F48*D48</f>
        <v>57000000</v>
      </c>
      <c r="H48" s="28" t="s">
        <v>150</v>
      </c>
      <c r="I48" s="52"/>
    </row>
    <row r="49" spans="1:14">
      <c r="A49" s="1"/>
      <c r="B49" s="4"/>
      <c r="C49" s="19" t="s">
        <v>74</v>
      </c>
      <c r="D49" s="4"/>
      <c r="E49" s="4"/>
      <c r="F49" s="10"/>
      <c r="G49" s="10"/>
      <c r="H49" s="26"/>
      <c r="I49" s="52"/>
    </row>
    <row r="50" spans="1:14" ht="24.75">
      <c r="A50" s="1"/>
      <c r="B50" s="4"/>
      <c r="C50" s="14" t="s">
        <v>57</v>
      </c>
      <c r="D50" s="4">
        <v>1</v>
      </c>
      <c r="E50" s="4" t="s">
        <v>85</v>
      </c>
      <c r="F50" s="10">
        <f>10%*F44</f>
        <v>3000000</v>
      </c>
      <c r="G50" s="10">
        <f>F50*D50</f>
        <v>3000000</v>
      </c>
      <c r="H50" s="28" t="s">
        <v>151</v>
      </c>
      <c r="I50" s="52"/>
    </row>
    <row r="51" spans="1:14" ht="33" customHeight="1">
      <c r="A51" s="1"/>
      <c r="B51" s="4"/>
      <c r="C51" s="14" t="s">
        <v>58</v>
      </c>
      <c r="D51" s="4">
        <v>1</v>
      </c>
      <c r="E51" s="4" t="s">
        <v>85</v>
      </c>
      <c r="F51" s="10">
        <f>10%*F45</f>
        <v>7000000</v>
      </c>
      <c r="G51" s="10">
        <f>F51*D51</f>
        <v>7000000</v>
      </c>
      <c r="H51" s="28" t="s">
        <v>151</v>
      </c>
      <c r="I51" s="50"/>
    </row>
    <row r="52" spans="1:14" ht="24.75">
      <c r="A52" s="1"/>
      <c r="B52" s="27"/>
      <c r="C52" s="14" t="s">
        <v>61</v>
      </c>
      <c r="D52" s="27">
        <v>1</v>
      </c>
      <c r="E52" s="27" t="s">
        <v>85</v>
      </c>
      <c r="F52" s="16">
        <f>10%*F48</f>
        <v>5700000</v>
      </c>
      <c r="G52" s="10">
        <f>F52*D52</f>
        <v>5700000</v>
      </c>
      <c r="H52" s="28" t="s">
        <v>151</v>
      </c>
      <c r="I52" s="52"/>
    </row>
    <row r="53" spans="1:14" ht="24.75">
      <c r="A53" s="1"/>
      <c r="B53" s="27"/>
      <c r="C53" s="14" t="s">
        <v>60</v>
      </c>
      <c r="D53" s="27">
        <v>1</v>
      </c>
      <c r="E53" s="27" t="s">
        <v>85</v>
      </c>
      <c r="F53" s="16">
        <f>10%*F47</f>
        <v>5500000</v>
      </c>
      <c r="G53" s="10">
        <f>F53*D53</f>
        <v>5500000</v>
      </c>
      <c r="H53" s="28" t="s">
        <v>151</v>
      </c>
      <c r="I53" s="52"/>
    </row>
    <row r="54" spans="1:14">
      <c r="A54" s="1"/>
      <c r="B54" s="27"/>
      <c r="C54" s="18" t="s">
        <v>38</v>
      </c>
      <c r="D54" s="27"/>
      <c r="E54" s="27"/>
      <c r="F54" s="16"/>
      <c r="G54" s="10"/>
      <c r="H54" s="28"/>
      <c r="I54" s="52"/>
      <c r="K54" s="1"/>
      <c r="L54" s="1"/>
      <c r="M54" s="1"/>
      <c r="N54" s="1"/>
    </row>
    <row r="55" spans="1:14">
      <c r="A55" s="1"/>
      <c r="B55" s="27">
        <v>1</v>
      </c>
      <c r="C55" s="6" t="s">
        <v>43</v>
      </c>
      <c r="D55" s="27"/>
      <c r="E55" s="27"/>
      <c r="F55" s="16"/>
      <c r="G55" s="10"/>
      <c r="H55" s="9" t="s">
        <v>134</v>
      </c>
      <c r="I55" s="52"/>
      <c r="K55" s="1"/>
      <c r="L55" s="1"/>
      <c r="M55" s="1"/>
      <c r="N55" s="1"/>
    </row>
    <row r="56" spans="1:14" ht="22.5" customHeight="1">
      <c r="A56" s="1"/>
      <c r="B56" s="27"/>
      <c r="C56" s="6" t="s">
        <v>44</v>
      </c>
      <c r="D56" s="27">
        <v>20</v>
      </c>
      <c r="E56" s="27" t="s">
        <v>88</v>
      </c>
      <c r="F56" s="16">
        <v>60000</v>
      </c>
      <c r="G56" s="10">
        <f>F56*D56</f>
        <v>1200000</v>
      </c>
      <c r="H56" s="28"/>
      <c r="I56" s="52"/>
      <c r="K56" s="1"/>
      <c r="L56" s="1"/>
      <c r="M56" s="1"/>
      <c r="N56" s="1"/>
    </row>
    <row r="57" spans="1:14" ht="23.25" customHeight="1">
      <c r="A57" s="1"/>
      <c r="B57" s="27"/>
      <c r="C57" s="6" t="s">
        <v>42</v>
      </c>
      <c r="D57" s="27">
        <v>2</v>
      </c>
      <c r="E57" s="27" t="s">
        <v>88</v>
      </c>
      <c r="F57" s="16">
        <v>65000</v>
      </c>
      <c r="G57" s="63">
        <f>F57*D57</f>
        <v>130000</v>
      </c>
      <c r="H57" s="26"/>
      <c r="I57" s="53"/>
      <c r="K57" s="1"/>
      <c r="L57" s="1"/>
      <c r="M57" s="1"/>
      <c r="N57" s="1"/>
    </row>
    <row r="58" spans="1:14" ht="24.75">
      <c r="A58" s="1"/>
      <c r="B58" s="27">
        <v>2</v>
      </c>
      <c r="C58" s="6" t="s">
        <v>39</v>
      </c>
      <c r="D58" s="27"/>
      <c r="E58" s="26"/>
      <c r="F58" s="26"/>
      <c r="G58" s="26"/>
      <c r="H58" s="9" t="s">
        <v>91</v>
      </c>
      <c r="I58" s="52"/>
      <c r="K58" s="1"/>
      <c r="L58" s="1"/>
      <c r="M58" s="1"/>
      <c r="N58" s="1"/>
    </row>
    <row r="59" spans="1:14">
      <c r="A59" s="1"/>
      <c r="B59" s="27"/>
      <c r="C59" s="6" t="s">
        <v>40</v>
      </c>
      <c r="D59" s="27">
        <v>4</v>
      </c>
      <c r="E59" s="27" t="s">
        <v>90</v>
      </c>
      <c r="F59" s="64">
        <v>45000</v>
      </c>
      <c r="G59" s="26">
        <f>F59*D59</f>
        <v>180000</v>
      </c>
      <c r="H59" s="26"/>
      <c r="I59" s="50"/>
    </row>
    <row r="60" spans="1:14" ht="24.75" customHeight="1">
      <c r="A60" s="1"/>
      <c r="B60" s="11"/>
      <c r="C60" s="6" t="s">
        <v>41</v>
      </c>
      <c r="D60" s="4">
        <v>2</v>
      </c>
      <c r="E60" s="4" t="s">
        <v>85</v>
      </c>
      <c r="F60" s="40">
        <v>35000</v>
      </c>
      <c r="G60" s="7">
        <f>F60*D60</f>
        <v>70000</v>
      </c>
      <c r="H60" s="6"/>
      <c r="I60" s="53"/>
      <c r="J60" s="1"/>
    </row>
    <row r="61" spans="1:14">
      <c r="B61" s="4"/>
      <c r="C61" s="14" t="s">
        <v>42</v>
      </c>
      <c r="D61" s="4">
        <v>2</v>
      </c>
      <c r="E61" s="4" t="s">
        <v>89</v>
      </c>
      <c r="F61" s="7">
        <v>50000</v>
      </c>
      <c r="G61" s="7">
        <f>F61*D61</f>
        <v>100000</v>
      </c>
      <c r="H61" s="9"/>
      <c r="I61" s="50"/>
      <c r="J61" s="1"/>
    </row>
    <row r="62" spans="1:14">
      <c r="I62" s="22"/>
      <c r="J62" s="1"/>
    </row>
    <row r="63" spans="1:14">
      <c r="I63" s="53"/>
      <c r="J63" s="1"/>
    </row>
    <row r="64" spans="1:14">
      <c r="B64" s="22"/>
      <c r="C64" s="22"/>
      <c r="D64" s="66"/>
      <c r="E64" s="22"/>
      <c r="F64" s="23"/>
      <c r="G64" s="23"/>
      <c r="H64" s="22"/>
      <c r="I64" s="22"/>
      <c r="J64" s="1"/>
    </row>
    <row r="65" spans="2:10">
      <c r="B65" s="22"/>
      <c r="C65" s="22"/>
      <c r="D65" s="66"/>
      <c r="E65" s="22"/>
      <c r="F65" s="23"/>
      <c r="G65" s="23"/>
      <c r="H65" s="22"/>
      <c r="I65" s="22"/>
      <c r="J65" s="1"/>
    </row>
    <row r="66" spans="2:10">
      <c r="B66" s="5" t="s">
        <v>8</v>
      </c>
      <c r="C66" s="5" t="s">
        <v>9</v>
      </c>
      <c r="D66" s="5" t="s">
        <v>10</v>
      </c>
      <c r="E66" s="5" t="s">
        <v>11</v>
      </c>
      <c r="F66" s="5" t="s">
        <v>12</v>
      </c>
      <c r="G66" s="5" t="s">
        <v>13</v>
      </c>
      <c r="H66" s="5" t="s">
        <v>14</v>
      </c>
      <c r="I66" s="51"/>
    </row>
    <row r="67" spans="2:10">
      <c r="B67" s="5"/>
      <c r="C67" s="58" t="s">
        <v>53</v>
      </c>
      <c r="D67" s="5"/>
      <c r="E67" s="5"/>
      <c r="F67" s="5"/>
      <c r="G67" s="5"/>
      <c r="H67" s="5"/>
      <c r="I67" s="51"/>
    </row>
    <row r="68" spans="2:10">
      <c r="B68" s="6"/>
      <c r="C68" s="19" t="s">
        <v>36</v>
      </c>
      <c r="D68" s="4"/>
      <c r="E68" s="6"/>
      <c r="F68" s="7"/>
      <c r="G68" s="7"/>
      <c r="H68" s="6"/>
      <c r="I68" s="22"/>
    </row>
    <row r="69" spans="2:10">
      <c r="B69" s="37">
        <v>1</v>
      </c>
      <c r="C69" s="6" t="s">
        <v>51</v>
      </c>
      <c r="D69" s="4"/>
      <c r="E69" s="6"/>
      <c r="F69" s="7"/>
      <c r="G69" s="7"/>
      <c r="H69" s="6"/>
      <c r="I69" s="22"/>
    </row>
    <row r="70" spans="2:10" ht="24.75">
      <c r="B70" s="27">
        <v>2</v>
      </c>
      <c r="C70" s="26" t="s">
        <v>62</v>
      </c>
      <c r="D70" s="4">
        <v>2</v>
      </c>
      <c r="E70" s="4" t="s">
        <v>85</v>
      </c>
      <c r="F70" s="7">
        <v>15000000</v>
      </c>
      <c r="G70" s="7">
        <f t="shared" ref="G70:G80" si="0">F70*D70</f>
        <v>30000000</v>
      </c>
      <c r="H70" s="28" t="s">
        <v>142</v>
      </c>
      <c r="I70" s="52"/>
    </row>
    <row r="71" spans="2:10" ht="24.75">
      <c r="B71" s="27">
        <v>3</v>
      </c>
      <c r="C71" s="14" t="s">
        <v>63</v>
      </c>
      <c r="D71" s="4">
        <v>2</v>
      </c>
      <c r="E71" s="4" t="s">
        <v>85</v>
      </c>
      <c r="F71" s="7">
        <v>950000</v>
      </c>
      <c r="G71" s="7">
        <f t="shared" si="0"/>
        <v>1900000</v>
      </c>
      <c r="H71" s="28" t="s">
        <v>142</v>
      </c>
      <c r="I71" s="52"/>
    </row>
    <row r="72" spans="2:10" ht="24.75">
      <c r="B72" s="33">
        <v>4</v>
      </c>
      <c r="C72" s="14" t="s">
        <v>64</v>
      </c>
      <c r="D72" s="4">
        <v>1</v>
      </c>
      <c r="E72" s="4" t="s">
        <v>85</v>
      </c>
      <c r="F72" s="10">
        <v>150000</v>
      </c>
      <c r="G72" s="10">
        <f t="shared" si="0"/>
        <v>150000</v>
      </c>
      <c r="H72" s="28" t="s">
        <v>142</v>
      </c>
      <c r="I72" s="52"/>
    </row>
    <row r="73" spans="2:10" ht="24.75">
      <c r="B73" s="33">
        <v>5</v>
      </c>
      <c r="C73" s="14" t="s">
        <v>65</v>
      </c>
      <c r="D73" s="4">
        <v>1</v>
      </c>
      <c r="E73" s="4" t="s">
        <v>96</v>
      </c>
      <c r="F73" s="10">
        <v>1000000</v>
      </c>
      <c r="G73" s="10">
        <f t="shared" si="0"/>
        <v>1000000</v>
      </c>
      <c r="H73" s="28" t="s">
        <v>142</v>
      </c>
      <c r="I73" s="52"/>
    </row>
    <row r="74" spans="2:10" ht="24.75">
      <c r="B74" s="30">
        <v>6</v>
      </c>
      <c r="C74" s="14" t="s">
        <v>66</v>
      </c>
      <c r="D74" s="4">
        <v>1</v>
      </c>
      <c r="E74" s="4" t="s">
        <v>100</v>
      </c>
      <c r="F74" s="10">
        <v>20000000</v>
      </c>
      <c r="G74" s="10">
        <f t="shared" si="0"/>
        <v>20000000</v>
      </c>
      <c r="H74" s="28" t="s">
        <v>142</v>
      </c>
      <c r="I74" s="52"/>
    </row>
    <row r="75" spans="2:10" ht="24.75">
      <c r="B75" s="30">
        <v>7</v>
      </c>
      <c r="C75" s="14" t="s">
        <v>67</v>
      </c>
      <c r="D75" s="4">
        <v>1</v>
      </c>
      <c r="E75" s="4" t="s">
        <v>85</v>
      </c>
      <c r="F75" s="10">
        <v>1500000</v>
      </c>
      <c r="G75" s="10">
        <f t="shared" si="0"/>
        <v>1500000</v>
      </c>
      <c r="H75" s="28" t="s">
        <v>142</v>
      </c>
      <c r="I75" s="52"/>
    </row>
    <row r="76" spans="2:10" ht="24.75">
      <c r="B76" s="30">
        <v>8</v>
      </c>
      <c r="C76" s="14" t="s">
        <v>68</v>
      </c>
      <c r="D76" s="4">
        <v>1</v>
      </c>
      <c r="E76" s="4" t="s">
        <v>98</v>
      </c>
      <c r="F76" s="10">
        <v>750000</v>
      </c>
      <c r="G76" s="10">
        <f t="shared" si="0"/>
        <v>750000</v>
      </c>
      <c r="H76" s="28" t="s">
        <v>142</v>
      </c>
      <c r="I76" s="52"/>
    </row>
    <row r="77" spans="2:10" ht="24.75">
      <c r="B77" s="30">
        <v>9</v>
      </c>
      <c r="C77" s="14" t="s">
        <v>93</v>
      </c>
      <c r="D77" s="4">
        <v>2</v>
      </c>
      <c r="E77" s="4" t="s">
        <v>100</v>
      </c>
      <c r="F77" s="10">
        <v>31000000</v>
      </c>
      <c r="G77" s="10">
        <f t="shared" si="0"/>
        <v>62000000</v>
      </c>
      <c r="H77" s="28" t="s">
        <v>142</v>
      </c>
      <c r="I77" s="52"/>
    </row>
    <row r="78" spans="2:10" ht="24.75">
      <c r="B78" s="30">
        <v>10</v>
      </c>
      <c r="C78" s="14" t="s">
        <v>99</v>
      </c>
      <c r="D78" s="4">
        <v>1</v>
      </c>
      <c r="E78" s="4" t="s">
        <v>100</v>
      </c>
      <c r="F78" s="10">
        <v>12500000</v>
      </c>
      <c r="G78" s="10">
        <f t="shared" si="0"/>
        <v>12500000</v>
      </c>
      <c r="H78" s="28" t="s">
        <v>142</v>
      </c>
      <c r="I78" s="52"/>
    </row>
    <row r="79" spans="2:10" ht="24.75">
      <c r="B79" s="30">
        <v>11</v>
      </c>
      <c r="C79" s="6" t="s">
        <v>69</v>
      </c>
      <c r="D79" s="13">
        <v>1</v>
      </c>
      <c r="E79" s="15" t="s">
        <v>98</v>
      </c>
      <c r="F79" s="16">
        <v>150000</v>
      </c>
      <c r="G79" s="10">
        <f t="shared" si="0"/>
        <v>150000</v>
      </c>
      <c r="H79" s="28" t="s">
        <v>142</v>
      </c>
      <c r="I79" s="52"/>
    </row>
    <row r="80" spans="2:10" ht="24.75">
      <c r="B80" s="30">
        <v>12</v>
      </c>
      <c r="C80" s="6" t="s">
        <v>102</v>
      </c>
      <c r="D80" s="13">
        <v>1</v>
      </c>
      <c r="E80" s="15" t="s">
        <v>85</v>
      </c>
      <c r="F80" s="16">
        <v>1500000</v>
      </c>
      <c r="G80" s="10">
        <f t="shared" si="0"/>
        <v>1500000</v>
      </c>
      <c r="H80" s="9" t="s">
        <v>152</v>
      </c>
      <c r="I80" s="53"/>
    </row>
    <row r="81" spans="2:9">
      <c r="B81" s="27"/>
      <c r="C81" s="36" t="s">
        <v>70</v>
      </c>
      <c r="D81" s="4"/>
      <c r="E81" s="4"/>
      <c r="F81" s="7"/>
      <c r="G81" s="7"/>
      <c r="H81" s="28"/>
      <c r="I81" s="52"/>
    </row>
    <row r="82" spans="2:9" ht="24.75">
      <c r="B82" s="27">
        <v>1</v>
      </c>
      <c r="C82" s="6" t="s">
        <v>71</v>
      </c>
      <c r="D82" s="4">
        <v>1</v>
      </c>
      <c r="E82" s="4" t="s">
        <v>96</v>
      </c>
      <c r="F82" s="10">
        <v>250000</v>
      </c>
      <c r="G82" s="7">
        <f>F82*D82</f>
        <v>250000</v>
      </c>
      <c r="H82" s="28" t="s">
        <v>142</v>
      </c>
      <c r="I82" s="52"/>
    </row>
    <row r="83" spans="2:9" ht="24.75">
      <c r="B83" s="24">
        <v>5</v>
      </c>
      <c r="C83" s="6" t="s">
        <v>72</v>
      </c>
      <c r="D83" s="13">
        <v>1</v>
      </c>
      <c r="E83" s="13" t="s">
        <v>98</v>
      </c>
      <c r="F83" s="38">
        <v>32000000</v>
      </c>
      <c r="G83" s="10">
        <f>F83*D83</f>
        <v>32000000</v>
      </c>
      <c r="H83" s="28" t="s">
        <v>142</v>
      </c>
      <c r="I83" s="52"/>
    </row>
    <row r="84" spans="2:9">
      <c r="B84" s="24"/>
      <c r="C84" s="19" t="s">
        <v>75</v>
      </c>
      <c r="D84" s="13"/>
      <c r="E84" s="17"/>
      <c r="F84" s="17"/>
      <c r="G84" s="10"/>
      <c r="H84" s="26"/>
      <c r="I84" s="54"/>
    </row>
    <row r="85" spans="2:9" ht="24.75">
      <c r="B85" s="24">
        <v>1</v>
      </c>
      <c r="C85" s="14" t="s">
        <v>66</v>
      </c>
      <c r="D85" s="13">
        <v>1</v>
      </c>
      <c r="E85" s="13" t="s">
        <v>80</v>
      </c>
      <c r="F85" s="29">
        <f>10%*F74</f>
        <v>2000000</v>
      </c>
      <c r="G85" s="10">
        <f>F85*D85</f>
        <v>2000000</v>
      </c>
      <c r="H85" s="28" t="s">
        <v>153</v>
      </c>
      <c r="I85" s="52"/>
    </row>
    <row r="86" spans="2:9" ht="24.75">
      <c r="B86" s="24">
        <v>3</v>
      </c>
      <c r="C86" s="6" t="s">
        <v>72</v>
      </c>
      <c r="D86" s="13">
        <v>1</v>
      </c>
      <c r="E86" s="13" t="s">
        <v>98</v>
      </c>
      <c r="F86" s="17">
        <f>10%*F83</f>
        <v>3200000</v>
      </c>
      <c r="G86" s="10">
        <f>F86*D86</f>
        <v>3200000</v>
      </c>
      <c r="H86" s="28" t="s">
        <v>153</v>
      </c>
      <c r="I86" s="52"/>
    </row>
    <row r="87" spans="2:9">
      <c r="B87" s="24">
        <v>4</v>
      </c>
      <c r="C87" s="6" t="s">
        <v>97</v>
      </c>
      <c r="D87" s="13">
        <v>1</v>
      </c>
      <c r="E87" s="13" t="s">
        <v>80</v>
      </c>
      <c r="F87" s="17"/>
      <c r="G87" s="10"/>
      <c r="H87" s="26"/>
      <c r="I87" s="54"/>
    </row>
    <row r="88" spans="2:9">
      <c r="B88" s="17"/>
      <c r="C88" s="18" t="s">
        <v>38</v>
      </c>
      <c r="D88" s="13"/>
      <c r="E88" s="15"/>
      <c r="F88" s="16"/>
      <c r="G88" s="7"/>
      <c r="H88" s="17"/>
      <c r="I88" s="50"/>
    </row>
    <row r="89" spans="2:9">
      <c r="B89" s="13">
        <v>1</v>
      </c>
      <c r="C89" s="47" t="s">
        <v>43</v>
      </c>
      <c r="D89" s="13"/>
      <c r="E89" s="13"/>
      <c r="F89" s="17"/>
      <c r="G89" s="10"/>
      <c r="H89" s="9" t="s">
        <v>134</v>
      </c>
      <c r="I89" s="53"/>
    </row>
    <row r="90" spans="2:9">
      <c r="B90" s="13"/>
      <c r="C90" s="6" t="s">
        <v>103</v>
      </c>
      <c r="D90" s="13">
        <v>1</v>
      </c>
      <c r="E90" s="13" t="s">
        <v>104</v>
      </c>
      <c r="F90" s="38">
        <v>1000000</v>
      </c>
      <c r="G90" s="10">
        <f>F90*D90</f>
        <v>1000000</v>
      </c>
      <c r="H90" s="9"/>
      <c r="I90" s="53"/>
    </row>
    <row r="91" spans="2:9">
      <c r="B91" s="13"/>
      <c r="C91" s="6" t="s">
        <v>44</v>
      </c>
      <c r="D91" s="13">
        <v>50</v>
      </c>
      <c r="E91" s="13" t="s">
        <v>101</v>
      </c>
      <c r="F91" s="16">
        <v>60000</v>
      </c>
      <c r="G91" s="10">
        <f>F91*D91</f>
        <v>3000000</v>
      </c>
      <c r="H91" s="28"/>
      <c r="I91" s="52"/>
    </row>
    <row r="92" spans="2:9">
      <c r="B92" s="13"/>
      <c r="C92" s="6" t="s">
        <v>42</v>
      </c>
      <c r="D92" s="13">
        <v>2</v>
      </c>
      <c r="E92" s="13" t="s">
        <v>89</v>
      </c>
      <c r="F92" s="16">
        <v>65000</v>
      </c>
      <c r="G92" s="29">
        <f>F92*D92</f>
        <v>130000</v>
      </c>
      <c r="H92" s="17"/>
      <c r="I92" s="50"/>
    </row>
    <row r="93" spans="2:9" ht="24.75">
      <c r="B93" s="17">
        <v>2</v>
      </c>
      <c r="C93" s="6" t="s">
        <v>39</v>
      </c>
      <c r="D93" s="13"/>
      <c r="E93" s="17"/>
      <c r="F93" s="17"/>
      <c r="G93" s="17"/>
      <c r="H93" s="9" t="s">
        <v>91</v>
      </c>
      <c r="I93" s="52"/>
    </row>
    <row r="94" spans="2:9">
      <c r="B94" s="17"/>
      <c r="C94" s="6" t="s">
        <v>40</v>
      </c>
      <c r="D94" s="13">
        <v>5</v>
      </c>
      <c r="E94" s="17" t="s">
        <v>90</v>
      </c>
      <c r="F94" s="38">
        <v>45000</v>
      </c>
      <c r="G94" s="17">
        <f>F94*D94</f>
        <v>225000</v>
      </c>
      <c r="H94" s="17"/>
      <c r="I94" s="50"/>
    </row>
    <row r="95" spans="2:9">
      <c r="B95" s="35"/>
      <c r="C95" s="6" t="s">
        <v>41</v>
      </c>
      <c r="D95" s="4">
        <v>2</v>
      </c>
      <c r="E95" s="6" t="s">
        <v>85</v>
      </c>
      <c r="F95" s="40">
        <v>35000</v>
      </c>
      <c r="G95" s="7">
        <f>F95*D95</f>
        <v>70000</v>
      </c>
      <c r="H95" s="6"/>
      <c r="I95" s="22"/>
    </row>
    <row r="96" spans="2:9">
      <c r="B96" s="6"/>
      <c r="C96" s="14" t="s">
        <v>42</v>
      </c>
      <c r="D96" s="4">
        <v>2</v>
      </c>
      <c r="E96" s="6" t="s">
        <v>89</v>
      </c>
      <c r="F96" s="7">
        <v>75000</v>
      </c>
      <c r="G96" s="7">
        <f>F96*D96</f>
        <v>150000</v>
      </c>
      <c r="H96" s="9"/>
      <c r="I96" s="53"/>
    </row>
    <row r="98" spans="2:9">
      <c r="B98" s="5" t="s">
        <v>8</v>
      </c>
      <c r="C98" s="5" t="s">
        <v>9</v>
      </c>
      <c r="D98" s="5" t="s">
        <v>10</v>
      </c>
      <c r="E98" s="5" t="s">
        <v>11</v>
      </c>
      <c r="F98" s="5" t="s">
        <v>12</v>
      </c>
      <c r="G98" s="5" t="s">
        <v>13</v>
      </c>
      <c r="H98" s="5" t="s">
        <v>14</v>
      </c>
      <c r="I98" s="51"/>
    </row>
    <row r="99" spans="2:9">
      <c r="B99" s="5"/>
      <c r="C99" s="34" t="s">
        <v>73</v>
      </c>
      <c r="D99" s="5"/>
      <c r="E99" s="5"/>
      <c r="F99" s="5"/>
      <c r="G99" s="5"/>
      <c r="H99" s="5"/>
      <c r="I99" s="51"/>
    </row>
    <row r="100" spans="2:9">
      <c r="B100" s="6"/>
      <c r="C100" s="19" t="s">
        <v>36</v>
      </c>
      <c r="D100" s="4"/>
      <c r="E100" s="6"/>
      <c r="F100" s="7"/>
      <c r="G100" s="7"/>
      <c r="H100" s="6"/>
      <c r="I100" s="22"/>
    </row>
    <row r="101" spans="2:9" ht="24.75">
      <c r="B101" s="27">
        <v>1</v>
      </c>
      <c r="C101" s="26" t="s">
        <v>76</v>
      </c>
      <c r="D101" s="4">
        <v>2</v>
      </c>
      <c r="E101" s="4" t="s">
        <v>80</v>
      </c>
      <c r="F101" s="7">
        <v>1000000</v>
      </c>
      <c r="G101" s="7">
        <f>F101*D101</f>
        <v>2000000</v>
      </c>
      <c r="H101" s="28" t="s">
        <v>149</v>
      </c>
      <c r="I101" s="52"/>
    </row>
    <row r="102" spans="2:9" ht="24.75">
      <c r="B102" s="27">
        <v>2</v>
      </c>
      <c r="C102" s="14" t="s">
        <v>77</v>
      </c>
      <c r="D102" s="4">
        <v>1</v>
      </c>
      <c r="E102" s="4" t="s">
        <v>80</v>
      </c>
      <c r="F102" s="7">
        <v>5000000</v>
      </c>
      <c r="G102" s="7">
        <f>F102*D102</f>
        <v>5000000</v>
      </c>
      <c r="H102" s="28" t="s">
        <v>149</v>
      </c>
      <c r="I102" s="52"/>
    </row>
    <row r="103" spans="2:9" ht="24.75">
      <c r="B103" s="33">
        <v>3</v>
      </c>
      <c r="C103" s="14" t="s">
        <v>78</v>
      </c>
      <c r="D103" s="4">
        <v>34</v>
      </c>
      <c r="E103" s="4" t="s">
        <v>79</v>
      </c>
      <c r="F103" s="10">
        <v>850000</v>
      </c>
      <c r="G103" s="10">
        <v>850000</v>
      </c>
      <c r="H103" s="28" t="s">
        <v>154</v>
      </c>
      <c r="I103" s="52"/>
    </row>
    <row r="104" spans="2:9">
      <c r="B104" s="33"/>
      <c r="C104" s="18"/>
      <c r="D104" s="4"/>
      <c r="E104" s="4"/>
      <c r="F104" s="10"/>
      <c r="G104" s="10"/>
      <c r="H104" s="28"/>
      <c r="I104" s="52"/>
    </row>
    <row r="105" spans="2:9" ht="24.75">
      <c r="B105" s="33"/>
      <c r="C105" s="18" t="s">
        <v>81</v>
      </c>
      <c r="D105" s="4"/>
      <c r="E105" s="4"/>
      <c r="F105" s="10"/>
      <c r="G105" s="10"/>
      <c r="H105" s="28" t="s">
        <v>155</v>
      </c>
      <c r="I105" s="52"/>
    </row>
    <row r="106" spans="2:9" ht="24.75">
      <c r="B106" s="33">
        <v>1</v>
      </c>
      <c r="C106" s="14" t="s">
        <v>77</v>
      </c>
      <c r="D106" s="4">
        <v>1</v>
      </c>
      <c r="E106" s="4" t="s">
        <v>80</v>
      </c>
      <c r="F106" s="10">
        <f>10%*F102</f>
        <v>500000</v>
      </c>
      <c r="G106" s="10">
        <f>F106*D106</f>
        <v>500000</v>
      </c>
      <c r="H106" s="28" t="s">
        <v>155</v>
      </c>
      <c r="I106" s="52"/>
    </row>
    <row r="107" spans="2:9">
      <c r="B107" s="13">
        <v>2</v>
      </c>
      <c r="C107" s="26" t="s">
        <v>76</v>
      </c>
      <c r="D107" s="13">
        <v>2</v>
      </c>
      <c r="E107" s="4" t="s">
        <v>80</v>
      </c>
      <c r="F107" s="10">
        <f>10%*F101</f>
        <v>100000</v>
      </c>
      <c r="G107" s="10">
        <f>F107*D107</f>
        <v>200000</v>
      </c>
      <c r="H107" s="26"/>
      <c r="I107" s="55"/>
    </row>
    <row r="108" spans="2:9">
      <c r="B108" s="17"/>
      <c r="C108" s="18" t="s">
        <v>38</v>
      </c>
      <c r="D108" s="13"/>
      <c r="E108" s="15"/>
      <c r="F108" s="16"/>
      <c r="G108" s="7"/>
      <c r="H108" s="17"/>
      <c r="I108" s="50"/>
    </row>
    <row r="109" spans="2:9">
      <c r="B109" s="13">
        <v>1</v>
      </c>
      <c r="C109" s="6" t="s">
        <v>43</v>
      </c>
      <c r="D109" s="13"/>
      <c r="E109" s="17"/>
      <c r="F109" s="38"/>
      <c r="G109" s="10"/>
      <c r="H109" s="9" t="s">
        <v>141</v>
      </c>
      <c r="I109" s="53"/>
    </row>
    <row r="110" spans="2:9" ht="60.75">
      <c r="B110" s="13"/>
      <c r="C110" s="6" t="s">
        <v>44</v>
      </c>
      <c r="D110" s="12">
        <v>50</v>
      </c>
      <c r="E110" s="13" t="s">
        <v>88</v>
      </c>
      <c r="F110" s="16">
        <v>65000</v>
      </c>
      <c r="G110" s="45">
        <f>F110*D110</f>
        <v>3250000</v>
      </c>
      <c r="H110" s="28" t="s">
        <v>128</v>
      </c>
      <c r="I110" s="52"/>
    </row>
    <row r="111" spans="2:9" ht="30.75" customHeight="1">
      <c r="B111" s="13"/>
      <c r="C111" s="6" t="s">
        <v>42</v>
      </c>
      <c r="D111" s="13">
        <v>4</v>
      </c>
      <c r="E111" s="13" t="s">
        <v>89</v>
      </c>
      <c r="F111" s="16">
        <v>50000</v>
      </c>
      <c r="G111" s="29">
        <f>F111*D111</f>
        <v>200000</v>
      </c>
      <c r="H111" s="46" t="s">
        <v>124</v>
      </c>
      <c r="I111" s="56"/>
    </row>
    <row r="112" spans="2:9" ht="24.75">
      <c r="B112" s="17">
        <v>2</v>
      </c>
      <c r="C112" s="6" t="s">
        <v>39</v>
      </c>
      <c r="D112" s="13"/>
      <c r="E112" s="17"/>
      <c r="F112" s="17"/>
      <c r="G112" s="17"/>
      <c r="H112" s="9" t="s">
        <v>91</v>
      </c>
      <c r="I112" s="55"/>
    </row>
    <row r="113" spans="2:9">
      <c r="B113" s="17"/>
      <c r="C113" s="6" t="s">
        <v>40</v>
      </c>
      <c r="D113" s="13">
        <v>5</v>
      </c>
      <c r="E113" s="13" t="s">
        <v>90</v>
      </c>
      <c r="F113" s="38">
        <v>50000</v>
      </c>
      <c r="G113" s="17">
        <f>F113*D113</f>
        <v>250000</v>
      </c>
      <c r="H113" s="17"/>
      <c r="I113" s="50"/>
    </row>
    <row r="114" spans="2:9">
      <c r="B114" s="35"/>
      <c r="C114" s="6" t="s">
        <v>41</v>
      </c>
      <c r="D114" s="4">
        <v>3</v>
      </c>
      <c r="E114" s="4" t="s">
        <v>85</v>
      </c>
      <c r="F114" s="40">
        <v>35000</v>
      </c>
      <c r="G114" s="7">
        <f>F114*D114</f>
        <v>105000</v>
      </c>
      <c r="H114" s="6"/>
      <c r="I114" s="22"/>
    </row>
    <row r="115" spans="2:9">
      <c r="B115" s="6"/>
      <c r="C115" s="14" t="s">
        <v>42</v>
      </c>
      <c r="D115" s="4">
        <v>3</v>
      </c>
      <c r="E115" s="4" t="s">
        <v>89</v>
      </c>
      <c r="F115" s="38">
        <v>50000</v>
      </c>
      <c r="G115" s="7">
        <f>F115*D115</f>
        <v>150000</v>
      </c>
      <c r="H115" s="9"/>
      <c r="I115" s="53"/>
    </row>
    <row r="116" spans="2:9">
      <c r="B116" s="22"/>
      <c r="C116" s="60"/>
      <c r="D116" s="66"/>
      <c r="E116" s="66"/>
      <c r="F116" s="67"/>
      <c r="G116" s="23"/>
      <c r="H116" s="53"/>
      <c r="I116" s="53"/>
    </row>
    <row r="117" spans="2:9">
      <c r="B117" s="22"/>
      <c r="C117" s="60"/>
      <c r="D117" s="66"/>
      <c r="E117" s="66"/>
      <c r="F117" s="67"/>
      <c r="G117" s="23"/>
      <c r="H117" s="53"/>
      <c r="I117" s="53"/>
    </row>
    <row r="119" spans="2:9"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13</v>
      </c>
      <c r="H119" s="5" t="s">
        <v>14</v>
      </c>
      <c r="I119" s="51"/>
    </row>
    <row r="120" spans="2:9">
      <c r="B120" s="5"/>
      <c r="C120" s="34" t="s">
        <v>82</v>
      </c>
      <c r="D120" s="5"/>
      <c r="E120" s="5"/>
      <c r="F120" s="5"/>
      <c r="G120" s="5"/>
      <c r="H120" s="5"/>
      <c r="I120" s="51"/>
    </row>
    <row r="121" spans="2:9">
      <c r="B121" s="6"/>
      <c r="C121" s="19" t="s">
        <v>36</v>
      </c>
      <c r="D121" s="4"/>
      <c r="E121" s="6"/>
      <c r="F121" s="7"/>
      <c r="G121" s="7"/>
      <c r="H121" s="6"/>
      <c r="I121" s="22"/>
    </row>
    <row r="122" spans="2:9" ht="24.75">
      <c r="B122" s="4">
        <v>1</v>
      </c>
      <c r="C122" s="6" t="s">
        <v>83</v>
      </c>
      <c r="D122" s="4">
        <v>9</v>
      </c>
      <c r="E122" s="4" t="s">
        <v>80</v>
      </c>
      <c r="F122" s="7">
        <v>1300000</v>
      </c>
      <c r="G122" s="7">
        <f>F122*D122</f>
        <v>11700000</v>
      </c>
      <c r="H122" s="9" t="s">
        <v>149</v>
      </c>
      <c r="I122" s="53"/>
    </row>
    <row r="123" spans="2:9" ht="24.75">
      <c r="B123" s="27">
        <v>2</v>
      </c>
      <c r="C123" s="26" t="s">
        <v>84</v>
      </c>
      <c r="D123" s="4">
        <v>2</v>
      </c>
      <c r="E123" s="4" t="s">
        <v>80</v>
      </c>
      <c r="F123" s="7">
        <v>1000000</v>
      </c>
      <c r="G123" s="7">
        <f>F123*D123</f>
        <v>2000000</v>
      </c>
      <c r="H123" s="9" t="s">
        <v>149</v>
      </c>
      <c r="I123" s="53"/>
    </row>
    <row r="124" spans="2:9" ht="24.75">
      <c r="B124" s="27">
        <v>3</v>
      </c>
      <c r="C124" s="14" t="s">
        <v>46</v>
      </c>
      <c r="D124" s="4">
        <v>1</v>
      </c>
      <c r="E124" s="4" t="s">
        <v>80</v>
      </c>
      <c r="F124" s="7">
        <v>3000000</v>
      </c>
      <c r="G124" s="7">
        <f>F124*D124</f>
        <v>3000000</v>
      </c>
      <c r="H124" s="28" t="s">
        <v>135</v>
      </c>
      <c r="I124" s="52"/>
    </row>
    <row r="125" spans="2:9" ht="24.75">
      <c r="B125" s="33">
        <v>4</v>
      </c>
      <c r="C125" s="14" t="s">
        <v>107</v>
      </c>
      <c r="D125" s="4">
        <v>1</v>
      </c>
      <c r="E125" s="4" t="s">
        <v>85</v>
      </c>
      <c r="F125" s="10">
        <v>1300000</v>
      </c>
      <c r="G125" s="10">
        <f>F125*D125</f>
        <v>1300000</v>
      </c>
      <c r="H125" s="9" t="s">
        <v>149</v>
      </c>
      <c r="I125" s="53"/>
    </row>
    <row r="126" spans="2:9">
      <c r="B126" s="33"/>
      <c r="C126" s="18" t="s">
        <v>81</v>
      </c>
      <c r="D126" s="4"/>
      <c r="E126" s="4"/>
      <c r="F126" s="10"/>
      <c r="G126" s="10"/>
      <c r="H126" s="28"/>
      <c r="I126" s="52"/>
    </row>
    <row r="127" spans="2:9" ht="24.75">
      <c r="B127" s="33">
        <v>1</v>
      </c>
      <c r="C127" s="14" t="s">
        <v>46</v>
      </c>
      <c r="D127" s="4">
        <v>2</v>
      </c>
      <c r="E127" s="4" t="s">
        <v>80</v>
      </c>
      <c r="F127" s="10">
        <f>10%*F124</f>
        <v>300000</v>
      </c>
      <c r="G127" s="10">
        <f>F127*D127</f>
        <v>600000</v>
      </c>
      <c r="H127" s="28" t="s">
        <v>143</v>
      </c>
      <c r="I127" s="52"/>
    </row>
    <row r="128" spans="2:9" ht="24.75">
      <c r="B128" s="33">
        <v>2</v>
      </c>
      <c r="C128" s="14" t="s">
        <v>105</v>
      </c>
      <c r="D128" s="4">
        <v>2</v>
      </c>
      <c r="E128" s="44" t="s">
        <v>118</v>
      </c>
      <c r="F128" s="10">
        <f>10%*F123</f>
        <v>100000</v>
      </c>
      <c r="G128" s="10">
        <f>F128*D128</f>
        <v>200000</v>
      </c>
      <c r="H128" s="9" t="s">
        <v>155</v>
      </c>
      <c r="I128" s="53"/>
    </row>
    <row r="129" spans="2:9" ht="24.75">
      <c r="B129" s="13">
        <v>3</v>
      </c>
      <c r="C129" s="6" t="s">
        <v>83</v>
      </c>
      <c r="D129" s="13">
        <v>2</v>
      </c>
      <c r="E129" s="4" t="s">
        <v>80</v>
      </c>
      <c r="F129" s="10">
        <f>10%*F122</f>
        <v>130000</v>
      </c>
      <c r="G129" s="10">
        <f>F129*D129</f>
        <v>260000</v>
      </c>
      <c r="H129" s="9" t="s">
        <v>155</v>
      </c>
      <c r="I129" s="53"/>
    </row>
    <row r="130" spans="2:9">
      <c r="B130" s="13"/>
      <c r="C130" s="18" t="s">
        <v>38</v>
      </c>
      <c r="D130" s="13"/>
      <c r="E130" s="15"/>
      <c r="F130" s="16"/>
      <c r="G130" s="7"/>
      <c r="H130" s="17"/>
      <c r="I130" s="50"/>
    </row>
    <row r="131" spans="2:9">
      <c r="B131" s="13">
        <v>1</v>
      </c>
      <c r="C131" s="6" t="s">
        <v>43</v>
      </c>
      <c r="D131" s="13"/>
      <c r="E131" s="17"/>
      <c r="F131" s="17"/>
      <c r="G131" s="10"/>
      <c r="H131" s="9" t="s">
        <v>141</v>
      </c>
      <c r="I131" s="53"/>
    </row>
    <row r="132" spans="2:9" ht="24.75">
      <c r="B132" s="13"/>
      <c r="C132" s="6" t="s">
        <v>44</v>
      </c>
      <c r="D132" s="13">
        <v>4.1399999999999997</v>
      </c>
      <c r="E132" s="13" t="s">
        <v>88</v>
      </c>
      <c r="F132" s="16">
        <v>60000</v>
      </c>
      <c r="G132" s="45">
        <f>F132*D132</f>
        <v>248399.99999999997</v>
      </c>
      <c r="H132" s="28" t="s">
        <v>126</v>
      </c>
      <c r="I132" s="52"/>
    </row>
    <row r="133" spans="2:9">
      <c r="B133" s="13"/>
      <c r="C133" s="6" t="s">
        <v>42</v>
      </c>
      <c r="D133" s="13">
        <v>4</v>
      </c>
      <c r="E133" s="13" t="s">
        <v>108</v>
      </c>
      <c r="F133" s="16">
        <v>50000</v>
      </c>
      <c r="G133" s="29">
        <f>F133*D133</f>
        <v>200000</v>
      </c>
      <c r="H133" s="17"/>
      <c r="I133" s="50"/>
    </row>
    <row r="134" spans="2:9" ht="24.75">
      <c r="B134" s="13">
        <v>2</v>
      </c>
      <c r="C134" s="6" t="s">
        <v>39</v>
      </c>
      <c r="D134" s="13"/>
      <c r="E134" s="17"/>
      <c r="F134" s="17"/>
      <c r="G134" s="17"/>
      <c r="H134" s="9" t="s">
        <v>91</v>
      </c>
      <c r="I134" s="53"/>
    </row>
    <row r="135" spans="2:9">
      <c r="B135" s="17"/>
      <c r="C135" s="6" t="s">
        <v>40</v>
      </c>
      <c r="D135" s="13">
        <v>5</v>
      </c>
      <c r="E135" s="17" t="s">
        <v>90</v>
      </c>
      <c r="F135" s="38">
        <v>50000</v>
      </c>
      <c r="G135" s="17">
        <f>F135*D135</f>
        <v>250000</v>
      </c>
      <c r="H135" s="17"/>
      <c r="I135" s="50"/>
    </row>
    <row r="136" spans="2:9">
      <c r="B136" s="35"/>
      <c r="C136" s="6" t="s">
        <v>41</v>
      </c>
      <c r="D136" s="4">
        <v>3</v>
      </c>
      <c r="E136" s="6" t="s">
        <v>85</v>
      </c>
      <c r="F136" s="40">
        <v>35000</v>
      </c>
      <c r="G136" s="7">
        <f>F136*D136</f>
        <v>105000</v>
      </c>
      <c r="H136" s="6"/>
      <c r="I136" s="22"/>
    </row>
    <row r="137" spans="2:9">
      <c r="B137" s="6"/>
      <c r="C137" s="14" t="s">
        <v>42</v>
      </c>
      <c r="D137" s="4">
        <v>3</v>
      </c>
      <c r="E137" s="6" t="s">
        <v>89</v>
      </c>
      <c r="F137" s="7">
        <v>50000</v>
      </c>
      <c r="G137" s="7">
        <f>F137*D137</f>
        <v>150000</v>
      </c>
      <c r="H137" s="9"/>
      <c r="I137" s="53"/>
    </row>
    <row r="138" spans="2:9">
      <c r="B138" s="22"/>
      <c r="C138" s="60"/>
      <c r="D138" s="66"/>
      <c r="E138" s="22"/>
      <c r="F138" s="23"/>
      <c r="G138" s="23"/>
      <c r="H138" s="53"/>
      <c r="I138" s="53"/>
    </row>
    <row r="139" spans="2:9">
      <c r="B139" s="22"/>
      <c r="C139" s="60"/>
      <c r="D139" s="66"/>
      <c r="E139" s="22"/>
      <c r="F139" s="23"/>
      <c r="G139" s="23"/>
      <c r="H139" s="53"/>
      <c r="I139" s="53"/>
    </row>
    <row r="141" spans="2:9"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13</v>
      </c>
      <c r="H141" s="5" t="s">
        <v>14</v>
      </c>
      <c r="I141" s="51"/>
    </row>
    <row r="142" spans="2:9">
      <c r="B142" s="27"/>
      <c r="C142" s="41" t="s">
        <v>109</v>
      </c>
      <c r="D142" s="27"/>
      <c r="E142" s="26"/>
      <c r="F142" s="26"/>
      <c r="G142" s="7"/>
      <c r="H142" s="28"/>
      <c r="I142" s="52"/>
    </row>
    <row r="143" spans="2:9">
      <c r="B143" s="4"/>
      <c r="C143" s="19" t="s">
        <v>36</v>
      </c>
      <c r="D143" s="4"/>
      <c r="E143" s="6"/>
      <c r="F143" s="7"/>
      <c r="G143" s="7"/>
      <c r="H143" s="9"/>
      <c r="I143" s="53"/>
    </row>
    <row r="144" spans="2:9">
      <c r="B144" s="27">
        <v>1</v>
      </c>
      <c r="C144" s="26" t="s">
        <v>110</v>
      </c>
      <c r="D144" s="13">
        <v>2</v>
      </c>
      <c r="E144" s="4" t="s">
        <v>111</v>
      </c>
      <c r="F144" s="10">
        <v>30000</v>
      </c>
      <c r="G144" s="29">
        <f>D144*F144</f>
        <v>60000</v>
      </c>
      <c r="H144" s="9" t="s">
        <v>141</v>
      </c>
      <c r="I144" s="53"/>
    </row>
    <row r="145" spans="2:9">
      <c r="B145" s="33"/>
      <c r="C145" s="19" t="s">
        <v>37</v>
      </c>
      <c r="D145" s="13"/>
      <c r="E145" s="17"/>
      <c r="F145" s="17"/>
      <c r="G145" s="17"/>
      <c r="H145" s="17"/>
      <c r="I145" s="50"/>
    </row>
    <row r="146" spans="2:9">
      <c r="B146" s="27">
        <v>1</v>
      </c>
      <c r="C146" s="42" t="s">
        <v>112</v>
      </c>
      <c r="D146" s="13">
        <v>2</v>
      </c>
      <c r="E146" s="4" t="s">
        <v>111</v>
      </c>
      <c r="F146" s="10">
        <v>150000</v>
      </c>
      <c r="G146" s="29">
        <v>300000</v>
      </c>
      <c r="H146" s="28" t="s">
        <v>156</v>
      </c>
      <c r="I146" s="55"/>
    </row>
    <row r="147" spans="2:9">
      <c r="B147" s="13"/>
      <c r="C147" s="19" t="s">
        <v>38</v>
      </c>
      <c r="D147" s="4"/>
      <c r="E147" s="4"/>
      <c r="F147" s="10"/>
      <c r="G147" s="10"/>
      <c r="H147" s="6"/>
      <c r="I147" s="22"/>
    </row>
    <row r="148" spans="2:9">
      <c r="B148" s="13">
        <v>1</v>
      </c>
      <c r="C148" s="6" t="s">
        <v>125</v>
      </c>
      <c r="D148" s="4">
        <v>2</v>
      </c>
      <c r="E148" s="4" t="s">
        <v>111</v>
      </c>
      <c r="F148" s="10">
        <v>150000</v>
      </c>
      <c r="G148" s="10">
        <f>F148*D148</f>
        <v>300000</v>
      </c>
      <c r="H148" s="6" t="s">
        <v>156</v>
      </c>
      <c r="I148" s="22"/>
    </row>
    <row r="149" spans="2:9">
      <c r="B149" s="13">
        <v>1</v>
      </c>
      <c r="C149" s="6" t="s">
        <v>43</v>
      </c>
      <c r="D149" s="13"/>
      <c r="E149" s="13"/>
      <c r="F149" s="13"/>
      <c r="G149" s="10"/>
      <c r="H149" s="9" t="s">
        <v>141</v>
      </c>
      <c r="I149" s="53"/>
    </row>
    <row r="150" spans="2:9" ht="24.75">
      <c r="B150" s="13"/>
      <c r="C150" s="6" t="s">
        <v>44</v>
      </c>
      <c r="D150" s="13">
        <v>1.2</v>
      </c>
      <c r="E150" s="4" t="s">
        <v>88</v>
      </c>
      <c r="F150" s="10">
        <v>60000</v>
      </c>
      <c r="G150" s="10">
        <f>D150*F150</f>
        <v>72000</v>
      </c>
      <c r="H150" s="9" t="s">
        <v>127</v>
      </c>
      <c r="I150" s="53"/>
    </row>
    <row r="151" spans="2:9">
      <c r="B151" s="13"/>
      <c r="C151" s="6" t="s">
        <v>42</v>
      </c>
      <c r="D151" s="12">
        <v>1</v>
      </c>
      <c r="E151" s="4" t="s">
        <v>113</v>
      </c>
      <c r="F151" s="10">
        <v>75000</v>
      </c>
      <c r="G151" s="10">
        <f>D151*F151</f>
        <v>75000</v>
      </c>
      <c r="H151" s="17"/>
      <c r="I151" s="50"/>
    </row>
    <row r="152" spans="2:9" ht="24.75">
      <c r="B152" s="13">
        <v>2</v>
      </c>
      <c r="C152" s="6" t="s">
        <v>39</v>
      </c>
      <c r="D152" s="12"/>
      <c r="E152" s="4"/>
      <c r="F152" s="10"/>
      <c r="G152" s="10"/>
      <c r="H152" s="9" t="s">
        <v>91</v>
      </c>
      <c r="I152" s="53"/>
    </row>
    <row r="153" spans="2:9">
      <c r="B153" s="6"/>
      <c r="C153" s="6" t="s">
        <v>40</v>
      </c>
      <c r="D153" s="4">
        <v>1</v>
      </c>
      <c r="E153" s="4" t="s">
        <v>114</v>
      </c>
      <c r="F153" s="10">
        <v>45000</v>
      </c>
      <c r="G153" s="10">
        <f>D153*F153</f>
        <v>45000</v>
      </c>
      <c r="H153" s="17"/>
      <c r="I153" s="50"/>
    </row>
    <row r="154" spans="2:9">
      <c r="B154" s="17"/>
      <c r="C154" s="6" t="s">
        <v>41</v>
      </c>
      <c r="D154" s="13">
        <v>1</v>
      </c>
      <c r="E154" s="4" t="s">
        <v>111</v>
      </c>
      <c r="F154" s="10">
        <v>35000</v>
      </c>
      <c r="G154" s="10">
        <f>D154*F154</f>
        <v>35000</v>
      </c>
      <c r="H154" s="17"/>
      <c r="I154" s="50"/>
    </row>
    <row r="155" spans="2:9">
      <c r="B155" s="43"/>
      <c r="C155" s="14" t="s">
        <v>42</v>
      </c>
      <c r="D155" s="13">
        <v>1</v>
      </c>
      <c r="E155" s="15" t="s">
        <v>113</v>
      </c>
      <c r="F155" s="16">
        <v>50000</v>
      </c>
      <c r="G155" s="7">
        <f>D155*F155</f>
        <v>50000</v>
      </c>
      <c r="H155" s="17"/>
      <c r="I155" s="50"/>
    </row>
  </sheetData>
  <mergeCells count="2">
    <mergeCell ref="K26:K27"/>
    <mergeCell ref="K37:K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>
      <selection activeCell="E17" sqref="E17"/>
    </sheetView>
  </sheetViews>
  <sheetFormatPr defaultRowHeight="15"/>
  <cols>
    <col min="1" max="1" width="24.7109375" bestFit="1" customWidth="1"/>
    <col min="2" max="2" width="11" style="32" bestFit="1" customWidth="1"/>
    <col min="3" max="3" width="10" customWidth="1"/>
  </cols>
  <sheetData>
    <row r="1" spans="1:3">
      <c r="A1" s="31"/>
      <c r="B1" s="31"/>
      <c r="C1" s="31"/>
    </row>
    <row r="2" spans="1:3">
      <c r="C2" s="32"/>
    </row>
    <row r="3" spans="1:3">
      <c r="C3" s="32"/>
    </row>
    <row r="4" spans="1:3">
      <c r="C4" s="32"/>
    </row>
    <row r="5" spans="1:3">
      <c r="C5" s="32"/>
    </row>
    <row r="6" spans="1:3">
      <c r="C6" s="32"/>
    </row>
    <row r="7" spans="1:3">
      <c r="C7" s="32"/>
    </row>
    <row r="8" spans="1:3">
      <c r="C8" s="32"/>
    </row>
    <row r="9" spans="1:3">
      <c r="C9" s="32"/>
    </row>
    <row r="10" spans="1:3">
      <c r="C10" s="32"/>
    </row>
    <row r="11" spans="1:3">
      <c r="C11" s="32"/>
    </row>
    <row r="12" spans="1:3">
      <c r="C12" s="32"/>
    </row>
    <row r="13" spans="1:3">
      <c r="C13" s="32"/>
    </row>
    <row r="14" spans="1:3">
      <c r="C14" s="32"/>
    </row>
    <row r="15" spans="1:3">
      <c r="C15" s="32"/>
    </row>
    <row r="16" spans="1:3">
      <c r="C16" s="32"/>
    </row>
    <row r="17" spans="3:3">
      <c r="C17" s="32"/>
    </row>
    <row r="18" spans="3:3">
      <c r="C18" s="32"/>
    </row>
    <row r="19" spans="3:3">
      <c r="C19" s="32"/>
    </row>
    <row r="20" spans="3:3">
      <c r="C20" s="32"/>
    </row>
    <row r="21" spans="3:3">
      <c r="C21" s="32"/>
    </row>
    <row r="22" spans="3:3">
      <c r="C22" s="32"/>
    </row>
    <row r="23" spans="3:3">
      <c r="C23" s="32"/>
    </row>
    <row r="24" spans="3:3">
      <c r="C24" s="32"/>
    </row>
    <row r="25" spans="3:3">
      <c r="C25" s="32"/>
    </row>
    <row r="26" spans="3:3">
      <c r="C26" s="32"/>
    </row>
    <row r="27" spans="3:3">
      <c r="C27" s="32"/>
    </row>
    <row r="28" spans="3:3">
      <c r="C28" s="32"/>
    </row>
    <row r="29" spans="3:3">
      <c r="C29" s="32"/>
    </row>
    <row r="30" spans="3:3">
      <c r="C30" s="32"/>
    </row>
    <row r="31" spans="3:3">
      <c r="C31" s="32"/>
    </row>
    <row r="32" spans="3:3">
      <c r="C32" s="32"/>
    </row>
    <row r="33" spans="3:3">
      <c r="C33" s="32"/>
    </row>
    <row r="34" spans="3:3">
      <c r="C34" s="32"/>
    </row>
    <row r="35" spans="3:3">
      <c r="C35" s="32"/>
    </row>
    <row r="36" spans="3:3">
      <c r="C36" s="32"/>
    </row>
    <row r="37" spans="3:3">
      <c r="C37" s="32"/>
    </row>
    <row r="38" spans="3:3">
      <c r="C38" s="32"/>
    </row>
    <row r="39" spans="3:3">
      <c r="C39" s="32"/>
    </row>
    <row r="40" spans="3:3">
      <c r="C40" s="32"/>
    </row>
    <row r="41" spans="3:3">
      <c r="C41" s="32"/>
    </row>
    <row r="42" spans="3:3">
      <c r="C42" s="32"/>
    </row>
    <row r="43" spans="3:3">
      <c r="C43" s="32"/>
    </row>
    <row r="44" spans="3:3">
      <c r="C44" s="32"/>
    </row>
    <row r="45" spans="3:3">
      <c r="C45" s="32"/>
    </row>
    <row r="46" spans="3:3">
      <c r="C46" s="32"/>
    </row>
    <row r="47" spans="3:3">
      <c r="C47" s="32"/>
    </row>
    <row r="48" spans="3:3">
      <c r="C48" s="32"/>
    </row>
    <row r="49" spans="3:3">
      <c r="C49" s="32"/>
    </row>
    <row r="50" spans="3:3">
      <c r="C50" s="32"/>
    </row>
    <row r="51" spans="3:3">
      <c r="C51" s="32"/>
    </row>
    <row r="52" spans="3:3">
      <c r="C52" s="32"/>
    </row>
    <row r="53" spans="3:3">
      <c r="C53" s="32"/>
    </row>
    <row r="54" spans="3:3">
      <c r="C54" s="32"/>
    </row>
    <row r="55" spans="3:3">
      <c r="C55" s="32"/>
    </row>
    <row r="56" spans="3:3">
      <c r="C56" s="32"/>
    </row>
    <row r="57" spans="3:3">
      <c r="C57" s="32"/>
    </row>
    <row r="58" spans="3:3">
      <c r="C58" s="32"/>
    </row>
    <row r="59" spans="3:3">
      <c r="C59" s="32"/>
    </row>
    <row r="60" spans="3:3">
      <c r="C60" s="32"/>
    </row>
    <row r="61" spans="3:3">
      <c r="C61" s="32"/>
    </row>
    <row r="62" spans="3:3">
      <c r="C62" s="32"/>
    </row>
    <row r="63" spans="3:3">
      <c r="C63" s="32"/>
    </row>
    <row r="64" spans="3:3">
      <c r="C64" s="32"/>
    </row>
    <row r="65" spans="3:3">
      <c r="C65" s="32"/>
    </row>
    <row r="66" spans="3:3">
      <c r="C66" s="32"/>
    </row>
    <row r="67" spans="3:3">
      <c r="C67" s="32"/>
    </row>
    <row r="68" spans="3:3">
      <c r="C68" s="32"/>
    </row>
    <row r="69" spans="3:3">
      <c r="C69" s="32"/>
    </row>
    <row r="70" spans="3:3">
      <c r="C70" s="32"/>
    </row>
    <row r="71" spans="3:3">
      <c r="C71" s="32"/>
    </row>
    <row r="72" spans="3:3">
      <c r="C72" s="32"/>
    </row>
    <row r="73" spans="3:3">
      <c r="C73" s="32"/>
    </row>
    <row r="74" spans="3:3">
      <c r="C74" s="32"/>
    </row>
    <row r="75" spans="3:3">
      <c r="C75" s="32"/>
    </row>
    <row r="76" spans="3:3">
      <c r="C76" s="32"/>
    </row>
    <row r="77" spans="3:3">
      <c r="C77" s="32"/>
    </row>
    <row r="78" spans="3:3">
      <c r="C78" s="32"/>
    </row>
    <row r="79" spans="3:3">
      <c r="C79" s="32"/>
    </row>
    <row r="80" spans="3:3">
      <c r="C80" s="32"/>
    </row>
    <row r="81" spans="3:3">
      <c r="C81" s="32"/>
    </row>
    <row r="82" spans="3:3">
      <c r="C82" s="32"/>
    </row>
    <row r="83" spans="3:3">
      <c r="C83" s="32"/>
    </row>
    <row r="84" spans="3:3">
      <c r="C84" s="32"/>
    </row>
    <row r="85" spans="3:3">
      <c r="C85" s="32"/>
    </row>
    <row r="86" spans="3:3">
      <c r="C86" s="32"/>
    </row>
    <row r="87" spans="3:3">
      <c r="C87" s="32"/>
    </row>
    <row r="88" spans="3:3">
      <c r="C88" s="32"/>
    </row>
    <row r="89" spans="3:3">
      <c r="C89" s="32"/>
    </row>
    <row r="90" spans="3:3">
      <c r="C90" s="32"/>
    </row>
    <row r="91" spans="3:3">
      <c r="C91" s="32"/>
    </row>
    <row r="92" spans="3:3">
      <c r="C92" s="32"/>
    </row>
    <row r="93" spans="3:3">
      <c r="C93" s="32"/>
    </row>
    <row r="94" spans="3:3">
      <c r="C94" s="32"/>
    </row>
    <row r="95" spans="3:3">
      <c r="C95" s="32"/>
    </row>
    <row r="96" spans="3:3">
      <c r="C96" s="32"/>
    </row>
    <row r="97" spans="3:3">
      <c r="C97" s="32"/>
    </row>
    <row r="98" spans="3:3">
      <c r="C98" s="32"/>
    </row>
    <row r="99" spans="3:3">
      <c r="C99" s="32"/>
    </row>
    <row r="100" spans="3:3">
      <c r="C100" s="32"/>
    </row>
    <row r="101" spans="3:3">
      <c r="C101" s="32"/>
    </row>
    <row r="102" spans="3:3">
      <c r="C102" s="32"/>
    </row>
    <row r="103" spans="3:3">
      <c r="C103" s="32"/>
    </row>
    <row r="104" spans="3:3">
      <c r="C104" s="32"/>
    </row>
    <row r="105" spans="3:3">
      <c r="C105" s="32"/>
    </row>
    <row r="106" spans="3:3">
      <c r="C106" s="32"/>
    </row>
    <row r="107" spans="3:3">
      <c r="C107" s="32"/>
    </row>
    <row r="108" spans="3:3">
      <c r="C108" s="32"/>
    </row>
    <row r="109" spans="3:3">
      <c r="C109" s="32"/>
    </row>
    <row r="110" spans="3:3">
      <c r="C110" s="32"/>
    </row>
    <row r="111" spans="3:3">
      <c r="C111" s="32"/>
    </row>
    <row r="112" spans="3:3">
      <c r="C112" s="32"/>
    </row>
    <row r="113" spans="3:3">
      <c r="C113" s="32"/>
    </row>
    <row r="114" spans="3:3">
      <c r="C114" s="32"/>
    </row>
    <row r="115" spans="3:3">
      <c r="C115" s="32"/>
    </row>
    <row r="116" spans="3:3">
      <c r="C116" s="32"/>
    </row>
    <row r="117" spans="3:3">
      <c r="C117" s="32"/>
    </row>
    <row r="118" spans="3:3">
      <c r="C118" s="32"/>
    </row>
    <row r="119" spans="3:3">
      <c r="C119" s="32"/>
    </row>
    <row r="120" spans="3:3">
      <c r="C120" s="32"/>
    </row>
    <row r="121" spans="3:3">
      <c r="C121" s="32"/>
    </row>
    <row r="122" spans="3:3">
      <c r="C122" s="32"/>
    </row>
    <row r="123" spans="3:3">
      <c r="C123" s="32"/>
    </row>
    <row r="124" spans="3:3">
      <c r="C124" s="32"/>
    </row>
    <row r="125" spans="3:3">
      <c r="C125" s="32"/>
    </row>
    <row r="126" spans="3:3">
      <c r="C126" s="32"/>
    </row>
    <row r="127" spans="3:3">
      <c r="C127" s="32"/>
    </row>
    <row r="128" spans="3:3">
      <c r="C128" s="32"/>
    </row>
    <row r="129" spans="3:3">
      <c r="C129" s="32"/>
    </row>
    <row r="130" spans="3:3">
      <c r="C130" s="32"/>
    </row>
    <row r="131" spans="3:3">
      <c r="C131" s="32"/>
    </row>
    <row r="132" spans="3:3">
      <c r="C132" s="32"/>
    </row>
    <row r="133" spans="3:3">
      <c r="C133" s="32"/>
    </row>
    <row r="134" spans="3:3">
      <c r="C134" s="32"/>
    </row>
    <row r="135" spans="3:3">
      <c r="C135" s="32"/>
    </row>
    <row r="136" spans="3:3">
      <c r="C136" s="32"/>
    </row>
    <row r="137" spans="3:3">
      <c r="C137" s="32"/>
    </row>
    <row r="138" spans="3:3">
      <c r="C138" s="32"/>
    </row>
    <row r="139" spans="3:3">
      <c r="C139" s="32"/>
    </row>
    <row r="140" spans="3:3">
      <c r="C140" s="32"/>
    </row>
    <row r="141" spans="3:3">
      <c r="C141" s="32"/>
    </row>
    <row r="142" spans="3:3">
      <c r="C142" s="32"/>
    </row>
    <row r="143" spans="3:3">
      <c r="C143" s="32"/>
    </row>
    <row r="144" spans="3:3">
      <c r="C144" s="32"/>
    </row>
    <row r="145" spans="3:3">
      <c r="C145" s="32"/>
    </row>
    <row r="146" spans="3:3">
      <c r="C146" s="32"/>
    </row>
    <row r="147" spans="3:3">
      <c r="C147" s="32"/>
    </row>
    <row r="148" spans="3:3">
      <c r="C148" s="32"/>
    </row>
    <row r="149" spans="3:3">
      <c r="C149" s="32"/>
    </row>
    <row r="150" spans="3:3">
      <c r="C150" s="32"/>
    </row>
    <row r="151" spans="3:3">
      <c r="C151" s="32"/>
    </row>
    <row r="152" spans="3:3">
      <c r="C152" s="32"/>
    </row>
    <row r="153" spans="3:3">
      <c r="C153" s="32"/>
    </row>
    <row r="154" spans="3:3">
      <c r="C154" s="32"/>
    </row>
    <row r="155" spans="3:3">
      <c r="C155" s="32"/>
    </row>
    <row r="156" spans="3:3">
      <c r="C156" s="32"/>
    </row>
    <row r="157" spans="3:3">
      <c r="C157" s="32"/>
    </row>
    <row r="158" spans="3:3">
      <c r="C158" s="32"/>
    </row>
    <row r="159" spans="3:3">
      <c r="C159" s="32"/>
    </row>
    <row r="160" spans="3:3">
      <c r="C160" s="32"/>
    </row>
    <row r="161" spans="3:3">
      <c r="C161" s="32"/>
    </row>
    <row r="162" spans="3:3">
      <c r="C162" s="32"/>
    </row>
    <row r="163" spans="3:3">
      <c r="C163" s="32"/>
    </row>
    <row r="164" spans="3:3">
      <c r="C164" s="32"/>
    </row>
    <row r="165" spans="3:3">
      <c r="C165" s="32"/>
    </row>
    <row r="166" spans="3:3">
      <c r="C166" s="32"/>
    </row>
    <row r="167" spans="3:3">
      <c r="C167" s="32"/>
    </row>
    <row r="168" spans="3:3">
      <c r="C168" s="32"/>
    </row>
    <row r="169" spans="3:3">
      <c r="C169" s="32"/>
    </row>
    <row r="170" spans="3:3">
      <c r="C170" s="32"/>
    </row>
    <row r="171" spans="3:3">
      <c r="C171" s="32"/>
    </row>
    <row r="172" spans="3:3">
      <c r="C172" s="32"/>
    </row>
    <row r="173" spans="3:3">
      <c r="C173" s="32"/>
    </row>
    <row r="174" spans="3:3">
      <c r="C174" s="32"/>
    </row>
    <row r="175" spans="3:3">
      <c r="C175" s="32"/>
    </row>
    <row r="176" spans="3:3">
      <c r="C176" s="32"/>
    </row>
    <row r="177" spans="3:3">
      <c r="C177" s="32"/>
    </row>
    <row r="178" spans="3:3">
      <c r="C178" s="32"/>
    </row>
    <row r="179" spans="3:3">
      <c r="C179" s="32"/>
    </row>
    <row r="180" spans="3:3">
      <c r="C180" s="32"/>
    </row>
    <row r="181" spans="3:3">
      <c r="C181" s="32"/>
    </row>
    <row r="182" spans="3:3">
      <c r="C182" s="32"/>
    </row>
    <row r="183" spans="3:3">
      <c r="C183" s="32"/>
    </row>
    <row r="184" spans="3:3">
      <c r="C184" s="32"/>
    </row>
    <row r="185" spans="3:3">
      <c r="C185" s="32"/>
    </row>
    <row r="186" spans="3:3">
      <c r="C186" s="32"/>
    </row>
    <row r="187" spans="3:3">
      <c r="C187" s="32"/>
    </row>
    <row r="188" spans="3:3">
      <c r="C188" s="32"/>
    </row>
    <row r="189" spans="3:3">
      <c r="C189" s="32"/>
    </row>
    <row r="190" spans="3:3">
      <c r="C190" s="32"/>
    </row>
    <row r="191" spans="3:3">
      <c r="C191" s="32"/>
    </row>
    <row r="192" spans="3:3">
      <c r="C192" s="32"/>
    </row>
    <row r="193" spans="3:3">
      <c r="C193" s="32"/>
    </row>
    <row r="194" spans="3:3">
      <c r="C194" s="32"/>
    </row>
    <row r="195" spans="3:3">
      <c r="C195" s="32"/>
    </row>
    <row r="196" spans="3:3">
      <c r="C196" s="32"/>
    </row>
    <row r="197" spans="3:3">
      <c r="C197" s="32"/>
    </row>
    <row r="198" spans="3:3">
      <c r="C198" s="32"/>
    </row>
    <row r="199" spans="3:3">
      <c r="C199" s="32"/>
    </row>
    <row r="200" spans="3:3">
      <c r="C200" s="32"/>
    </row>
    <row r="201" spans="3:3">
      <c r="C201" s="32"/>
    </row>
    <row r="202" spans="3:3">
      <c r="C202" s="32"/>
    </row>
    <row r="203" spans="3:3">
      <c r="C203" s="32"/>
    </row>
    <row r="204" spans="3:3">
      <c r="C204" s="32"/>
    </row>
    <row r="205" spans="3:3">
      <c r="C205" s="32"/>
    </row>
    <row r="206" spans="3:3">
      <c r="C206" s="32"/>
    </row>
    <row r="207" spans="3:3">
      <c r="C207" s="32"/>
    </row>
    <row r="208" spans="3:3">
      <c r="C208" s="32"/>
    </row>
    <row r="209" spans="3:3">
      <c r="C209" s="32"/>
    </row>
    <row r="210" spans="3:3">
      <c r="C210" s="32"/>
    </row>
    <row r="211" spans="3:3">
      <c r="C211" s="32"/>
    </row>
    <row r="212" spans="3:3">
      <c r="C212" s="32"/>
    </row>
    <row r="213" spans="3:3">
      <c r="C213" s="32"/>
    </row>
    <row r="214" spans="3:3">
      <c r="C214" s="32"/>
    </row>
    <row r="215" spans="3:3">
      <c r="C215" s="32"/>
    </row>
    <row r="216" spans="3:3">
      <c r="C216" s="32"/>
    </row>
    <row r="217" spans="3:3">
      <c r="C217" s="32"/>
    </row>
    <row r="218" spans="3:3">
      <c r="C218" s="32"/>
    </row>
    <row r="219" spans="3:3">
      <c r="C219" s="32"/>
    </row>
    <row r="220" spans="3:3">
      <c r="C220" s="32"/>
    </row>
    <row r="221" spans="3:3">
      <c r="C221" s="32"/>
    </row>
    <row r="222" spans="3:3">
      <c r="C222" s="32"/>
    </row>
    <row r="223" spans="3:3">
      <c r="C223" s="32"/>
    </row>
    <row r="224" spans="3:3">
      <c r="C224" s="32"/>
    </row>
    <row r="225" spans="3:3">
      <c r="C225" s="32"/>
    </row>
    <row r="226" spans="3:3">
      <c r="C226" s="32"/>
    </row>
    <row r="227" spans="3:3">
      <c r="C227" s="32"/>
    </row>
    <row r="228" spans="3:3">
      <c r="C228" s="32"/>
    </row>
    <row r="229" spans="3:3">
      <c r="C229" s="32"/>
    </row>
    <row r="230" spans="3:3">
      <c r="C230" s="32"/>
    </row>
    <row r="231" spans="3:3">
      <c r="C231" s="32"/>
    </row>
    <row r="232" spans="3:3">
      <c r="C232" s="32"/>
    </row>
    <row r="233" spans="3:3">
      <c r="C233" s="32"/>
    </row>
    <row r="234" spans="3:3">
      <c r="C234" s="32"/>
    </row>
    <row r="235" spans="3:3">
      <c r="C235" s="32"/>
    </row>
    <row r="236" spans="3:3">
      <c r="C236" s="32"/>
    </row>
    <row r="237" spans="3:3">
      <c r="C237" s="32"/>
    </row>
    <row r="238" spans="3:3">
      <c r="C238" s="32"/>
    </row>
    <row r="239" spans="3:3">
      <c r="C239" s="32"/>
    </row>
    <row r="240" spans="3:3">
      <c r="C240" s="32"/>
    </row>
    <row r="241" spans="3:3">
      <c r="C241" s="32"/>
    </row>
    <row r="242" spans="3:3">
      <c r="C242" s="32"/>
    </row>
    <row r="243" spans="3:3">
      <c r="C243" s="32"/>
    </row>
    <row r="244" spans="3:3">
      <c r="C244" s="32"/>
    </row>
    <row r="245" spans="3:3">
      <c r="C245" s="32"/>
    </row>
    <row r="246" spans="3:3">
      <c r="C246" s="32"/>
    </row>
    <row r="247" spans="3:3">
      <c r="C247" s="32"/>
    </row>
    <row r="248" spans="3:3">
      <c r="C248" s="32"/>
    </row>
    <row r="249" spans="3:3">
      <c r="C249" s="32"/>
    </row>
    <row r="250" spans="3:3">
      <c r="C250" s="32"/>
    </row>
    <row r="251" spans="3:3">
      <c r="C251" s="32"/>
    </row>
    <row r="252" spans="3:3">
      <c r="C252" s="32"/>
    </row>
    <row r="253" spans="3:3">
      <c r="C253" s="32"/>
    </row>
    <row r="254" spans="3:3">
      <c r="C254" s="32"/>
    </row>
    <row r="255" spans="3:3">
      <c r="C255" s="32"/>
    </row>
    <row r="256" spans="3:3">
      <c r="C256" s="32"/>
    </row>
    <row r="257" spans="3:3">
      <c r="C257" s="32"/>
    </row>
    <row r="258" spans="3:3">
      <c r="C258" s="32"/>
    </row>
    <row r="259" spans="3:3">
      <c r="C259" s="32"/>
    </row>
    <row r="260" spans="3:3">
      <c r="C260" s="32"/>
    </row>
    <row r="261" spans="3:3">
      <c r="C261" s="32"/>
    </row>
    <row r="262" spans="3:3">
      <c r="C262" s="32"/>
    </row>
    <row r="263" spans="3:3">
      <c r="C263" s="32"/>
    </row>
    <row r="264" spans="3:3">
      <c r="C264" s="32"/>
    </row>
    <row r="265" spans="3:3">
      <c r="C265" s="32"/>
    </row>
    <row r="266" spans="3:3">
      <c r="C266" s="32"/>
    </row>
    <row r="267" spans="3:3">
      <c r="C267" s="32"/>
    </row>
    <row r="268" spans="3:3">
      <c r="C268" s="32"/>
    </row>
    <row r="269" spans="3:3">
      <c r="C269" s="32"/>
    </row>
    <row r="270" spans="3:3">
      <c r="C270" s="32"/>
    </row>
    <row r="271" spans="3:3">
      <c r="C271" s="32"/>
    </row>
    <row r="272" spans="3:3">
      <c r="C272" s="32"/>
    </row>
    <row r="273" spans="3:3">
      <c r="C273" s="32"/>
    </row>
    <row r="274" spans="3:3">
      <c r="C274" s="32"/>
    </row>
    <row r="275" spans="3:3">
      <c r="C275" s="32"/>
    </row>
    <row r="276" spans="3:3">
      <c r="C276" s="32"/>
    </row>
    <row r="277" spans="3:3">
      <c r="C277" s="32"/>
    </row>
    <row r="278" spans="3:3">
      <c r="C278" s="32"/>
    </row>
    <row r="279" spans="3:3">
      <c r="C279" s="32"/>
    </row>
    <row r="280" spans="3:3">
      <c r="C280" s="32"/>
    </row>
    <row r="281" spans="3:3">
      <c r="C281" s="32"/>
    </row>
    <row r="282" spans="3:3">
      <c r="C282" s="32"/>
    </row>
    <row r="283" spans="3:3">
      <c r="C283" s="32"/>
    </row>
    <row r="284" spans="3:3">
      <c r="C284" s="32"/>
    </row>
    <row r="285" spans="3:3">
      <c r="C285" s="32"/>
    </row>
    <row r="286" spans="3:3">
      <c r="C286" s="32"/>
    </row>
    <row r="287" spans="3:3">
      <c r="C287" s="32"/>
    </row>
    <row r="288" spans="3:3">
      <c r="C288" s="32"/>
    </row>
    <row r="289" spans="3:3">
      <c r="C289" s="32"/>
    </row>
    <row r="290" spans="3:3">
      <c r="C290" s="32"/>
    </row>
    <row r="291" spans="3:3">
      <c r="C291" s="32"/>
    </row>
    <row r="292" spans="3:3">
      <c r="C292" s="32"/>
    </row>
    <row r="293" spans="3:3">
      <c r="C293" s="32"/>
    </row>
    <row r="294" spans="3:3">
      <c r="C294" s="32"/>
    </row>
    <row r="295" spans="3:3">
      <c r="C295" s="32"/>
    </row>
    <row r="296" spans="3:3">
      <c r="C296" s="32"/>
    </row>
    <row r="297" spans="3:3">
      <c r="C297" s="32"/>
    </row>
    <row r="298" spans="3:3">
      <c r="C298" s="32"/>
    </row>
    <row r="299" spans="3:3">
      <c r="C299" s="32"/>
    </row>
    <row r="300" spans="3:3">
      <c r="C300" s="32"/>
    </row>
    <row r="301" spans="3:3">
      <c r="C301" s="32"/>
    </row>
    <row r="302" spans="3:3">
      <c r="C302" s="32"/>
    </row>
    <row r="303" spans="3:3">
      <c r="C303" s="32"/>
    </row>
    <row r="304" spans="3:3">
      <c r="C304" s="32"/>
    </row>
    <row r="305" spans="3:3">
      <c r="C305" s="32"/>
    </row>
    <row r="306" spans="3:3">
      <c r="C306" s="32"/>
    </row>
    <row r="307" spans="3:3">
      <c r="C307" s="32"/>
    </row>
    <row r="308" spans="3:3">
      <c r="C308" s="32"/>
    </row>
    <row r="309" spans="3:3">
      <c r="C309" s="32"/>
    </row>
    <row r="310" spans="3:3">
      <c r="C310" s="32"/>
    </row>
    <row r="311" spans="3:3">
      <c r="C311" s="32"/>
    </row>
    <row r="312" spans="3:3">
      <c r="C312" s="32"/>
    </row>
    <row r="313" spans="3:3">
      <c r="C313" s="32"/>
    </row>
    <row r="314" spans="3:3">
      <c r="C314" s="32"/>
    </row>
    <row r="315" spans="3:3">
      <c r="C315" s="32"/>
    </row>
    <row r="316" spans="3:3">
      <c r="C316" s="32"/>
    </row>
    <row r="317" spans="3:3">
      <c r="C317" s="32"/>
    </row>
    <row r="318" spans="3:3">
      <c r="C318" s="32"/>
    </row>
    <row r="319" spans="3:3">
      <c r="C319" s="32"/>
    </row>
    <row r="320" spans="3:3">
      <c r="C320" s="32"/>
    </row>
    <row r="321" spans="3:3">
      <c r="C321" s="32"/>
    </row>
    <row r="322" spans="3:3">
      <c r="C322" s="32"/>
    </row>
    <row r="323" spans="3:3">
      <c r="C323" s="32"/>
    </row>
    <row r="324" spans="3:3">
      <c r="C324" s="32"/>
    </row>
    <row r="325" spans="3:3">
      <c r="C325" s="32"/>
    </row>
    <row r="326" spans="3:3">
      <c r="C326" s="32"/>
    </row>
    <row r="327" spans="3:3">
      <c r="C327" s="32"/>
    </row>
    <row r="328" spans="3:3">
      <c r="C328" s="32"/>
    </row>
    <row r="329" spans="3:3">
      <c r="C329" s="32"/>
    </row>
    <row r="330" spans="3:3">
      <c r="C330" s="32"/>
    </row>
    <row r="331" spans="3:3">
      <c r="C331" s="32"/>
    </row>
    <row r="332" spans="3:3">
      <c r="C332" s="32"/>
    </row>
    <row r="333" spans="3:3">
      <c r="C333" s="32"/>
    </row>
    <row r="334" spans="3:3">
      <c r="C334" s="32"/>
    </row>
    <row r="335" spans="3:3">
      <c r="C335" s="32"/>
    </row>
    <row r="336" spans="3:3">
      <c r="C336" s="32"/>
    </row>
    <row r="337" spans="3:3">
      <c r="C337" s="32"/>
    </row>
    <row r="338" spans="3:3">
      <c r="C338" s="32"/>
    </row>
    <row r="339" spans="3:3">
      <c r="C339" s="32"/>
    </row>
    <row r="340" spans="3:3">
      <c r="C340" s="32"/>
    </row>
    <row r="341" spans="3:3">
      <c r="C341" s="32"/>
    </row>
    <row r="342" spans="3:3">
      <c r="C342" s="32"/>
    </row>
    <row r="343" spans="3:3">
      <c r="C343" s="32"/>
    </row>
    <row r="344" spans="3:3">
      <c r="C344" s="32"/>
    </row>
    <row r="345" spans="3:3">
      <c r="C345" s="32"/>
    </row>
    <row r="346" spans="3:3">
      <c r="C346" s="32"/>
    </row>
    <row r="347" spans="3:3">
      <c r="C347" s="32"/>
    </row>
    <row r="348" spans="3:3">
      <c r="C348" s="32"/>
    </row>
    <row r="349" spans="3:3">
      <c r="C349" s="32"/>
    </row>
    <row r="350" spans="3:3">
      <c r="C350" s="32"/>
    </row>
    <row r="351" spans="3:3">
      <c r="C351" s="32"/>
    </row>
    <row r="352" spans="3:3">
      <c r="C352" s="32"/>
    </row>
    <row r="353" spans="3:3">
      <c r="C353" s="32"/>
    </row>
    <row r="354" spans="3:3">
      <c r="C354" s="32"/>
    </row>
    <row r="355" spans="3:3">
      <c r="C355" s="32"/>
    </row>
    <row r="356" spans="3:3">
      <c r="C356" s="32"/>
    </row>
    <row r="357" spans="3:3">
      <c r="C357" s="32"/>
    </row>
    <row r="358" spans="3:3">
      <c r="C358" s="32"/>
    </row>
    <row r="359" spans="3:3">
      <c r="C359" s="32"/>
    </row>
    <row r="360" spans="3:3">
      <c r="C360" s="32"/>
    </row>
    <row r="361" spans="3:3">
      <c r="C361" s="32"/>
    </row>
    <row r="362" spans="3:3">
      <c r="C362" s="32"/>
    </row>
    <row r="363" spans="3:3">
      <c r="C363" s="32"/>
    </row>
    <row r="364" spans="3:3">
      <c r="C364" s="32"/>
    </row>
    <row r="365" spans="3:3">
      <c r="C365" s="32"/>
    </row>
    <row r="366" spans="3:3">
      <c r="C366" s="32"/>
    </row>
    <row r="367" spans="3:3">
      <c r="C367" s="32"/>
    </row>
    <row r="368" spans="3:3">
      <c r="C368" s="32"/>
    </row>
    <row r="369" spans="3:3">
      <c r="C369" s="32"/>
    </row>
    <row r="370" spans="3:3">
      <c r="C370" s="32"/>
    </row>
    <row r="371" spans="3:3">
      <c r="C371" s="32"/>
    </row>
    <row r="372" spans="3:3">
      <c r="C372" s="32"/>
    </row>
    <row r="373" spans="3:3">
      <c r="C373" s="32"/>
    </row>
    <row r="374" spans="3:3">
      <c r="C374" s="32"/>
    </row>
    <row r="375" spans="3:3">
      <c r="C375" s="32"/>
    </row>
    <row r="376" spans="3:3">
      <c r="C376" s="32"/>
    </row>
    <row r="377" spans="3:3">
      <c r="C377" s="32"/>
    </row>
    <row r="378" spans="3:3">
      <c r="C378" s="32"/>
    </row>
    <row r="379" spans="3:3">
      <c r="C379" s="32"/>
    </row>
    <row r="380" spans="3:3">
      <c r="C380" s="32"/>
    </row>
    <row r="381" spans="3:3">
      <c r="C381" s="32"/>
    </row>
    <row r="382" spans="3:3">
      <c r="C382" s="32"/>
    </row>
    <row r="383" spans="3:3">
      <c r="C383" s="32"/>
    </row>
    <row r="384" spans="3:3">
      <c r="C384" s="32"/>
    </row>
    <row r="385" spans="3:3">
      <c r="C385" s="32"/>
    </row>
    <row r="386" spans="3:3">
      <c r="C386" s="32"/>
    </row>
    <row r="387" spans="3:3">
      <c r="C387" s="32"/>
    </row>
    <row r="388" spans="3:3">
      <c r="C388" s="32"/>
    </row>
    <row r="389" spans="3:3">
      <c r="C389" s="32"/>
    </row>
    <row r="390" spans="3:3">
      <c r="C390" s="32"/>
    </row>
    <row r="391" spans="3:3">
      <c r="C391" s="32"/>
    </row>
    <row r="392" spans="3:3">
      <c r="C392" s="32"/>
    </row>
    <row r="393" spans="3:3">
      <c r="C393" s="32"/>
    </row>
    <row r="394" spans="3:3">
      <c r="C394" s="32"/>
    </row>
    <row r="395" spans="3:3">
      <c r="C395" s="32"/>
    </row>
    <row r="396" spans="3:3">
      <c r="C396" s="32"/>
    </row>
    <row r="397" spans="3:3">
      <c r="C397" s="32"/>
    </row>
    <row r="398" spans="3:3">
      <c r="C398" s="32"/>
    </row>
    <row r="399" spans="3:3">
      <c r="C399" s="32"/>
    </row>
    <row r="400" spans="3:3">
      <c r="C400" s="32"/>
    </row>
    <row r="401" spans="3:3">
      <c r="C401" s="32"/>
    </row>
    <row r="402" spans="3:3">
      <c r="C402" s="32"/>
    </row>
    <row r="403" spans="3:3">
      <c r="C403" s="32"/>
    </row>
    <row r="404" spans="3:3">
      <c r="C404" s="32"/>
    </row>
    <row r="405" spans="3:3">
      <c r="C405" s="32"/>
    </row>
    <row r="406" spans="3:3">
      <c r="C406" s="32"/>
    </row>
    <row r="407" spans="3:3">
      <c r="C407" s="32"/>
    </row>
    <row r="408" spans="3:3">
      <c r="C408" s="32"/>
    </row>
    <row r="409" spans="3:3">
      <c r="C409" s="32"/>
    </row>
    <row r="410" spans="3:3">
      <c r="C410" s="32"/>
    </row>
    <row r="411" spans="3:3">
      <c r="C411" s="32"/>
    </row>
    <row r="412" spans="3:3">
      <c r="C412" s="32"/>
    </row>
    <row r="413" spans="3:3">
      <c r="C413" s="32"/>
    </row>
    <row r="414" spans="3:3">
      <c r="C414" s="32"/>
    </row>
    <row r="415" spans="3:3">
      <c r="C415" s="32"/>
    </row>
    <row r="416" spans="3:3">
      <c r="C416" s="32"/>
    </row>
    <row r="417" spans="3:3">
      <c r="C417" s="32"/>
    </row>
    <row r="418" spans="3:3">
      <c r="C418" s="32"/>
    </row>
    <row r="419" spans="3:3">
      <c r="C419" s="32"/>
    </row>
    <row r="420" spans="3:3">
      <c r="C420" s="32"/>
    </row>
    <row r="421" spans="3:3">
      <c r="C421" s="32"/>
    </row>
    <row r="422" spans="3:3">
      <c r="C422" s="32"/>
    </row>
    <row r="423" spans="3:3">
      <c r="C423" s="32"/>
    </row>
    <row r="424" spans="3:3">
      <c r="C424" s="32"/>
    </row>
    <row r="425" spans="3:3">
      <c r="C425" s="32"/>
    </row>
    <row r="426" spans="3:3">
      <c r="C426" s="32"/>
    </row>
    <row r="427" spans="3:3">
      <c r="C427" s="32"/>
    </row>
    <row r="428" spans="3:3">
      <c r="C428" s="32"/>
    </row>
    <row r="429" spans="3:3">
      <c r="C429" s="32"/>
    </row>
    <row r="430" spans="3:3">
      <c r="C430" s="32"/>
    </row>
    <row r="431" spans="3:3">
      <c r="C431" s="32"/>
    </row>
    <row r="432" spans="3:3">
      <c r="C432" s="32"/>
    </row>
    <row r="433" spans="3:3">
      <c r="C433" s="32"/>
    </row>
    <row r="434" spans="3:3">
      <c r="C434" s="32"/>
    </row>
    <row r="435" spans="3:3">
      <c r="C435" s="32"/>
    </row>
    <row r="436" spans="3:3">
      <c r="C436" s="32"/>
    </row>
    <row r="437" spans="3:3">
      <c r="C437" s="32"/>
    </row>
    <row r="438" spans="3:3">
      <c r="C438" s="32"/>
    </row>
    <row r="439" spans="3:3">
      <c r="C439" s="32"/>
    </row>
    <row r="440" spans="3:3">
      <c r="C440" s="32"/>
    </row>
    <row r="441" spans="3:3">
      <c r="C441" s="32"/>
    </row>
    <row r="442" spans="3:3">
      <c r="C442" s="32"/>
    </row>
    <row r="443" spans="3:3">
      <c r="C443" s="32"/>
    </row>
    <row r="444" spans="3:3">
      <c r="C444" s="32"/>
    </row>
    <row r="445" spans="3:3">
      <c r="C445" s="32"/>
    </row>
    <row r="446" spans="3:3">
      <c r="C446" s="32"/>
    </row>
    <row r="447" spans="3:3">
      <c r="C447" s="32"/>
    </row>
    <row r="448" spans="3:3">
      <c r="C448" s="32"/>
    </row>
    <row r="449" spans="3:3">
      <c r="C449" s="32"/>
    </row>
    <row r="450" spans="3:3">
      <c r="C450" s="32"/>
    </row>
    <row r="451" spans="3:3">
      <c r="C45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2015-09-29T04:53:50Z</dcterms:modified>
</cp:coreProperties>
</file>