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19575" windowHeight="7365" activeTab="1"/>
  </bookViews>
  <sheets>
    <sheet name="versi 1" sheetId="1" r:id="rId1"/>
    <sheet name="versi 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44" i="2"/>
  <c r="O44"/>
  <c r="N44"/>
  <c r="M44"/>
  <c r="P43"/>
  <c r="O43"/>
  <c r="N43"/>
  <c r="M43"/>
  <c r="P42"/>
  <c r="O42"/>
  <c r="N42"/>
  <c r="M42"/>
  <c r="AB37"/>
  <c r="X37"/>
  <c r="T37"/>
  <c r="P37"/>
  <c r="P33"/>
  <c r="AA37" s="1"/>
  <c r="P32"/>
  <c r="P31"/>
  <c r="Y37" s="1"/>
  <c r="H28"/>
  <c r="G27"/>
  <c r="G26"/>
  <c r="N31" s="1"/>
  <c r="G25"/>
  <c r="M31" s="1"/>
  <c r="M37" s="1"/>
  <c r="G24"/>
  <c r="G23"/>
  <c r="O33" s="1"/>
  <c r="W37" s="1"/>
  <c r="G22"/>
  <c r="N33" s="1"/>
  <c r="G20"/>
  <c r="M33" s="1"/>
  <c r="O37" s="1"/>
  <c r="H19"/>
  <c r="H7"/>
  <c r="S37" l="1"/>
  <c r="Q37"/>
  <c r="Z37"/>
  <c r="O31"/>
  <c r="U37" s="1"/>
  <c r="O32"/>
  <c r="V37" s="1"/>
  <c r="N32"/>
  <c r="R37" s="1"/>
  <c r="M32"/>
  <c r="N37" s="1"/>
  <c r="K25" i="1" l="1"/>
  <c r="K26"/>
  <c r="K24"/>
  <c r="R30"/>
  <c r="L38"/>
  <c r="M38"/>
  <c r="V30" s="1"/>
  <c r="N38"/>
  <c r="Z30" s="1"/>
  <c r="K38"/>
  <c r="N37"/>
  <c r="N36"/>
  <c r="N35"/>
  <c r="M37"/>
  <c r="M36"/>
  <c r="M35"/>
  <c r="L35"/>
  <c r="L36"/>
  <c r="L37"/>
  <c r="K37"/>
  <c r="K36"/>
  <c r="K35"/>
  <c r="N26"/>
  <c r="Y30" s="1"/>
  <c r="M26"/>
  <c r="L26"/>
  <c r="Q30" s="1"/>
  <c r="N25"/>
  <c r="M25"/>
  <c r="T30" s="1"/>
  <c r="L25"/>
  <c r="N24"/>
  <c r="W30" s="1"/>
  <c r="M24"/>
  <c r="L24"/>
  <c r="S30" l="1"/>
  <c r="X30"/>
  <c r="K30"/>
  <c r="P30"/>
  <c r="L30"/>
  <c r="M30"/>
  <c r="O30"/>
  <c r="U30"/>
  <c r="N30"/>
</calcChain>
</file>

<file path=xl/sharedStrings.xml><?xml version="1.0" encoding="utf-8"?>
<sst xmlns="http://schemas.openxmlformats.org/spreadsheetml/2006/main" count="208" uniqueCount="85">
  <si>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</si>
  <si>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</si>
  <si>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</si>
  <si>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</si>
  <si>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</si>
  <si>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</si>
  <si>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</si>
  <si>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</si>
  <si>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</si>
  <si>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</si>
  <si>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</si>
  <si>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</si>
  <si>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</si>
  <si>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</si>
  <si>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</si>
  <si>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</si>
  <si>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</si>
  <si>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</si>
  <si>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</si>
  <si>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</si>
  <si>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</si>
  <si>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</si>
  <si>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</si>
  <si>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</si>
  <si>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</si>
  <si>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</si>
  <si>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</si>
  <si>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</si>
  <si>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</si>
  <si>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</si>
  <si>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</si>
  <si>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</si>
  <si>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</si>
  <si>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</si>
  <si>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</si>
  <si>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</si>
  <si>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</si>
  <si>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</si>
  <si>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kehilangan pendapatan</t>
  </si>
  <si>
    <t>hari</t>
  </si>
  <si>
    <t>kebersihan</t>
  </si>
  <si>
    <t>kebutuhan lain (makan minum)</t>
  </si>
  <si>
    <t>pengobatan</t>
  </si>
  <si>
    <t>properti hilang/tak terpakai</t>
  </si>
  <si>
    <t>sandal</t>
  </si>
  <si>
    <t>pakaian</t>
  </si>
  <si>
    <t>buku</t>
  </si>
  <si>
    <t>kasur</t>
  </si>
  <si>
    <t>perabotan dapur dll</t>
  </si>
  <si>
    <t>properti rusak/biaya servis</t>
  </si>
  <si>
    <t>televisi</t>
  </si>
  <si>
    <t>motor</t>
  </si>
  <si>
    <t>kipas angin</t>
  </si>
  <si>
    <t>dispenser</t>
  </si>
  <si>
    <t>lemari</t>
  </si>
  <si>
    <t>kerusakan bangunan</t>
  </si>
  <si>
    <t>jendela</t>
  </si>
  <si>
    <t>kursi (cat/plitur, bantalan)</t>
  </si>
  <si>
    <t>dinding (pengcatan)</t>
  </si>
  <si>
    <t>atap (anternit/genteng)</t>
  </si>
  <si>
    <t>pintu (engsel, slot kunci)</t>
  </si>
  <si>
    <t>Rumah Teratur</t>
  </si>
  <si>
    <t>Pondok Gede, 2013 (Jan-Feb)</t>
  </si>
  <si>
    <t>Pesanggrahan, 2013 (selama 3 hari)</t>
  </si>
  <si>
    <t>mulai durasi 5-8 hari</t>
  </si>
  <si>
    <t>mulai setiap 71-150 cm dgn durasi &gt;8 hari</t>
  </si>
  <si>
    <t>mulai 71-150 cm dgn durasi &gt;8 hari</t>
  </si>
  <si>
    <t>mulai durasi &gt;8 hari</t>
  </si>
  <si>
    <t>mulai &gt;71-50 cm dgn durasi &gt;8 hari</t>
  </si>
  <si>
    <t>lemari/rak-rak</t>
  </si>
  <si>
    <t>kulkas</t>
  </si>
  <si>
    <t>pompa air</t>
  </si>
  <si>
    <t>mesin cuci</t>
  </si>
  <si>
    <t>mulai 71-150 cm dgn durasi &lt;1 s/d 5-8 hari</t>
  </si>
  <si>
    <t>mulai 71-150 cm dgn durasi 1-4 hari</t>
  </si>
  <si>
    <t>mulai durasi &lt;1 s/d 5-8 hari</t>
  </si>
  <si>
    <t>Rumah</t>
  </si>
  <si>
    <t>mulai &gt;150 cm dgn durasi &gt;8 hari</t>
  </si>
  <si>
    <t>mulai 71-150 cm dgn durasi 5-8 s/d &gt;8 hari</t>
  </si>
  <si>
    <t>atap (plafon/enternit/genteng)</t>
  </si>
  <si>
    <t>kusen</t>
  </si>
  <si>
    <t>keramik</t>
  </si>
  <si>
    <t>semua kelas banjir</t>
  </si>
  <si>
    <t>*pendapatan a/ nilai pendapatan/hari bagi non pegawai</t>
  </si>
  <si>
    <t>RUMAH TERATUR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</si>
</sst>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4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Fill="1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164" fontId="3" fillId="0" borderId="0" xfId="2" applyNumberFormat="1" applyFont="1" applyBorder="1"/>
    <xf numFmtId="0" fontId="4" fillId="0" borderId="0" xfId="1" applyFont="1" applyBorder="1"/>
    <xf numFmtId="164" fontId="2" fillId="0" borderId="0" xfId="2" applyNumberFormat="1" applyFont="1" applyBorder="1"/>
    <xf numFmtId="0" fontId="2" fillId="0" borderId="0" xfId="1" applyFont="1" applyBorder="1"/>
    <xf numFmtId="0" fontId="3" fillId="0" borderId="0" xfId="1" applyFont="1" applyBorder="1" applyAlignment="1">
      <alignment wrapText="1"/>
    </xf>
    <xf numFmtId="0" fontId="0" fillId="0" borderId="2" xfId="0" applyFont="1" applyBorder="1" applyAlignment="1">
      <alignment horizontal="center"/>
    </xf>
    <xf numFmtId="0" fontId="1" fillId="0" borderId="2" xfId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164" fontId="3" fillId="0" borderId="0" xfId="2" applyNumberFormat="1" applyFont="1" applyFill="1" applyBorder="1" applyAlignment="1">
      <alignment horizontal="center"/>
    </xf>
    <xf numFmtId="0" fontId="7" fillId="0" borderId="0" xfId="1" applyFont="1"/>
    <xf numFmtId="0" fontId="8" fillId="0" borderId="0" xfId="0" applyFont="1"/>
    <xf numFmtId="0" fontId="8" fillId="0" borderId="0" xfId="1" applyFont="1"/>
    <xf numFmtId="0" fontId="10" fillId="0" borderId="0" xfId="0" applyFont="1"/>
    <xf numFmtId="0" fontId="11" fillId="0" borderId="0" xfId="1" applyFont="1"/>
    <xf numFmtId="0" fontId="10" fillId="0" borderId="0" xfId="1" applyFont="1"/>
    <xf numFmtId="3" fontId="10" fillId="0" borderId="0" xfId="1" applyNumberFormat="1" applyFont="1"/>
    <xf numFmtId="3" fontId="10" fillId="0" borderId="0" xfId="0" applyNumberFormat="1" applyFont="1"/>
    <xf numFmtId="164" fontId="2" fillId="0" borderId="2" xfId="1" applyNumberFormat="1" applyFont="1" applyBorder="1"/>
    <xf numFmtId="3" fontId="9" fillId="0" borderId="0" xfId="0" applyNumberFormat="1" applyFont="1"/>
    <xf numFmtId="3" fontId="12" fillId="0" borderId="0" xfId="0" applyNumberFormat="1" applyFont="1"/>
    <xf numFmtId="164" fontId="3" fillId="0" borderId="2" xfId="0" applyNumberFormat="1" applyFont="1" applyBorder="1" applyAlignment="1">
      <alignment horizontal="left"/>
    </xf>
    <xf numFmtId="164" fontId="9" fillId="0" borderId="2" xfId="0" applyNumberFormat="1" applyFont="1" applyBorder="1"/>
    <xf numFmtId="0" fontId="3" fillId="0" borderId="2" xfId="0" applyFont="1" applyBorder="1" applyAlignment="1">
      <alignment wrapText="1"/>
    </xf>
    <xf numFmtId="164" fontId="3" fillId="0" borderId="2" xfId="0" applyNumberFormat="1" applyFont="1" applyBorder="1" applyAlignment="1">
      <alignment wrapText="1"/>
    </xf>
    <xf numFmtId="3" fontId="3" fillId="0" borderId="5" xfId="1" applyNumberFormat="1" applyFont="1" applyBorder="1"/>
    <xf numFmtId="3" fontId="9" fillId="0" borderId="4" xfId="0" applyNumberFormat="1" applyFont="1" applyBorder="1"/>
    <xf numFmtId="3" fontId="12" fillId="0" borderId="0" xfId="1" applyNumberFormat="1" applyFont="1"/>
    <xf numFmtId="3" fontId="2" fillId="0" borderId="4" xfId="1" applyNumberFormat="1" applyFont="1" applyBorder="1" applyAlignment="1">
      <alignment wrapText="1"/>
    </xf>
    <xf numFmtId="0" fontId="9" fillId="0" borderId="4" xfId="0" applyFont="1" applyBorder="1"/>
    <xf numFmtId="0" fontId="3" fillId="0" borderId="1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64"/>
  <sheetViews>
    <sheetView topLeftCell="A16" workbookViewId="0">
      <selection activeCell="J7" sqref="J7"/>
    </sheetView>
  </sheetViews>
  <sheetFormatPr defaultRowHeight="15"/>
  <cols>
    <col min="2" max="2" width="5.85546875" customWidth="1"/>
    <col min="3" max="3" width="26.140625" bestFit="1" customWidth="1"/>
    <col min="6" max="6" width="13.28515625" bestFit="1" customWidth="1"/>
    <col min="7" max="7" width="12" bestFit="1" customWidth="1"/>
    <col min="8" max="8" width="18.28515625" bestFit="1" customWidth="1"/>
    <col min="9" max="9" width="18.5703125" bestFit="1" customWidth="1"/>
    <col min="10" max="10" width="12.85546875" customWidth="1"/>
    <col min="11" max="11" width="12.5703125" bestFit="1" customWidth="1"/>
    <col min="12" max="14" width="13.5703125" bestFit="1" customWidth="1"/>
    <col min="15" max="17" width="14.28515625" bestFit="1" customWidth="1"/>
    <col min="18" max="18" width="13.5703125" bestFit="1" customWidth="1"/>
    <col min="19" max="21" width="14.28515625" bestFit="1" customWidth="1"/>
    <col min="22" max="22" width="10.5703125" bestFit="1" customWidth="1"/>
    <col min="23" max="25" width="14.28515625" bestFit="1" customWidth="1"/>
    <col min="26" max="26" width="11.5703125" bestFit="1" customWidth="1"/>
  </cols>
  <sheetData>
    <row r="1" spans="1:20" ht="18">
      <c r="A1" s="1"/>
      <c r="B1" s="38" t="s">
        <v>61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0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0">
      <c r="B3" s="2" t="s">
        <v>0</v>
      </c>
    </row>
    <row r="4" spans="1:20">
      <c r="A4" s="2"/>
      <c r="B4" s="3" t="s">
        <v>1</v>
      </c>
    </row>
    <row r="5" spans="1:20">
      <c r="A5" s="1"/>
    </row>
    <row r="6" spans="1:20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</row>
    <row r="7" spans="1:20">
      <c r="A7" s="1"/>
      <c r="B7" s="6"/>
      <c r="C7" s="19" t="s">
        <v>43</v>
      </c>
      <c r="D7" s="6"/>
      <c r="E7" s="6"/>
      <c r="F7" s="7"/>
      <c r="G7" s="7"/>
      <c r="H7" s="6"/>
    </row>
    <row r="8" spans="1:20">
      <c r="A8" s="1"/>
      <c r="B8" s="4">
        <v>1</v>
      </c>
      <c r="C8" s="6" t="s">
        <v>44</v>
      </c>
      <c r="D8" s="6"/>
      <c r="E8" s="6"/>
      <c r="F8" s="7"/>
      <c r="G8" s="7">
        <v>50000</v>
      </c>
      <c r="H8" s="9"/>
    </row>
    <row r="9" spans="1:20">
      <c r="A9" s="1"/>
      <c r="B9" s="4">
        <v>2</v>
      </c>
      <c r="C9" s="6" t="s">
        <v>45</v>
      </c>
      <c r="D9" s="4"/>
      <c r="E9" s="4"/>
      <c r="F9" s="10"/>
      <c r="G9" s="10">
        <v>2000000</v>
      </c>
      <c r="H9" s="6"/>
    </row>
    <row r="10" spans="1:20">
      <c r="A10" s="1"/>
      <c r="B10" s="4">
        <v>3</v>
      </c>
      <c r="C10" s="6" t="s">
        <v>46</v>
      </c>
      <c r="D10" s="4"/>
      <c r="E10" s="4"/>
      <c r="F10" s="10"/>
      <c r="G10" s="10">
        <v>500000</v>
      </c>
      <c r="H10" s="6"/>
    </row>
    <row r="11" spans="1:20">
      <c r="A11" s="1"/>
      <c r="B11" s="4">
        <v>4</v>
      </c>
      <c r="C11" s="6" t="s">
        <v>47</v>
      </c>
      <c r="D11" s="4"/>
      <c r="E11" s="4"/>
      <c r="F11" s="10"/>
      <c r="G11" s="10">
        <v>3000000</v>
      </c>
      <c r="H11" s="6"/>
      <c r="P11" s="2"/>
      <c r="Q11" s="1"/>
      <c r="R11" s="1"/>
      <c r="S11" s="1"/>
      <c r="T11" s="1"/>
    </row>
    <row r="12" spans="1:20">
      <c r="A12" s="1"/>
      <c r="B12" s="4">
        <v>5</v>
      </c>
      <c r="C12" s="6" t="s">
        <v>48</v>
      </c>
      <c r="D12" s="12"/>
      <c r="E12" s="4"/>
      <c r="F12" s="10"/>
      <c r="G12" s="10">
        <v>500000</v>
      </c>
      <c r="H12" s="6"/>
    </row>
    <row r="13" spans="1:20">
      <c r="A13" s="1"/>
      <c r="B13" s="28">
        <v>6</v>
      </c>
      <c r="C13" s="14" t="s">
        <v>52</v>
      </c>
      <c r="D13" s="13"/>
      <c r="E13" s="13"/>
      <c r="F13" s="13"/>
      <c r="G13" s="10">
        <v>350000</v>
      </c>
      <c r="H13" s="6"/>
      <c r="I13" s="41"/>
    </row>
    <row r="14" spans="1:20">
      <c r="B14" s="13">
        <v>7</v>
      </c>
      <c r="C14" s="14" t="s">
        <v>50</v>
      </c>
      <c r="D14" s="13"/>
      <c r="E14" s="15"/>
      <c r="F14" s="16"/>
      <c r="G14" s="10">
        <v>1500000</v>
      </c>
      <c r="H14" s="17"/>
      <c r="I14" s="41"/>
    </row>
    <row r="15" spans="1:20">
      <c r="B15" s="11"/>
      <c r="C15" s="19" t="s">
        <v>49</v>
      </c>
      <c r="D15" s="4"/>
      <c r="E15" s="4"/>
      <c r="F15" s="10"/>
      <c r="G15" s="10"/>
      <c r="H15" s="17"/>
      <c r="I15" s="41"/>
    </row>
    <row r="16" spans="1:20">
      <c r="A16" s="3"/>
      <c r="B16" s="13">
        <v>1</v>
      </c>
      <c r="C16" s="14" t="s">
        <v>50</v>
      </c>
      <c r="D16" s="13"/>
      <c r="E16" s="15"/>
      <c r="F16" s="16"/>
      <c r="G16" s="10">
        <v>30000</v>
      </c>
      <c r="H16" s="17"/>
      <c r="I16" s="41"/>
    </row>
    <row r="17" spans="1:26">
      <c r="A17" s="1"/>
      <c r="B17" s="28">
        <v>2</v>
      </c>
      <c r="C17" s="14" t="s">
        <v>51</v>
      </c>
      <c r="D17" s="13"/>
      <c r="E17" s="13"/>
      <c r="F17" s="13"/>
      <c r="G17" s="10">
        <v>150000</v>
      </c>
      <c r="H17" s="17"/>
      <c r="I17" s="41"/>
    </row>
    <row r="18" spans="1:26">
      <c r="A18" s="1"/>
      <c r="B18" s="28">
        <v>3</v>
      </c>
      <c r="C18" s="14" t="s">
        <v>52</v>
      </c>
      <c r="D18" s="13"/>
      <c r="E18" s="13"/>
      <c r="F18" s="13"/>
      <c r="G18" s="10">
        <v>30000</v>
      </c>
      <c r="H18" s="6"/>
      <c r="I18" s="41"/>
      <c r="O18" s="1"/>
    </row>
    <row r="19" spans="1:26">
      <c r="A19" s="1"/>
      <c r="B19" s="13">
        <v>4</v>
      </c>
      <c r="C19" s="14" t="s">
        <v>53</v>
      </c>
      <c r="D19" s="12"/>
      <c r="E19" s="13"/>
      <c r="F19" s="16"/>
      <c r="G19" s="10">
        <v>30000</v>
      </c>
      <c r="H19" s="17"/>
      <c r="I19" s="41"/>
    </row>
    <row r="20" spans="1:26">
      <c r="A20" s="1"/>
      <c r="B20" s="13">
        <v>5</v>
      </c>
      <c r="C20" s="14" t="s">
        <v>54</v>
      </c>
      <c r="D20" s="12"/>
      <c r="E20" s="13"/>
      <c r="F20" s="16"/>
      <c r="G20" s="10">
        <v>50000</v>
      </c>
      <c r="H20" s="17"/>
      <c r="I20" s="41"/>
    </row>
    <row r="21" spans="1:26">
      <c r="A21" s="1"/>
      <c r="B21" s="4">
        <v>6</v>
      </c>
      <c r="C21" s="17" t="s">
        <v>57</v>
      </c>
      <c r="D21" s="6"/>
      <c r="E21" s="6"/>
      <c r="F21" s="7"/>
      <c r="G21" s="7">
        <v>1000000</v>
      </c>
      <c r="H21" s="17"/>
      <c r="I21" s="41"/>
      <c r="J21" s="2" t="s">
        <v>2</v>
      </c>
      <c r="K21" s="1"/>
      <c r="L21" s="1"/>
      <c r="M21" s="1"/>
      <c r="N21" s="1"/>
    </row>
    <row r="22" spans="1:26">
      <c r="A22" s="1"/>
      <c r="B22" s="17"/>
      <c r="C22" s="18" t="s">
        <v>55</v>
      </c>
      <c r="D22" s="17"/>
      <c r="E22" s="17"/>
      <c r="F22" s="17"/>
      <c r="G22" s="17"/>
      <c r="H22" s="6"/>
      <c r="I22" s="41"/>
      <c r="J22" s="58" t="s">
        <v>61</v>
      </c>
      <c r="K22" s="4" t="s">
        <v>4</v>
      </c>
      <c r="L22" s="4" t="s">
        <v>5</v>
      </c>
      <c r="M22" s="4" t="s">
        <v>6</v>
      </c>
      <c r="N22" s="4" t="s">
        <v>7</v>
      </c>
    </row>
    <row r="23" spans="1:26">
      <c r="A23" s="1"/>
      <c r="B23" s="29">
        <v>1</v>
      </c>
      <c r="C23" s="14" t="s">
        <v>60</v>
      </c>
      <c r="D23" s="17"/>
      <c r="E23" s="17"/>
      <c r="F23" s="17"/>
      <c r="G23" s="10">
        <v>500000</v>
      </c>
      <c r="H23" s="17"/>
      <c r="I23" s="43"/>
      <c r="J23" s="59"/>
      <c r="K23" s="4">
        <v>1</v>
      </c>
      <c r="L23" s="4">
        <v>2</v>
      </c>
      <c r="M23" s="4">
        <v>4</v>
      </c>
      <c r="N23" s="4">
        <v>10</v>
      </c>
    </row>
    <row r="24" spans="1:26">
      <c r="A24" s="1"/>
      <c r="B24" s="29">
        <v>2</v>
      </c>
      <c r="C24" s="14" t="s">
        <v>56</v>
      </c>
      <c r="D24" s="17"/>
      <c r="E24" s="17"/>
      <c r="F24" s="17"/>
      <c r="G24" s="10">
        <v>2500000</v>
      </c>
      <c r="H24" s="17"/>
      <c r="I24" s="41"/>
      <c r="J24" s="6" t="s">
        <v>15</v>
      </c>
      <c r="K24" s="8">
        <f>G8+G9+G10+G12</f>
        <v>3050000</v>
      </c>
      <c r="L24" s="8">
        <f>G8+G9+G10+G12</f>
        <v>3050000</v>
      </c>
      <c r="M24" s="8">
        <f>G8+G9+G10+G12+G20</f>
        <v>3100000</v>
      </c>
      <c r="N24" s="8">
        <f>G8+G9+G10+G12+G20</f>
        <v>3100000</v>
      </c>
    </row>
    <row r="25" spans="1:26">
      <c r="A25" s="1"/>
      <c r="B25" s="4">
        <v>3</v>
      </c>
      <c r="C25" s="14" t="s">
        <v>58</v>
      </c>
      <c r="D25" s="4"/>
      <c r="E25" s="4"/>
      <c r="F25" s="10"/>
      <c r="G25" s="10">
        <v>1500000</v>
      </c>
      <c r="H25" s="17"/>
      <c r="I25" s="41"/>
      <c r="J25" s="6" t="s">
        <v>16</v>
      </c>
      <c r="K25" s="7">
        <f>G8+G9+G10+G11+G12+G16+G17+G18+G19+G23</f>
        <v>6790000</v>
      </c>
      <c r="L25" s="8">
        <f>G8+G9+G10+G11+G12+G16+G17+G18+G19+G23</f>
        <v>6790000</v>
      </c>
      <c r="M25" s="8">
        <f>G8+G9+G10+G11+G12+G16+G17+G18+G19+G23</f>
        <v>6790000</v>
      </c>
      <c r="N25" s="8">
        <f>G8+G9+G10+G11+G12+G16+G17+G18+G19+G23</f>
        <v>6790000</v>
      </c>
    </row>
    <row r="26" spans="1:26">
      <c r="A26" s="1"/>
      <c r="B26" s="13">
        <v>4</v>
      </c>
      <c r="C26" s="6" t="s">
        <v>59</v>
      </c>
      <c r="D26" s="13"/>
      <c r="E26" s="15"/>
      <c r="F26" s="16"/>
      <c r="G26" s="10">
        <v>3000000</v>
      </c>
      <c r="H26" s="6"/>
      <c r="I26" s="41"/>
      <c r="J26" s="6" t="s">
        <v>17</v>
      </c>
      <c r="K26" s="7">
        <f>G8+G9+G10+G11+G12+G13+G14+G17+G19+G23</f>
        <v>8580000</v>
      </c>
      <c r="L26" s="7">
        <f>G8+G9+G10+G11+G12+G13+G14+G17+G19+G23</f>
        <v>8580000</v>
      </c>
      <c r="M26" s="7">
        <f>G8+G9+G10+G11+G12+G13+G14+G17+G19+G20+G21+G23+G24+G25+G26</f>
        <v>16630000</v>
      </c>
      <c r="N26" s="7">
        <f>G8+G9+G10+G11+G12+G13+G14+G17+G19+G20+G21+G23+G24+G25+G26</f>
        <v>16630000</v>
      </c>
    </row>
    <row r="27" spans="1:26">
      <c r="A27" s="1"/>
      <c r="B27" s="35"/>
      <c r="C27" s="22"/>
      <c r="D27" s="35"/>
      <c r="E27" s="36"/>
      <c r="F27" s="37"/>
      <c r="G27" s="30"/>
      <c r="H27" s="22"/>
      <c r="I27" s="42"/>
      <c r="J27" s="6" t="s">
        <v>18</v>
      </c>
      <c r="K27" s="7"/>
      <c r="L27" s="7"/>
      <c r="M27" s="7"/>
      <c r="N27" s="7"/>
    </row>
    <row r="28" spans="1:26">
      <c r="A28" s="1"/>
      <c r="G28" s="30"/>
      <c r="I28" s="42"/>
      <c r="J28" s="1"/>
      <c r="K28" s="1"/>
      <c r="L28" s="1"/>
      <c r="M28" s="1"/>
      <c r="N28" s="1"/>
    </row>
    <row r="29" spans="1:26" ht="30">
      <c r="A29" s="1"/>
      <c r="I29" s="42"/>
      <c r="J29" s="20" t="s">
        <v>19</v>
      </c>
      <c r="K29" s="13" t="s">
        <v>20</v>
      </c>
      <c r="L29" s="13" t="s">
        <v>21</v>
      </c>
      <c r="M29" s="13" t="s">
        <v>22</v>
      </c>
      <c r="N29" s="13" t="s">
        <v>23</v>
      </c>
      <c r="O29" s="13" t="s">
        <v>24</v>
      </c>
      <c r="P29" s="13" t="s">
        <v>25</v>
      </c>
      <c r="Q29" s="13" t="s">
        <v>26</v>
      </c>
      <c r="R29" s="13" t="s">
        <v>27</v>
      </c>
      <c r="S29" s="13" t="s">
        <v>28</v>
      </c>
      <c r="T29" s="13" t="s">
        <v>29</v>
      </c>
      <c r="U29" s="13" t="s">
        <v>30</v>
      </c>
      <c r="V29" s="13" t="s">
        <v>31</v>
      </c>
      <c r="W29" s="13" t="s">
        <v>32</v>
      </c>
      <c r="X29" s="13" t="s">
        <v>33</v>
      </c>
      <c r="Y29" s="13" t="s">
        <v>34</v>
      </c>
      <c r="Z29" s="13" t="s">
        <v>35</v>
      </c>
    </row>
    <row r="30" spans="1:26" ht="30">
      <c r="A30" s="3"/>
      <c r="B30" s="2" t="s">
        <v>36</v>
      </c>
      <c r="C30" s="1"/>
      <c r="D30" s="1"/>
      <c r="E30" s="1"/>
      <c r="F30" s="1"/>
      <c r="G30" s="1"/>
      <c r="H30" s="1"/>
      <c r="I30" s="42"/>
      <c r="J30" s="20" t="s">
        <v>61</v>
      </c>
      <c r="K30" s="21">
        <f>K24+K35</f>
        <v>4550000</v>
      </c>
      <c r="L30" s="21">
        <f>K25+K36</f>
        <v>8640000</v>
      </c>
      <c r="M30" s="21">
        <f>K26+K37</f>
        <v>10430000</v>
      </c>
      <c r="N30" s="21">
        <f>K27+K38</f>
        <v>600000</v>
      </c>
      <c r="O30" s="21">
        <f>L24+L35</f>
        <v>5250000</v>
      </c>
      <c r="P30" s="21">
        <f>L25+L36</f>
        <v>8990000</v>
      </c>
      <c r="Q30" s="21">
        <f>L26+L37</f>
        <v>10780000</v>
      </c>
      <c r="R30" s="21">
        <f>L27+L38</f>
        <v>600000</v>
      </c>
      <c r="S30" s="21">
        <f>M24+M35</f>
        <v>6100000</v>
      </c>
      <c r="T30" s="21">
        <f>M25+M36</f>
        <v>9790000</v>
      </c>
      <c r="U30" s="21">
        <f>M26+M37</f>
        <v>19630000</v>
      </c>
      <c r="V30" s="21">
        <f>M27+M38</f>
        <v>600000</v>
      </c>
      <c r="W30" s="21">
        <f>N24+N35</f>
        <v>8200000</v>
      </c>
      <c r="X30" s="21">
        <f>N25+N36</f>
        <v>11890000</v>
      </c>
      <c r="Y30" s="21">
        <f>N26+N37</f>
        <v>21730000</v>
      </c>
      <c r="Z30" s="21">
        <f>N27+N38</f>
        <v>600000</v>
      </c>
    </row>
    <row r="31" spans="1:26">
      <c r="B31" s="3" t="s">
        <v>37</v>
      </c>
      <c r="C31" s="1"/>
      <c r="D31" s="1"/>
      <c r="E31" s="1"/>
      <c r="F31" s="1"/>
      <c r="G31" s="1"/>
      <c r="H31" s="1"/>
      <c r="I31" s="42"/>
    </row>
    <row r="32" spans="1:26">
      <c r="I32" s="42"/>
      <c r="J32" s="2" t="s">
        <v>3</v>
      </c>
      <c r="K32" s="1"/>
      <c r="L32" s="1"/>
      <c r="M32" s="1"/>
      <c r="N32" s="1"/>
    </row>
    <row r="33" spans="1:14">
      <c r="B33" s="5" t="s">
        <v>8</v>
      </c>
      <c r="C33" s="5" t="s">
        <v>9</v>
      </c>
      <c r="D33" s="5" t="s">
        <v>10</v>
      </c>
      <c r="E33" s="5" t="s">
        <v>11</v>
      </c>
      <c r="F33" s="5" t="s">
        <v>12</v>
      </c>
      <c r="G33" s="5" t="s">
        <v>13</v>
      </c>
      <c r="H33" s="5" t="s">
        <v>14</v>
      </c>
      <c r="I33" s="41"/>
      <c r="J33" s="58" t="s">
        <v>61</v>
      </c>
      <c r="K33" s="4" t="s">
        <v>4</v>
      </c>
      <c r="L33" s="4" t="s">
        <v>5</v>
      </c>
      <c r="M33" s="4" t="s">
        <v>6</v>
      </c>
      <c r="N33" s="4" t="s">
        <v>7</v>
      </c>
    </row>
    <row r="34" spans="1:14">
      <c r="B34" s="4">
        <v>1</v>
      </c>
      <c r="C34" s="6" t="s">
        <v>38</v>
      </c>
      <c r="D34" s="6"/>
      <c r="E34" s="4" t="s">
        <v>39</v>
      </c>
      <c r="F34" s="7">
        <v>350000</v>
      </c>
      <c r="G34" s="7"/>
      <c r="H34" s="6"/>
      <c r="I34" s="44"/>
      <c r="J34" s="59"/>
      <c r="K34" s="4">
        <v>1</v>
      </c>
      <c r="L34" s="4">
        <v>2</v>
      </c>
      <c r="M34" s="4">
        <v>4</v>
      </c>
      <c r="N34" s="4">
        <v>10</v>
      </c>
    </row>
    <row r="35" spans="1:14">
      <c r="B35" s="4">
        <v>2</v>
      </c>
      <c r="C35" s="6" t="s">
        <v>40</v>
      </c>
      <c r="D35" s="6"/>
      <c r="E35" s="4"/>
      <c r="F35" s="7">
        <v>500000</v>
      </c>
      <c r="G35" s="7"/>
      <c r="H35" s="9"/>
      <c r="I35" s="44"/>
      <c r="J35" s="6" t="s">
        <v>15</v>
      </c>
      <c r="K35" s="8">
        <f>F35+F36</f>
        <v>1500000</v>
      </c>
      <c r="L35" s="8">
        <f>L34*F34+F35+F36</f>
        <v>2200000</v>
      </c>
      <c r="M35" s="8">
        <f>M34*F34+F35+F36+F37</f>
        <v>3000000</v>
      </c>
      <c r="N35" s="8">
        <f>N34*F34+F35+F36+F37</f>
        <v>5100000</v>
      </c>
    </row>
    <row r="36" spans="1:14">
      <c r="B36" s="4">
        <v>3</v>
      </c>
      <c r="C36" s="6" t="s">
        <v>41</v>
      </c>
      <c r="D36" s="4"/>
      <c r="E36" s="4" t="s">
        <v>39</v>
      </c>
      <c r="F36" s="10">
        <v>1000000</v>
      </c>
      <c r="G36" s="10"/>
      <c r="H36" s="6"/>
      <c r="I36" s="45"/>
      <c r="J36" s="6" t="s">
        <v>16</v>
      </c>
      <c r="K36" s="8">
        <f>F34+F35+F36</f>
        <v>1850000</v>
      </c>
      <c r="L36" s="8">
        <f>L34*F34+F35+F36</f>
        <v>2200000</v>
      </c>
      <c r="M36" s="8">
        <f>M34*F34+F35+F36+F37</f>
        <v>3000000</v>
      </c>
      <c r="N36" s="8">
        <f>N34*F34+F35+F36+F37</f>
        <v>5100000</v>
      </c>
    </row>
    <row r="37" spans="1:14">
      <c r="B37" s="4">
        <v>4</v>
      </c>
      <c r="C37" s="6" t="s">
        <v>42</v>
      </c>
      <c r="D37" s="4"/>
      <c r="E37" s="4"/>
      <c r="F37" s="10">
        <v>100000</v>
      </c>
      <c r="G37" s="10"/>
      <c r="H37" s="6"/>
      <c r="I37" s="45"/>
      <c r="J37" s="6" t="s">
        <v>17</v>
      </c>
      <c r="K37" s="8">
        <f>F34+F35+F36</f>
        <v>1850000</v>
      </c>
      <c r="L37" s="8">
        <f>L34*F34+F35+F36</f>
        <v>2200000</v>
      </c>
      <c r="M37" s="8">
        <f>M34*F34+F35+F36+F37</f>
        <v>3000000</v>
      </c>
      <c r="N37" s="8">
        <f>N34*F34+F35+F36+F37</f>
        <v>5100000</v>
      </c>
    </row>
    <row r="38" spans="1:14">
      <c r="B38" s="31"/>
      <c r="C38" s="22"/>
      <c r="D38" s="31"/>
      <c r="E38" s="31"/>
      <c r="F38" s="30"/>
      <c r="G38" s="30"/>
      <c r="H38" s="22"/>
      <c r="J38" s="6" t="s">
        <v>18</v>
      </c>
      <c r="K38" s="8">
        <f>$F$35+$F$37</f>
        <v>600000</v>
      </c>
      <c r="L38" s="8">
        <f t="shared" ref="L38:N38" si="0">$F$35+$F$37</f>
        <v>600000</v>
      </c>
      <c r="M38" s="8">
        <f t="shared" si="0"/>
        <v>600000</v>
      </c>
      <c r="N38" s="8">
        <f t="shared" si="0"/>
        <v>600000</v>
      </c>
    </row>
    <row r="39" spans="1:14">
      <c r="B39" s="32"/>
      <c r="C39" s="33"/>
      <c r="D39" s="34"/>
      <c r="E39" s="31"/>
      <c r="F39" s="30"/>
      <c r="G39" s="30"/>
      <c r="H39" s="22"/>
    </row>
    <row r="40" spans="1:14">
      <c r="A40" s="1"/>
    </row>
    <row r="41" spans="1:14">
      <c r="A41" s="1"/>
    </row>
    <row r="42" spans="1:14">
      <c r="A42" s="1"/>
    </row>
    <row r="43" spans="1:14">
      <c r="A43" s="1"/>
      <c r="J43" s="2"/>
      <c r="K43" s="1"/>
      <c r="L43" s="1"/>
      <c r="M43" s="1"/>
    </row>
    <row r="44" spans="1:14">
      <c r="A44" s="1"/>
    </row>
    <row r="45" spans="1:14">
      <c r="A45" s="1"/>
      <c r="I45" s="1"/>
    </row>
    <row r="46" spans="1:14">
      <c r="A46" s="1"/>
      <c r="I46" s="1"/>
    </row>
    <row r="47" spans="1:14">
      <c r="A47" s="1"/>
      <c r="I47" s="1"/>
    </row>
    <row r="48" spans="1:14">
      <c r="A48" s="1"/>
      <c r="I48" s="1"/>
    </row>
    <row r="49" spans="1:13">
      <c r="A49" s="1"/>
      <c r="I49" s="1"/>
    </row>
    <row r="50" spans="1:13">
      <c r="A50" s="1"/>
      <c r="B50" s="26"/>
      <c r="C50" s="22"/>
      <c r="D50" s="22"/>
      <c r="E50" s="22"/>
      <c r="F50" s="23"/>
      <c r="G50" s="25"/>
      <c r="H50" s="22"/>
      <c r="I50" s="1"/>
    </row>
    <row r="51" spans="1:13">
      <c r="A51" s="1"/>
    </row>
    <row r="52" spans="1:13">
      <c r="A52" s="1"/>
    </row>
    <row r="53" spans="1:13">
      <c r="A53" s="1"/>
    </row>
    <row r="54" spans="1:13">
      <c r="A54" s="3"/>
      <c r="J54" s="1"/>
      <c r="K54" s="1"/>
      <c r="L54" s="1"/>
      <c r="M54" s="1"/>
    </row>
    <row r="55" spans="1:13">
      <c r="A55" s="1"/>
      <c r="J55" s="1"/>
      <c r="K55" s="1"/>
      <c r="L55" s="1"/>
      <c r="M55" s="1"/>
    </row>
    <row r="56" spans="1:13">
      <c r="A56" s="1"/>
      <c r="J56" s="1"/>
      <c r="K56" s="1"/>
      <c r="L56" s="1"/>
      <c r="M56" s="1"/>
    </row>
    <row r="57" spans="1:13">
      <c r="A57" s="1"/>
    </row>
    <row r="58" spans="1:13">
      <c r="A58" s="1"/>
      <c r="I58" s="1"/>
    </row>
    <row r="59" spans="1:13">
      <c r="I59" s="1"/>
    </row>
    <row r="60" spans="1:13">
      <c r="B60" s="24"/>
      <c r="C60" s="22"/>
      <c r="D60" s="22"/>
      <c r="E60" s="22"/>
      <c r="F60" s="22"/>
      <c r="G60" s="25"/>
      <c r="H60" s="22"/>
      <c r="I60" s="1"/>
    </row>
    <row r="61" spans="1:13">
      <c r="B61" s="22"/>
      <c r="C61" s="22"/>
      <c r="D61" s="22"/>
      <c r="E61" s="22"/>
      <c r="F61" s="23"/>
      <c r="G61" s="23"/>
      <c r="H61" s="27"/>
      <c r="I61" s="1"/>
    </row>
    <row r="62" spans="1:13">
      <c r="B62" s="22"/>
      <c r="C62" s="22"/>
      <c r="D62" s="22"/>
      <c r="E62" s="22"/>
      <c r="F62" s="23"/>
      <c r="G62" s="23"/>
      <c r="H62" s="22"/>
      <c r="I62" s="1"/>
    </row>
    <row r="63" spans="1:13">
      <c r="B63" s="22"/>
      <c r="C63" s="22"/>
      <c r="D63" s="22"/>
      <c r="E63" s="22"/>
      <c r="F63" s="23"/>
      <c r="G63" s="23"/>
      <c r="H63" s="22"/>
      <c r="I63" s="1"/>
    </row>
    <row r="64" spans="1:13">
      <c r="C64" s="22"/>
      <c r="D64" s="22"/>
      <c r="E64" s="22"/>
      <c r="F64" s="23"/>
      <c r="G64" s="23"/>
      <c r="H64" s="22"/>
    </row>
  </sheetData>
  <mergeCells count="2">
    <mergeCell ref="J22:J23"/>
    <mergeCell ref="J33:J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71"/>
  <sheetViews>
    <sheetView tabSelected="1" topLeftCell="A10" workbookViewId="0">
      <selection activeCell="D38" sqref="D38"/>
    </sheetView>
  </sheetViews>
  <sheetFormatPr defaultRowHeight="15"/>
  <cols>
    <col min="2" max="2" width="5.85546875" customWidth="1"/>
    <col min="3" max="3" width="26.140625" bestFit="1" customWidth="1"/>
    <col min="6" max="6" width="13.28515625" bestFit="1" customWidth="1"/>
    <col min="7" max="7" width="12" bestFit="1" customWidth="1"/>
    <col min="8" max="8" width="19.140625" bestFit="1" customWidth="1"/>
    <col min="9" max="9" width="10.140625" customWidth="1"/>
    <col min="10" max="10" width="9.5703125" customWidth="1"/>
    <col min="11" max="11" width="1.85546875" customWidth="1"/>
    <col min="12" max="12" width="12.85546875" customWidth="1"/>
    <col min="13" max="13" width="12.5703125" bestFit="1" customWidth="1"/>
    <col min="14" max="16" width="13.5703125" bestFit="1" customWidth="1"/>
    <col min="17" max="19" width="14.28515625" bestFit="1" customWidth="1"/>
    <col min="20" max="20" width="13.5703125" bestFit="1" customWidth="1"/>
    <col min="21" max="23" width="14.28515625" bestFit="1" customWidth="1"/>
    <col min="24" max="24" width="10.5703125" bestFit="1" customWidth="1"/>
    <col min="25" max="27" width="14.28515625" bestFit="1" customWidth="1"/>
    <col min="28" max="28" width="11.5703125" bestFit="1" customWidth="1"/>
  </cols>
  <sheetData>
    <row r="1" spans="1:22" ht="18">
      <c r="A1" s="1"/>
      <c r="B1" s="38" t="s">
        <v>84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2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2">
      <c r="B3" s="2" t="s">
        <v>0</v>
      </c>
    </row>
    <row r="4" spans="1:22">
      <c r="A4" s="2"/>
      <c r="B4" s="3" t="s">
        <v>1</v>
      </c>
    </row>
    <row r="5" spans="1:22">
      <c r="A5" s="1"/>
    </row>
    <row r="6" spans="1:22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  <c r="I6" t="s">
        <v>62</v>
      </c>
      <c r="J6" s="39" t="s">
        <v>63</v>
      </c>
    </row>
    <row r="7" spans="1:22">
      <c r="A7" s="1"/>
      <c r="B7" s="6"/>
      <c r="C7" s="19" t="s">
        <v>43</v>
      </c>
      <c r="D7" s="6"/>
      <c r="E7" s="6"/>
      <c r="F7" s="17"/>
      <c r="G7" s="7"/>
      <c r="H7" s="46">
        <f>SUM(G8:G18)</f>
        <v>8030000</v>
      </c>
      <c r="I7" s="47">
        <v>950600</v>
      </c>
      <c r="J7" s="48">
        <v>1881703</v>
      </c>
    </row>
    <row r="8" spans="1:22">
      <c r="A8" s="1"/>
      <c r="B8" s="4">
        <v>1</v>
      </c>
      <c r="C8" s="6" t="s">
        <v>44</v>
      </c>
      <c r="D8" s="6"/>
      <c r="E8" s="6"/>
      <c r="F8" s="17"/>
      <c r="G8" s="7">
        <v>50000</v>
      </c>
      <c r="H8" s="9" t="s">
        <v>64</v>
      </c>
    </row>
    <row r="9" spans="1:22" ht="24.75">
      <c r="A9" s="1"/>
      <c r="B9" s="4">
        <v>2</v>
      </c>
      <c r="C9" s="6" t="s">
        <v>45</v>
      </c>
      <c r="D9" s="4"/>
      <c r="E9" s="4"/>
      <c r="F9" s="17"/>
      <c r="G9" s="10">
        <v>1000000</v>
      </c>
      <c r="H9" s="9" t="s">
        <v>65</v>
      </c>
    </row>
    <row r="10" spans="1:22" ht="24.75">
      <c r="A10" s="1"/>
      <c r="B10" s="4">
        <v>3</v>
      </c>
      <c r="C10" s="6" t="s">
        <v>47</v>
      </c>
      <c r="D10" s="4"/>
      <c r="E10" s="4"/>
      <c r="F10" s="17"/>
      <c r="G10" s="10">
        <v>1200000</v>
      </c>
      <c r="H10" s="9" t="s">
        <v>66</v>
      </c>
    </row>
    <row r="11" spans="1:22">
      <c r="A11" s="1"/>
      <c r="B11" s="4">
        <v>4</v>
      </c>
      <c r="C11" s="6" t="s">
        <v>48</v>
      </c>
      <c r="D11" s="4"/>
      <c r="E11" s="4"/>
      <c r="F11" s="17"/>
      <c r="G11" s="10">
        <v>150000</v>
      </c>
      <c r="H11" s="49" t="s">
        <v>67</v>
      </c>
      <c r="R11" s="2"/>
      <c r="S11" s="1"/>
      <c r="T11" s="1"/>
      <c r="U11" s="1"/>
      <c r="V11" s="1"/>
    </row>
    <row r="12" spans="1:22" ht="24.75">
      <c r="A12" s="1"/>
      <c r="B12" s="4">
        <v>5</v>
      </c>
      <c r="C12" s="14" t="s">
        <v>50</v>
      </c>
      <c r="D12" s="12"/>
      <c r="E12" s="10"/>
      <c r="F12" s="17"/>
      <c r="G12" s="10">
        <v>500000</v>
      </c>
      <c r="H12" s="9" t="s">
        <v>66</v>
      </c>
    </row>
    <row r="13" spans="1:22" ht="24.75">
      <c r="A13" s="1"/>
      <c r="B13" s="28">
        <v>6</v>
      </c>
      <c r="C13" s="14" t="s">
        <v>52</v>
      </c>
      <c r="D13" s="13"/>
      <c r="E13" s="13"/>
      <c r="F13" s="17"/>
      <c r="G13" s="10">
        <v>260000</v>
      </c>
      <c r="H13" s="9" t="s">
        <v>66</v>
      </c>
    </row>
    <row r="14" spans="1:22" ht="24.75">
      <c r="B14" s="13">
        <v>7</v>
      </c>
      <c r="C14" s="14" t="s">
        <v>53</v>
      </c>
      <c r="D14" s="13"/>
      <c r="E14" s="15"/>
      <c r="F14" s="17"/>
      <c r="G14" s="16">
        <v>270000</v>
      </c>
      <c r="H14" s="9" t="s">
        <v>68</v>
      </c>
    </row>
    <row r="15" spans="1:22">
      <c r="B15" s="13">
        <v>8</v>
      </c>
      <c r="C15" s="14" t="s">
        <v>69</v>
      </c>
      <c r="D15" s="13"/>
      <c r="E15" s="15"/>
      <c r="F15" s="17"/>
      <c r="G15" s="16">
        <v>800000</v>
      </c>
      <c r="H15" s="49" t="s">
        <v>67</v>
      </c>
      <c r="J15" s="39"/>
    </row>
    <row r="16" spans="1:22">
      <c r="B16" s="13">
        <v>9</v>
      </c>
      <c r="C16" s="17" t="s">
        <v>70</v>
      </c>
      <c r="D16" s="13"/>
      <c r="E16" s="15"/>
      <c r="F16" s="17"/>
      <c r="G16" s="16">
        <v>1500000</v>
      </c>
      <c r="H16" s="49" t="s">
        <v>67</v>
      </c>
      <c r="J16" s="39"/>
    </row>
    <row r="17" spans="1:17">
      <c r="B17" s="13">
        <v>10</v>
      </c>
      <c r="C17" s="17" t="s">
        <v>71</v>
      </c>
      <c r="D17" s="13"/>
      <c r="E17" s="15"/>
      <c r="F17" s="17"/>
      <c r="G17" s="16">
        <v>500000</v>
      </c>
      <c r="H17" s="49" t="s">
        <v>67</v>
      </c>
    </row>
    <row r="18" spans="1:17">
      <c r="B18" s="13">
        <v>11</v>
      </c>
      <c r="C18" s="17" t="s">
        <v>72</v>
      </c>
      <c r="D18" s="13"/>
      <c r="E18" s="15"/>
      <c r="F18" s="17"/>
      <c r="G18" s="16">
        <v>1800000</v>
      </c>
      <c r="H18" s="49" t="s">
        <v>67</v>
      </c>
    </row>
    <row r="19" spans="1:17">
      <c r="B19" s="11"/>
      <c r="C19" s="19" t="s">
        <v>49</v>
      </c>
      <c r="D19" s="4"/>
      <c r="E19" s="4"/>
      <c r="F19" s="17"/>
      <c r="G19" s="10"/>
      <c r="H19" s="50">
        <f>SUM(G20:G27)</f>
        <v>713000</v>
      </c>
      <c r="I19" s="47">
        <v>383333</v>
      </c>
      <c r="J19" s="39"/>
    </row>
    <row r="20" spans="1:17" ht="24.75">
      <c r="A20" s="3"/>
      <c r="B20" s="13">
        <v>1</v>
      </c>
      <c r="C20" s="14" t="s">
        <v>50</v>
      </c>
      <c r="D20" s="13"/>
      <c r="E20" s="15"/>
      <c r="F20" s="17"/>
      <c r="G20" s="16">
        <f>10%*G12</f>
        <v>50000</v>
      </c>
      <c r="H20" s="9" t="s">
        <v>73</v>
      </c>
      <c r="J20" s="39"/>
    </row>
    <row r="21" spans="1:17" ht="24.75">
      <c r="A21" s="1"/>
      <c r="B21" s="28">
        <v>2</v>
      </c>
      <c r="C21" s="14" t="s">
        <v>51</v>
      </c>
      <c r="D21" s="13"/>
      <c r="E21" s="13"/>
      <c r="F21" s="17"/>
      <c r="G21" s="10">
        <v>150000</v>
      </c>
      <c r="H21" s="51" t="s">
        <v>74</v>
      </c>
      <c r="J21" s="39"/>
    </row>
    <row r="22" spans="1:17" ht="24.75">
      <c r="A22" s="1"/>
      <c r="B22" s="28">
        <v>3</v>
      </c>
      <c r="C22" s="14" t="s">
        <v>52</v>
      </c>
      <c r="D22" s="13"/>
      <c r="E22" s="13"/>
      <c r="F22" s="17"/>
      <c r="G22" s="21">
        <f>10%*G13</f>
        <v>26000</v>
      </c>
      <c r="H22" s="9" t="s">
        <v>73</v>
      </c>
      <c r="J22" s="39"/>
      <c r="Q22" s="1"/>
    </row>
    <row r="23" spans="1:17" ht="24.75">
      <c r="A23" s="1"/>
      <c r="B23" s="13">
        <v>4</v>
      </c>
      <c r="C23" s="14" t="s">
        <v>53</v>
      </c>
      <c r="D23" s="12"/>
      <c r="E23" s="13"/>
      <c r="F23" s="17"/>
      <c r="G23" s="21">
        <f t="shared" ref="G23:G27" si="0">10%*G14</f>
        <v>27000</v>
      </c>
      <c r="H23" s="9" t="s">
        <v>73</v>
      </c>
      <c r="J23" s="39"/>
    </row>
    <row r="24" spans="1:17">
      <c r="A24" s="1"/>
      <c r="B24" s="13">
        <v>5</v>
      </c>
      <c r="C24" s="14" t="s">
        <v>69</v>
      </c>
      <c r="D24" s="12"/>
      <c r="E24" s="13"/>
      <c r="F24" s="17"/>
      <c r="G24" s="21">
        <f t="shared" si="0"/>
        <v>80000</v>
      </c>
      <c r="H24" s="9" t="s">
        <v>64</v>
      </c>
      <c r="J24" s="39"/>
    </row>
    <row r="25" spans="1:17" ht="24.75">
      <c r="A25" s="1"/>
      <c r="B25" s="4">
        <v>7</v>
      </c>
      <c r="C25" s="17" t="s">
        <v>70</v>
      </c>
      <c r="D25" s="6"/>
      <c r="E25" s="6"/>
      <c r="F25" s="17"/>
      <c r="G25" s="21">
        <f t="shared" si="0"/>
        <v>150000</v>
      </c>
      <c r="H25" s="52" t="s">
        <v>75</v>
      </c>
      <c r="J25" s="39"/>
      <c r="L25" s="2" t="s">
        <v>2</v>
      </c>
      <c r="M25" s="1"/>
      <c r="N25" s="1"/>
      <c r="O25" s="1"/>
      <c r="P25" s="1"/>
    </row>
    <row r="26" spans="1:17" ht="24.75">
      <c r="A26" s="1"/>
      <c r="B26" s="4">
        <v>8</v>
      </c>
      <c r="C26" s="17" t="s">
        <v>71</v>
      </c>
      <c r="D26" s="6"/>
      <c r="E26" s="6"/>
      <c r="F26" s="17"/>
      <c r="G26" s="21">
        <f t="shared" si="0"/>
        <v>50000</v>
      </c>
      <c r="H26" s="52" t="s">
        <v>75</v>
      </c>
      <c r="J26" s="39"/>
      <c r="L26" s="2"/>
      <c r="M26" s="1"/>
      <c r="N26" s="1"/>
      <c r="O26" s="1"/>
      <c r="P26" s="1"/>
    </row>
    <row r="27" spans="1:17" ht="24.75">
      <c r="A27" s="1"/>
      <c r="B27" s="4">
        <v>9</v>
      </c>
      <c r="C27" s="17" t="s">
        <v>72</v>
      </c>
      <c r="D27" s="6"/>
      <c r="E27" s="6"/>
      <c r="F27" s="17"/>
      <c r="G27" s="21">
        <f t="shared" si="0"/>
        <v>180000</v>
      </c>
      <c r="H27" s="52" t="s">
        <v>75</v>
      </c>
      <c r="J27" s="39"/>
      <c r="L27" s="2"/>
      <c r="M27" s="1"/>
      <c r="N27" s="1"/>
      <c r="O27" s="1"/>
      <c r="P27" s="1"/>
    </row>
    <row r="28" spans="1:17">
      <c r="A28" s="1"/>
      <c r="B28" s="17"/>
      <c r="C28" s="18" t="s">
        <v>55</v>
      </c>
      <c r="D28" s="17"/>
      <c r="E28" s="17"/>
      <c r="F28" s="17"/>
      <c r="G28" s="17"/>
      <c r="H28" s="46">
        <f>SUM(G29:G34)</f>
        <v>4900000</v>
      </c>
      <c r="I28" s="47">
        <v>1007667</v>
      </c>
      <c r="J28" s="48">
        <v>423395</v>
      </c>
      <c r="L28" s="2"/>
      <c r="M28" s="1"/>
      <c r="N28" s="1"/>
      <c r="O28" s="1"/>
      <c r="P28" s="1"/>
    </row>
    <row r="29" spans="1:17">
      <c r="A29" s="1"/>
      <c r="B29" s="29">
        <v>1</v>
      </c>
      <c r="C29" s="14" t="s">
        <v>60</v>
      </c>
      <c r="D29" s="17"/>
      <c r="E29" s="17"/>
      <c r="F29" s="17"/>
      <c r="G29" s="10">
        <v>200000</v>
      </c>
      <c r="H29" s="17" t="s">
        <v>64</v>
      </c>
      <c r="J29" s="39"/>
      <c r="L29" s="58" t="s">
        <v>76</v>
      </c>
      <c r="M29" s="4" t="s">
        <v>4</v>
      </c>
      <c r="N29" s="4" t="s">
        <v>5</v>
      </c>
      <c r="O29" s="4" t="s">
        <v>6</v>
      </c>
      <c r="P29" s="4" t="s">
        <v>7</v>
      </c>
    </row>
    <row r="30" spans="1:17" ht="24.75">
      <c r="A30" s="1"/>
      <c r="B30" s="29">
        <v>2</v>
      </c>
      <c r="C30" s="14" t="s">
        <v>56</v>
      </c>
      <c r="D30" s="17"/>
      <c r="E30" s="17"/>
      <c r="F30" s="17"/>
      <c r="G30" s="10">
        <v>1600000</v>
      </c>
      <c r="H30" s="9" t="s">
        <v>77</v>
      </c>
      <c r="I30" s="1"/>
      <c r="J30" s="40"/>
      <c r="K30" s="1"/>
      <c r="L30" s="59"/>
      <c r="M30" s="4">
        <v>1</v>
      </c>
      <c r="N30" s="4">
        <v>2</v>
      </c>
      <c r="O30" s="4">
        <v>4</v>
      </c>
      <c r="P30" s="4">
        <v>10</v>
      </c>
    </row>
    <row r="31" spans="1:17" ht="24.75">
      <c r="A31" s="1"/>
      <c r="B31" s="4">
        <v>3</v>
      </c>
      <c r="C31" s="14" t="s">
        <v>58</v>
      </c>
      <c r="D31" s="4"/>
      <c r="E31" s="4"/>
      <c r="F31" s="10"/>
      <c r="G31" s="10">
        <v>400000</v>
      </c>
      <c r="H31" s="9" t="s">
        <v>78</v>
      </c>
      <c r="J31" s="39"/>
      <c r="L31" s="6" t="s">
        <v>15</v>
      </c>
      <c r="M31" s="8">
        <f>G25+G26+G27</f>
        <v>380000</v>
      </c>
      <c r="N31" s="8">
        <f>G25+G26+G27</f>
        <v>380000</v>
      </c>
      <c r="O31" s="8">
        <f>G8+G20+G21+G22+G23+G24+G25+G26+G27+G29</f>
        <v>963000</v>
      </c>
      <c r="P31" s="8">
        <f>G8+G15+G16+G17+G18+G29+G34</f>
        <v>5350000</v>
      </c>
    </row>
    <row r="32" spans="1:17" ht="24.75">
      <c r="A32" s="1"/>
      <c r="B32" s="13">
        <v>4</v>
      </c>
      <c r="C32" s="6" t="s">
        <v>79</v>
      </c>
      <c r="D32" s="13"/>
      <c r="E32" s="15"/>
      <c r="F32" s="16"/>
      <c r="G32" s="10">
        <v>1000000</v>
      </c>
      <c r="H32" s="9" t="s">
        <v>77</v>
      </c>
      <c r="J32" s="39"/>
      <c r="L32" s="6" t="s">
        <v>16</v>
      </c>
      <c r="M32" s="7">
        <f>G20+G21+G22+G23+G25+G26+G27</f>
        <v>633000</v>
      </c>
      <c r="N32" s="8">
        <f>G20+G21+G22+G23+G25+G26+G27</f>
        <v>633000</v>
      </c>
      <c r="O32" s="8">
        <f>G8+G20+G21+G22+G23+G24+G25+G26+G27+G29+G31</f>
        <v>1363000</v>
      </c>
      <c r="P32" s="8">
        <f>G8+G9+G10+G11+G12+G13+G14+G15+G16+G17+G18+G21+G29+G31+G33+G34</f>
        <v>10480000</v>
      </c>
    </row>
    <row r="33" spans="1:28" ht="24.75">
      <c r="A33" s="1"/>
      <c r="B33" s="13">
        <v>5</v>
      </c>
      <c r="C33" s="6" t="s">
        <v>80</v>
      </c>
      <c r="D33" s="13"/>
      <c r="E33" s="15"/>
      <c r="F33" s="16"/>
      <c r="G33" s="10">
        <v>1200000</v>
      </c>
      <c r="H33" s="9" t="s">
        <v>66</v>
      </c>
      <c r="L33" s="6" t="s">
        <v>17</v>
      </c>
      <c r="M33" s="7">
        <f>G20+G21+G22+G23+G25+G26+G27</f>
        <v>633000</v>
      </c>
      <c r="N33" s="7">
        <f>G20+G21+G22+G23+G25+G26+G27</f>
        <v>633000</v>
      </c>
      <c r="O33" s="7">
        <f>G8+G20+G21+G22+G23+G24+G25+G26+G27+G29+G31</f>
        <v>1363000</v>
      </c>
      <c r="P33" s="7">
        <f>G8+G9+G10+G11+G12+G13+G14+G15+G16+G17+G18+G21+G29+G30+G31+G32+G33+G34</f>
        <v>13080000</v>
      </c>
    </row>
    <row r="34" spans="1:28">
      <c r="A34" s="1"/>
      <c r="B34" s="13">
        <v>6</v>
      </c>
      <c r="C34" s="14" t="s">
        <v>81</v>
      </c>
      <c r="D34" s="17"/>
      <c r="E34" s="17"/>
      <c r="F34" s="17"/>
      <c r="G34" s="10">
        <v>500000</v>
      </c>
      <c r="H34" s="17" t="s">
        <v>67</v>
      </c>
      <c r="K34" s="1"/>
      <c r="L34" s="6" t="s">
        <v>18</v>
      </c>
      <c r="M34" s="7"/>
      <c r="N34" s="7"/>
      <c r="O34" s="7"/>
      <c r="P34" s="7"/>
    </row>
    <row r="35" spans="1:28">
      <c r="A35" s="1"/>
      <c r="I35" s="1"/>
      <c r="J35" s="1"/>
      <c r="K35" s="1"/>
      <c r="L35" s="1"/>
      <c r="M35" s="1"/>
      <c r="N35" s="1"/>
      <c r="O35" s="1"/>
      <c r="P35" s="1"/>
    </row>
    <row r="36" spans="1:28" ht="30">
      <c r="A36" s="1"/>
      <c r="I36" s="1"/>
      <c r="J36" s="1"/>
      <c r="K36" s="1"/>
      <c r="L36" s="20" t="s">
        <v>19</v>
      </c>
      <c r="M36" s="13" t="s">
        <v>20</v>
      </c>
      <c r="N36" s="13" t="s">
        <v>21</v>
      </c>
      <c r="O36" s="13" t="s">
        <v>22</v>
      </c>
      <c r="P36" s="13" t="s">
        <v>23</v>
      </c>
      <c r="Q36" s="13" t="s">
        <v>24</v>
      </c>
      <c r="R36" s="13" t="s">
        <v>25</v>
      </c>
      <c r="S36" s="13" t="s">
        <v>26</v>
      </c>
      <c r="T36" s="13" t="s">
        <v>27</v>
      </c>
      <c r="U36" s="13" t="s">
        <v>28</v>
      </c>
      <c r="V36" s="13" t="s">
        <v>29</v>
      </c>
      <c r="W36" s="13" t="s">
        <v>30</v>
      </c>
      <c r="X36" s="13" t="s">
        <v>31</v>
      </c>
      <c r="Y36" s="13" t="s">
        <v>32</v>
      </c>
      <c r="Z36" s="13" t="s">
        <v>33</v>
      </c>
      <c r="AA36" s="13" t="s">
        <v>34</v>
      </c>
      <c r="AB36" s="13" t="s">
        <v>35</v>
      </c>
    </row>
    <row r="37" spans="1:28">
      <c r="A37" s="3"/>
      <c r="B37" s="2" t="s">
        <v>36</v>
      </c>
      <c r="C37" s="1"/>
      <c r="D37" s="1"/>
      <c r="E37" s="1"/>
      <c r="F37" s="1"/>
      <c r="G37" s="1"/>
      <c r="H37" s="1"/>
      <c r="I37" s="1"/>
      <c r="J37" s="1"/>
      <c r="K37" s="1"/>
      <c r="L37" s="20" t="s">
        <v>76</v>
      </c>
      <c r="M37" s="21">
        <f>M31+M42</f>
        <v>4000000</v>
      </c>
      <c r="N37" s="21">
        <f>M32+M43</f>
        <v>4253000</v>
      </c>
      <c r="O37" s="21">
        <f>M33+M44</f>
        <v>4253000</v>
      </c>
      <c r="P37" s="21">
        <f>M34+M45</f>
        <v>0</v>
      </c>
      <c r="Q37" s="21">
        <f>N31+N42</f>
        <v>4770000</v>
      </c>
      <c r="R37" s="21">
        <f>N32+N43</f>
        <v>5023000</v>
      </c>
      <c r="S37" s="21">
        <f>N33+N44</f>
        <v>5023000</v>
      </c>
      <c r="T37" s="21">
        <f>N34+N45</f>
        <v>0</v>
      </c>
      <c r="U37" s="21">
        <f>O31+O42</f>
        <v>5953000</v>
      </c>
      <c r="V37" s="21">
        <f>O32+O43</f>
        <v>6353000</v>
      </c>
      <c r="W37" s="21">
        <f>O33+O44</f>
        <v>6353000</v>
      </c>
      <c r="X37" s="21">
        <f>O34+O45</f>
        <v>0</v>
      </c>
      <c r="Y37" s="21">
        <f>P31+P42</f>
        <v>10940000</v>
      </c>
      <c r="Z37" s="21">
        <f>P32+P43</f>
        <v>16070000</v>
      </c>
      <c r="AA37" s="21">
        <f>P33+P44</f>
        <v>18670000</v>
      </c>
      <c r="AB37" s="21">
        <f>P34+P45</f>
        <v>0</v>
      </c>
    </row>
    <row r="38" spans="1:28">
      <c r="B38" s="3" t="s">
        <v>37</v>
      </c>
      <c r="C38" s="1"/>
      <c r="D38" s="1"/>
      <c r="E38" s="1"/>
      <c r="F38" s="1"/>
      <c r="G38" s="1"/>
      <c r="H38" s="1"/>
      <c r="I38" s="1"/>
      <c r="J38" s="1"/>
      <c r="K38" s="1"/>
    </row>
    <row r="39" spans="1:28">
      <c r="I39" s="1"/>
      <c r="J39" s="1"/>
      <c r="K39" s="1"/>
      <c r="L39" s="2" t="s">
        <v>3</v>
      </c>
      <c r="M39" s="1"/>
      <c r="N39" s="1"/>
      <c r="O39" s="1"/>
      <c r="P39" s="1"/>
    </row>
    <row r="40" spans="1:28">
      <c r="B40" s="5" t="s">
        <v>8</v>
      </c>
      <c r="C40" s="5" t="s">
        <v>9</v>
      </c>
      <c r="D40" s="5" t="s">
        <v>10</v>
      </c>
      <c r="E40" s="5" t="s">
        <v>11</v>
      </c>
      <c r="F40" s="5" t="s">
        <v>12</v>
      </c>
      <c r="G40" s="5" t="s">
        <v>13</v>
      </c>
      <c r="H40" s="5" t="s">
        <v>14</v>
      </c>
      <c r="I40" t="s">
        <v>62</v>
      </c>
      <c r="J40" s="39" t="s">
        <v>63</v>
      </c>
      <c r="K40" s="1"/>
      <c r="L40" s="58" t="s">
        <v>76</v>
      </c>
      <c r="M40" s="4" t="s">
        <v>4</v>
      </c>
      <c r="N40" s="4" t="s">
        <v>5</v>
      </c>
      <c r="O40" s="4" t="s">
        <v>6</v>
      </c>
      <c r="P40" s="4" t="s">
        <v>7</v>
      </c>
    </row>
    <row r="41" spans="1:28">
      <c r="B41" s="4">
        <v>1</v>
      </c>
      <c r="C41" s="6" t="s">
        <v>38</v>
      </c>
      <c r="D41" s="6"/>
      <c r="E41" s="4" t="s">
        <v>39</v>
      </c>
      <c r="F41" s="7">
        <v>3000000</v>
      </c>
      <c r="G41" s="7"/>
      <c r="H41" s="53" t="s">
        <v>82</v>
      </c>
      <c r="I41" s="54">
        <v>2885083</v>
      </c>
      <c r="J41" s="55">
        <v>290345</v>
      </c>
      <c r="K41" s="1"/>
      <c r="L41" s="59"/>
      <c r="M41" s="4">
        <v>1</v>
      </c>
      <c r="N41" s="4">
        <v>2</v>
      </c>
      <c r="O41" s="4">
        <v>4</v>
      </c>
      <c r="P41" s="4">
        <v>10</v>
      </c>
    </row>
    <row r="42" spans="1:28">
      <c r="B42" s="4">
        <v>2</v>
      </c>
      <c r="C42" s="6" t="s">
        <v>40</v>
      </c>
      <c r="D42" s="6"/>
      <c r="E42" s="4"/>
      <c r="F42" s="7">
        <v>250000</v>
      </c>
      <c r="G42" s="7"/>
      <c r="H42" s="53" t="s">
        <v>82</v>
      </c>
      <c r="I42" s="56">
        <v>239950</v>
      </c>
      <c r="J42" s="55">
        <v>241186</v>
      </c>
      <c r="K42" s="1"/>
      <c r="L42" s="6" t="s">
        <v>15</v>
      </c>
      <c r="M42" s="8">
        <f>$F$41+$F$42+$F$43+$F$44</f>
        <v>3620000</v>
      </c>
      <c r="N42" s="8">
        <f>$F$41+$F$42+$F$43+$F$44+(5%*$F$41+$F$42+$F$43+$F$44)</f>
        <v>4390000</v>
      </c>
      <c r="O42" s="8">
        <f>$F$41+$F$42+$F$43+$F$44+(25%*$F$41+$F$42+$F$43+$F$44)</f>
        <v>4990000</v>
      </c>
      <c r="P42" s="8">
        <f>$F$41+$F$42+$F$43+$F$44+(45%*$F$41+$F$42+$F$43+$F$44)</f>
        <v>5590000</v>
      </c>
    </row>
    <row r="43" spans="1:28">
      <c r="B43" s="4">
        <v>3</v>
      </c>
      <c r="C43" s="6" t="s">
        <v>41</v>
      </c>
      <c r="D43" s="4"/>
      <c r="E43" s="4" t="s">
        <v>39</v>
      </c>
      <c r="F43" s="10">
        <v>120000</v>
      </c>
      <c r="G43" s="10"/>
      <c r="H43" s="53" t="s">
        <v>82</v>
      </c>
      <c r="I43" s="57"/>
      <c r="J43" s="48">
        <v>117383</v>
      </c>
      <c r="L43" s="6" t="s">
        <v>16</v>
      </c>
      <c r="M43" s="8">
        <f t="shared" ref="M43:M44" si="1">$F$41+$F$42+$F$43+$F$44</f>
        <v>3620000</v>
      </c>
      <c r="N43" s="8">
        <f t="shared" ref="N43:N44" si="2">$F$41+$F$42+$F$43+$F$44+(5%*$F$41+$F$42+$F$43+$F$44)</f>
        <v>4390000</v>
      </c>
      <c r="O43" s="8">
        <f t="shared" ref="O43:O44" si="3">$F$41+$F$42+$F$43+$F$44+(25%*$F$41+$F$42+$F$43+$F$44)</f>
        <v>4990000</v>
      </c>
      <c r="P43" s="8">
        <f t="shared" ref="P43:P44" si="4">$F$41+$F$42+$F$43+$F$44+(45%*$F$41+$F$42+$F$43+$F$44)</f>
        <v>5590000</v>
      </c>
    </row>
    <row r="44" spans="1:28">
      <c r="B44" s="4">
        <v>4</v>
      </c>
      <c r="C44" s="6" t="s">
        <v>42</v>
      </c>
      <c r="D44" s="4"/>
      <c r="E44" s="4"/>
      <c r="F44" s="10">
        <v>250000</v>
      </c>
      <c r="G44" s="10"/>
      <c r="H44" s="53" t="s">
        <v>82</v>
      </c>
      <c r="I44" s="56">
        <v>239950</v>
      </c>
      <c r="J44" s="48">
        <v>142252</v>
      </c>
      <c r="L44" s="6" t="s">
        <v>17</v>
      </c>
      <c r="M44" s="8">
        <f t="shared" si="1"/>
        <v>3620000</v>
      </c>
      <c r="N44" s="8">
        <f t="shared" si="2"/>
        <v>4390000</v>
      </c>
      <c r="O44" s="8">
        <f t="shared" si="3"/>
        <v>4990000</v>
      </c>
      <c r="P44" s="8">
        <f t="shared" si="4"/>
        <v>5590000</v>
      </c>
    </row>
    <row r="45" spans="1:28">
      <c r="B45" s="31"/>
      <c r="C45" s="22"/>
      <c r="D45" s="31"/>
      <c r="E45" s="31"/>
      <c r="F45" s="30"/>
      <c r="G45" s="30"/>
      <c r="H45" s="22"/>
      <c r="I45" t="s">
        <v>83</v>
      </c>
      <c r="L45" s="6" t="s">
        <v>18</v>
      </c>
      <c r="M45" s="8"/>
      <c r="N45" s="8"/>
      <c r="O45" s="8"/>
      <c r="P45" s="8"/>
    </row>
    <row r="46" spans="1:28">
      <c r="B46" s="32"/>
      <c r="C46" s="33"/>
      <c r="D46" s="34"/>
      <c r="E46" s="31"/>
      <c r="F46" s="30"/>
      <c r="G46" s="30"/>
      <c r="H46" s="22"/>
    </row>
    <row r="47" spans="1:28">
      <c r="A47" s="1"/>
    </row>
    <row r="48" spans="1:28">
      <c r="A48" s="1"/>
    </row>
    <row r="49" spans="1:15">
      <c r="A49" s="1"/>
    </row>
    <row r="50" spans="1:15">
      <c r="A50" s="1"/>
      <c r="L50" s="2"/>
      <c r="M50" s="1"/>
      <c r="N50" s="1"/>
      <c r="O50" s="1"/>
    </row>
    <row r="51" spans="1:15">
      <c r="A51" s="1"/>
    </row>
    <row r="52" spans="1:15">
      <c r="A52" s="1"/>
      <c r="I52" s="1"/>
      <c r="J52" s="1"/>
      <c r="K52" s="1"/>
    </row>
    <row r="53" spans="1:15">
      <c r="A53" s="1"/>
      <c r="I53" s="1"/>
      <c r="J53" s="1"/>
      <c r="K53" s="1"/>
    </row>
    <row r="54" spans="1:15">
      <c r="A54" s="1"/>
      <c r="I54" s="1"/>
      <c r="J54" s="1"/>
      <c r="K54" s="1"/>
    </row>
    <row r="55" spans="1:15">
      <c r="A55" s="1"/>
      <c r="I55" s="1"/>
      <c r="J55" s="1"/>
      <c r="K55" s="1"/>
    </row>
    <row r="56" spans="1:15">
      <c r="A56" s="1"/>
      <c r="I56" s="1"/>
      <c r="J56" s="1"/>
      <c r="K56" s="1"/>
    </row>
    <row r="57" spans="1:15">
      <c r="A57" s="1"/>
      <c r="B57" s="26"/>
      <c r="C57" s="22"/>
      <c r="D57" s="22"/>
      <c r="E57" s="22"/>
      <c r="F57" s="23"/>
      <c r="G57" s="25"/>
      <c r="H57" s="22"/>
      <c r="I57" s="1"/>
      <c r="J57" s="1"/>
      <c r="K57" s="1"/>
    </row>
    <row r="58" spans="1:15">
      <c r="A58" s="1"/>
    </row>
    <row r="59" spans="1:15">
      <c r="A59" s="1"/>
    </row>
    <row r="60" spans="1:15">
      <c r="A60" s="1"/>
    </row>
    <row r="61" spans="1:15">
      <c r="A61" s="3"/>
      <c r="L61" s="1"/>
      <c r="M61" s="1"/>
      <c r="N61" s="1"/>
      <c r="O61" s="1"/>
    </row>
    <row r="62" spans="1:15">
      <c r="A62" s="1"/>
      <c r="L62" s="1"/>
      <c r="M62" s="1"/>
      <c r="N62" s="1"/>
      <c r="O62" s="1"/>
    </row>
    <row r="63" spans="1:15">
      <c r="A63" s="1"/>
      <c r="L63" s="1"/>
      <c r="M63" s="1"/>
      <c r="N63" s="1"/>
      <c r="O63" s="1"/>
    </row>
    <row r="64" spans="1:15">
      <c r="A64" s="1"/>
    </row>
    <row r="65" spans="1:11">
      <c r="A65" s="1"/>
      <c r="I65" s="1"/>
      <c r="J65" s="1"/>
      <c r="K65" s="1"/>
    </row>
    <row r="66" spans="1:11">
      <c r="I66" s="1"/>
      <c r="J66" s="1"/>
      <c r="K66" s="1"/>
    </row>
    <row r="67" spans="1:11">
      <c r="B67" s="24"/>
      <c r="C67" s="22"/>
      <c r="D67" s="22"/>
      <c r="E67" s="22"/>
      <c r="F67" s="22"/>
      <c r="G67" s="25"/>
      <c r="H67" s="22"/>
      <c r="I67" s="1"/>
      <c r="J67" s="1"/>
      <c r="K67" s="1"/>
    </row>
    <row r="68" spans="1:11">
      <c r="B68" s="22"/>
      <c r="C68" s="22"/>
      <c r="D68" s="22"/>
      <c r="E68" s="22"/>
      <c r="F68" s="23"/>
      <c r="G68" s="23"/>
      <c r="H68" s="27"/>
      <c r="I68" s="1"/>
      <c r="J68" s="1"/>
      <c r="K68" s="1"/>
    </row>
    <row r="69" spans="1:11">
      <c r="B69" s="22"/>
      <c r="C69" s="22"/>
      <c r="D69" s="22"/>
      <c r="E69" s="22"/>
      <c r="F69" s="23"/>
      <c r="G69" s="23"/>
      <c r="H69" s="22"/>
      <c r="I69" s="1"/>
      <c r="J69" s="1"/>
      <c r="K69" s="1"/>
    </row>
    <row r="70" spans="1:11">
      <c r="B70" s="22"/>
      <c r="C70" s="22"/>
      <c r="D70" s="22"/>
      <c r="E70" s="22"/>
      <c r="F70" s="23"/>
      <c r="G70" s="23"/>
      <c r="H70" s="22"/>
      <c r="I70" s="1"/>
      <c r="J70" s="1"/>
      <c r="K70" s="1"/>
    </row>
    <row r="71" spans="1:11">
      <c r="C71" s="22"/>
      <c r="D71" s="22"/>
      <c r="E71" s="22"/>
      <c r="F71" s="23"/>
      <c r="G71" s="23"/>
      <c r="H71" s="22"/>
    </row>
  </sheetData>
  <mergeCells count="2">
    <mergeCell ref="L29:L30"/>
    <mergeCell ref="L40:L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 1</vt:lpstr>
      <vt:lpstr>versi 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2015-08-14T06:15:10Z</dcterms:created>
  <dcterms:modified xsi:type="dcterms:W3CDTF">2015-09-03T04:22:30Z</dcterms:modified>
</cp:coreProperties>
</file>