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0" i="1"/>
  <c r="N29"/>
  <c r="N28"/>
  <c r="M30"/>
  <c r="M29"/>
  <c r="M28"/>
  <c r="G47"/>
  <c r="G46"/>
  <c r="G45"/>
  <c r="G43"/>
  <c r="G42"/>
  <c r="G37"/>
  <c r="G36"/>
  <c r="L30" l="1"/>
  <c r="L29"/>
  <c r="K30"/>
  <c r="K29"/>
  <c r="G20"/>
  <c r="F19"/>
  <c r="G19" s="1"/>
  <c r="F16"/>
  <c r="F17"/>
  <c r="G17" s="1"/>
  <c r="F18"/>
  <c r="F15"/>
  <c r="G15" s="1"/>
  <c r="G18"/>
  <c r="G16"/>
  <c r="G11"/>
  <c r="B80" i="2"/>
  <c r="B79"/>
  <c r="B78"/>
  <c r="N42" i="1"/>
  <c r="N43"/>
  <c r="N41"/>
  <c r="M42"/>
  <c r="M43"/>
  <c r="M41"/>
  <c r="L42"/>
  <c r="L43"/>
  <c r="L41"/>
  <c r="K42"/>
  <c r="K43"/>
  <c r="K41"/>
  <c r="G52"/>
  <c r="G9" l="1"/>
  <c r="G29" l="1"/>
  <c r="G28"/>
  <c r="G26" l="1"/>
  <c r="G25"/>
  <c r="G24"/>
  <c r="G12" l="1"/>
  <c r="G10"/>
  <c r="G8"/>
  <c r="R36"/>
  <c r="V36"/>
  <c r="Z36"/>
  <c r="W36" l="1"/>
  <c r="X36"/>
  <c r="Y36"/>
  <c r="Q36"/>
  <c r="M36"/>
  <c r="T36"/>
  <c r="S36"/>
  <c r="U36"/>
  <c r="K36"/>
  <c r="O36"/>
  <c r="P36"/>
  <c r="L36"/>
  <c r="N36"/>
</calcChain>
</file>

<file path=xl/sharedStrings.xml><?xml version="1.0" encoding="utf-8"?>
<sst xmlns="http://schemas.openxmlformats.org/spreadsheetml/2006/main" count="227" uniqueCount="121">
  <si>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</si>
  <si>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</si>
  <si>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</si>
  <si>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</si>
  <si>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</si>
  <si>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</si>
  <si>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</si>
  <si>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</si>
  <si>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</si>
  <si>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</si>
  <si>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</si>
  <si>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</si>
  <si>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</si>
  <si>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</si>
  <si>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</si>
  <si>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</si>
  <si>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</si>
  <si>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</si>
  <si>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</si>
  <si>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</si>
  <si>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</si>
  <si>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</si>
  <si>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</si>
  <si>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</si>
  <si>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</si>
  <si>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</si>
  <si>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</si>
  <si>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</si>
  <si>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</si>
  <si>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</si>
  <si>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</si>
  <si>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</si>
  <si>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</si>
  <si>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</si>
  <si>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</si>
  <si>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</si>
  <si>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</si>
  <si>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</si>
  <si>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</si>
  <si>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</si>
  <si>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</si>
  <si>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</si>
  <si>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</si>
  <si>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</si>
  <si>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</si>
  <si>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</si>
  <si>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</si>
  <si>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</si>
  <si>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</si>
  <si>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</si>
  <si>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</si>
  <si>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</si>
  <si>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</si>
  <si>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</si>
  <si>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</si>
  <si>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</si>
  <si>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SALON</t>
  </si>
  <si>
    <t>meja rias</t>
  </si>
  <si>
    <t>kursi tunggu</t>
  </si>
  <si>
    <t>Luas</t>
  </si>
  <si>
    <t>Kelurahan</t>
  </si>
  <si>
    <t>RW</t>
  </si>
  <si>
    <t>PEGANGSAAN DUA</t>
  </si>
  <si>
    <t>SUKA PURA</t>
  </si>
  <si>
    <t>CILANDAK TIMUR</t>
  </si>
  <si>
    <t>JATI PADANG</t>
  </si>
  <si>
    <t>PEJATEN BARAT</t>
  </si>
  <si>
    <t>GROGOL UTARA</t>
  </si>
  <si>
    <t>GANDARIA UTARA</t>
  </si>
  <si>
    <t>MELAWAI</t>
  </si>
  <si>
    <t>KRAMAT PELA</t>
  </si>
  <si>
    <t>SELONG</t>
  </si>
  <si>
    <t>KEBON BARU</t>
  </si>
  <si>
    <t>BARU</t>
  </si>
  <si>
    <t>CIJANTUNG</t>
  </si>
  <si>
    <t>BALE KAMBANG</t>
  </si>
  <si>
    <t>BATU AMPAR</t>
  </si>
  <si>
    <t>CILILITAN</t>
  </si>
  <si>
    <t>BIDARA CINA</t>
  </si>
  <si>
    <t>RAWA BUNGA</t>
  </si>
  <si>
    <t>KAMPUNG MELAYU</t>
  </si>
  <si>
    <t>CAKUNG BARAT</t>
  </si>
  <si>
    <t>CIPINANG</t>
  </si>
  <si>
    <t>UTAN KAYU SELATAN</t>
  </si>
  <si>
    <t>UTAN KAYU UTARA</t>
  </si>
  <si>
    <t>CEMPAKA BARU</t>
  </si>
  <si>
    <t>UTAN PANJANG</t>
  </si>
  <si>
    <t>PASAR BARU</t>
  </si>
  <si>
    <t>KEBON KELAPA</t>
  </si>
  <si>
    <t>PETOJO UTARA</t>
  </si>
  <si>
    <t>DURI PULO</t>
  </si>
  <si>
    <t>KEDOYA SELATAN</t>
  </si>
  <si>
    <t>SLIPI</t>
  </si>
  <si>
    <t>KOTA BAMBU SELATAN</t>
  </si>
  <si>
    <t>TANJUNG DUREN UTARA</t>
  </si>
  <si>
    <t>KRUKUT</t>
  </si>
  <si>
    <t>MAPHAR</t>
  </si>
  <si>
    <t>MANGGA BESAR</t>
  </si>
  <si>
    <t>RAWA BUAYA</t>
  </si>
  <si>
    <t>CENGKARENG TIMUR</t>
  </si>
  <si>
    <t>PEJAGALAN</t>
  </si>
  <si>
    <t>PLUIT</t>
  </si>
  <si>
    <t>rata2</t>
  </si>
  <si>
    <t>max</t>
  </si>
  <si>
    <t>min</t>
  </si>
  <si>
    <t>meja pelayanan/pembayaran</t>
  </si>
  <si>
    <t>kursi rias/potong</t>
  </si>
  <si>
    <t>kursi keramas</t>
  </si>
  <si>
    <t>perlengkapan salon</t>
  </si>
  <si>
    <t>mulai 71-150 cm dgn durasi &gt; 8 hari</t>
  </si>
  <si>
    <t>saat &gt;150 cm dgn durasi 5-8 &amp; &gt;8 hari</t>
  </si>
  <si>
    <t>saat &gt;150 cm dgn durasi &lt;1 s/d 1-4 hari</t>
  </si>
  <si>
    <t>mulai 71-150 cm dgn durasi 5-8 hari</t>
  </si>
  <si>
    <t>mulai 71-150 cm dgn durasi &lt;1 s/d 1-4 hari</t>
  </si>
  <si>
    <t xml:space="preserve">mulai 71-150 cm dgn durasi 5-8 s/d &gt;8 hari 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</si>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</sst>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Font="1" applyFill="1" applyBorder="1"/>
    <xf numFmtId="164" fontId="3" fillId="0" borderId="1" xfId="2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/>
    <xf numFmtId="0" fontId="3" fillId="0" borderId="4" xfId="1" applyFont="1" applyFill="1" applyBorder="1"/>
    <xf numFmtId="0" fontId="0" fillId="0" borderId="4" xfId="0" applyBorder="1"/>
    <xf numFmtId="0" fontId="6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4" xfId="0" applyBorder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164" fontId="0" fillId="0" borderId="4" xfId="0" applyNumberFormat="1" applyBorder="1"/>
    <xf numFmtId="0" fontId="1" fillId="0" borderId="0" xfId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0" fillId="0" borderId="0" xfId="0" applyNumberForma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abSelected="1" topLeftCell="A7" workbookViewId="0">
      <selection activeCell="N31" sqref="N31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1" t="s">
        <v>56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39</v>
      </c>
      <c r="D7" s="6"/>
      <c r="E7" s="6"/>
      <c r="F7" s="7"/>
      <c r="G7" s="7"/>
      <c r="H7" s="6"/>
    </row>
    <row r="8" spans="1:20" ht="24.75">
      <c r="A8" s="1"/>
      <c r="B8" s="33">
        <v>1</v>
      </c>
      <c r="C8" s="32" t="s">
        <v>57</v>
      </c>
      <c r="D8" s="4">
        <v>4</v>
      </c>
      <c r="E8" s="4" t="s">
        <v>43</v>
      </c>
      <c r="F8" s="7">
        <v>650000</v>
      </c>
      <c r="G8" s="7">
        <f t="shared" ref="G8:G12" si="0">D8*F8</f>
        <v>2600000</v>
      </c>
      <c r="H8" s="9" t="s">
        <v>109</v>
      </c>
    </row>
    <row r="9" spans="1:20" ht="24.75">
      <c r="A9" s="1"/>
      <c r="B9" s="33">
        <v>2</v>
      </c>
      <c r="C9" s="32" t="s">
        <v>106</v>
      </c>
      <c r="D9" s="4">
        <v>4</v>
      </c>
      <c r="E9" s="4" t="s">
        <v>43</v>
      </c>
      <c r="F9" s="7">
        <v>250000</v>
      </c>
      <c r="G9" s="7">
        <f t="shared" si="0"/>
        <v>1000000</v>
      </c>
      <c r="H9" s="9" t="s">
        <v>109</v>
      </c>
    </row>
    <row r="10" spans="1:20">
      <c r="A10" s="1"/>
      <c r="B10" s="33">
        <v>3</v>
      </c>
      <c r="C10" s="6" t="s">
        <v>58</v>
      </c>
      <c r="D10" s="12">
        <v>6</v>
      </c>
      <c r="E10" s="4" t="s">
        <v>43</v>
      </c>
      <c r="F10" s="10">
        <v>500000</v>
      </c>
      <c r="G10" s="10">
        <f t="shared" si="0"/>
        <v>3000000</v>
      </c>
      <c r="H10" s="9" t="s">
        <v>51</v>
      </c>
    </row>
    <row r="11" spans="1:20" ht="24.75">
      <c r="A11" s="1"/>
      <c r="B11" s="33">
        <v>4</v>
      </c>
      <c r="C11" s="6" t="s">
        <v>107</v>
      </c>
      <c r="D11" s="12">
        <v>2</v>
      </c>
      <c r="E11" s="4" t="s">
        <v>43</v>
      </c>
      <c r="F11" s="10">
        <v>350000</v>
      </c>
      <c r="G11" s="10">
        <f t="shared" si="0"/>
        <v>700000</v>
      </c>
      <c r="H11" s="9" t="s">
        <v>110</v>
      </c>
    </row>
    <row r="12" spans="1:20">
      <c r="A12" s="1"/>
      <c r="B12" s="33">
        <v>5</v>
      </c>
      <c r="C12" s="6" t="s">
        <v>105</v>
      </c>
      <c r="D12" s="13">
        <v>1</v>
      </c>
      <c r="E12" s="4" t="s">
        <v>43</v>
      </c>
      <c r="F12" s="10">
        <v>1500000</v>
      </c>
      <c r="G12" s="10">
        <f t="shared" si="0"/>
        <v>1500000</v>
      </c>
      <c r="H12" s="9" t="s">
        <v>51</v>
      </c>
    </row>
    <row r="13" spans="1:20" ht="24.75">
      <c r="A13" s="1"/>
      <c r="B13" s="33">
        <v>6</v>
      </c>
      <c r="C13" s="6" t="s">
        <v>108</v>
      </c>
      <c r="D13" s="4"/>
      <c r="E13" s="4"/>
      <c r="F13" s="10"/>
      <c r="G13" s="10">
        <v>5000000</v>
      </c>
      <c r="H13" s="9" t="s">
        <v>114</v>
      </c>
    </row>
    <row r="14" spans="1:20" ht="24.75" customHeight="1">
      <c r="A14" s="1"/>
      <c r="B14" s="11"/>
      <c r="C14" s="19" t="s">
        <v>40</v>
      </c>
      <c r="D14" s="13"/>
      <c r="E14" s="15"/>
      <c r="F14" s="16"/>
      <c r="G14" s="10"/>
      <c r="H14" s="17"/>
    </row>
    <row r="15" spans="1:20" ht="24.75">
      <c r="A15" s="1"/>
      <c r="B15" s="33">
        <v>1</v>
      </c>
      <c r="C15" s="32" t="s">
        <v>57</v>
      </c>
      <c r="D15" s="4">
        <v>4</v>
      </c>
      <c r="E15" s="4" t="s">
        <v>43</v>
      </c>
      <c r="F15" s="7">
        <f>10%*F8</f>
        <v>65000</v>
      </c>
      <c r="G15" s="7">
        <f t="shared" ref="G15:G19" si="1">D15*F15</f>
        <v>260000</v>
      </c>
      <c r="H15" s="9" t="s">
        <v>112</v>
      </c>
      <c r="P15" s="2"/>
      <c r="Q15" s="1"/>
      <c r="R15" s="1"/>
      <c r="S15" s="1"/>
      <c r="T15" s="1"/>
    </row>
    <row r="16" spans="1:20" ht="24.75">
      <c r="A16" s="1"/>
      <c r="B16" s="33">
        <v>2</v>
      </c>
      <c r="C16" s="32" t="s">
        <v>106</v>
      </c>
      <c r="D16" s="4">
        <v>4</v>
      </c>
      <c r="E16" s="4" t="s">
        <v>43</v>
      </c>
      <c r="F16" s="7">
        <f t="shared" ref="F16:F19" si="2">10%*F9</f>
        <v>25000</v>
      </c>
      <c r="G16" s="7">
        <f t="shared" si="1"/>
        <v>100000</v>
      </c>
      <c r="H16" s="9" t="s">
        <v>112</v>
      </c>
    </row>
    <row r="17" spans="1:15">
      <c r="A17" s="1"/>
      <c r="B17" s="33">
        <v>3</v>
      </c>
      <c r="C17" s="6" t="s">
        <v>58</v>
      </c>
      <c r="D17" s="12">
        <v>6</v>
      </c>
      <c r="E17" s="4" t="s">
        <v>43</v>
      </c>
      <c r="F17" s="7">
        <f t="shared" si="2"/>
        <v>50000</v>
      </c>
      <c r="G17" s="10">
        <f t="shared" si="1"/>
        <v>300000</v>
      </c>
      <c r="H17" s="9" t="s">
        <v>50</v>
      </c>
    </row>
    <row r="18" spans="1:15" ht="24.75">
      <c r="B18" s="33">
        <v>4</v>
      </c>
      <c r="C18" s="6" t="s">
        <v>107</v>
      </c>
      <c r="D18" s="12">
        <v>2</v>
      </c>
      <c r="E18" s="4" t="s">
        <v>43</v>
      </c>
      <c r="F18" s="7">
        <f t="shared" si="2"/>
        <v>35000</v>
      </c>
      <c r="G18" s="10">
        <f t="shared" si="1"/>
        <v>70000</v>
      </c>
      <c r="H18" s="9" t="s">
        <v>111</v>
      </c>
    </row>
    <row r="19" spans="1:15">
      <c r="B19" s="33">
        <v>5</v>
      </c>
      <c r="C19" s="6" t="s">
        <v>105</v>
      </c>
      <c r="D19" s="13">
        <v>1</v>
      </c>
      <c r="E19" s="4" t="s">
        <v>43</v>
      </c>
      <c r="F19" s="7">
        <f t="shared" si="2"/>
        <v>150000</v>
      </c>
      <c r="G19" s="10">
        <f t="shared" si="1"/>
        <v>150000</v>
      </c>
      <c r="H19" s="9" t="s">
        <v>50</v>
      </c>
    </row>
    <row r="20" spans="1:15" ht="24.75">
      <c r="A20" s="3"/>
      <c r="B20" s="33">
        <v>6</v>
      </c>
      <c r="C20" s="6" t="s">
        <v>108</v>
      </c>
      <c r="D20" s="4"/>
      <c r="E20" s="4"/>
      <c r="F20" s="10"/>
      <c r="G20" s="10">
        <f>10%*G13</f>
        <v>500000</v>
      </c>
      <c r="H20" s="9" t="s">
        <v>113</v>
      </c>
    </row>
    <row r="21" spans="1:15">
      <c r="A21" s="1"/>
      <c r="B21" s="17"/>
      <c r="C21" s="18" t="s">
        <v>41</v>
      </c>
      <c r="D21" s="17"/>
      <c r="E21" s="17"/>
      <c r="F21" s="17"/>
      <c r="G21" s="17"/>
      <c r="H21" s="17"/>
    </row>
    <row r="22" spans="1:15">
      <c r="A22" s="1"/>
      <c r="B22" s="28">
        <v>1</v>
      </c>
      <c r="C22" s="14" t="s">
        <v>42</v>
      </c>
      <c r="D22" s="17"/>
      <c r="E22" s="17"/>
      <c r="F22" s="17"/>
      <c r="G22" s="10">
        <v>500000</v>
      </c>
      <c r="H22" s="32" t="s">
        <v>50</v>
      </c>
      <c r="O22" s="1"/>
    </row>
    <row r="23" spans="1:15" ht="24.75">
      <c r="A23" s="1"/>
      <c r="B23" s="28">
        <v>2</v>
      </c>
      <c r="C23" s="6" t="s">
        <v>44</v>
      </c>
      <c r="D23" s="12"/>
      <c r="E23" s="4"/>
      <c r="F23" s="10"/>
      <c r="G23" s="10"/>
      <c r="H23" s="41" t="s">
        <v>52</v>
      </c>
    </row>
    <row r="24" spans="1:15">
      <c r="A24" s="1"/>
      <c r="B24" s="4"/>
      <c r="C24" s="6" t="s">
        <v>45</v>
      </c>
      <c r="D24" s="4">
        <v>25</v>
      </c>
      <c r="E24" s="4" t="s">
        <v>46</v>
      </c>
      <c r="F24" s="10">
        <v>45000</v>
      </c>
      <c r="G24" s="10">
        <f>D24*F24</f>
        <v>1125000</v>
      </c>
      <c r="H24" s="17"/>
    </row>
    <row r="25" spans="1:15">
      <c r="A25" s="1"/>
      <c r="B25" s="13"/>
      <c r="C25" s="6" t="s">
        <v>47</v>
      </c>
      <c r="D25" s="13">
        <v>1</v>
      </c>
      <c r="E25" s="4" t="s">
        <v>43</v>
      </c>
      <c r="F25" s="10">
        <v>35000</v>
      </c>
      <c r="G25" s="10">
        <f>D25*F25</f>
        <v>35000</v>
      </c>
      <c r="H25" s="17"/>
      <c r="J25" s="2" t="s">
        <v>2</v>
      </c>
      <c r="K25" s="1"/>
      <c r="L25" s="1"/>
      <c r="M25" s="1"/>
      <c r="N25" s="1"/>
    </row>
    <row r="26" spans="1:15">
      <c r="A26" s="1"/>
      <c r="B26" s="17"/>
      <c r="C26" s="14" t="s">
        <v>48</v>
      </c>
      <c r="D26" s="13">
        <v>2</v>
      </c>
      <c r="E26" s="15" t="s">
        <v>49</v>
      </c>
      <c r="F26" s="16">
        <v>50000</v>
      </c>
      <c r="G26" s="7">
        <f>D26*F26</f>
        <v>100000</v>
      </c>
      <c r="H26" s="17"/>
      <c r="J26" s="43" t="s">
        <v>56</v>
      </c>
      <c r="K26" s="4" t="s">
        <v>4</v>
      </c>
      <c r="L26" s="4" t="s">
        <v>5</v>
      </c>
      <c r="M26" s="4" t="s">
        <v>6</v>
      </c>
      <c r="N26" s="4" t="s">
        <v>7</v>
      </c>
    </row>
    <row r="27" spans="1:15">
      <c r="A27" s="1"/>
      <c r="B27" s="13">
        <v>3</v>
      </c>
      <c r="C27" s="14" t="s">
        <v>53</v>
      </c>
      <c r="D27" s="17"/>
      <c r="E27" s="17"/>
      <c r="F27" s="17"/>
      <c r="G27" s="10"/>
      <c r="H27" s="9" t="s">
        <v>51</v>
      </c>
      <c r="I27" s="1"/>
      <c r="J27" s="44"/>
      <c r="K27" s="4">
        <v>1</v>
      </c>
      <c r="L27" s="4">
        <v>2</v>
      </c>
      <c r="M27" s="4">
        <v>6</v>
      </c>
      <c r="N27" s="4">
        <v>10</v>
      </c>
    </row>
    <row r="28" spans="1:15">
      <c r="A28" s="1"/>
      <c r="B28" s="13"/>
      <c r="C28" s="14" t="s">
        <v>54</v>
      </c>
      <c r="D28" s="13">
        <v>150</v>
      </c>
      <c r="E28" s="13" t="s">
        <v>55</v>
      </c>
      <c r="F28" s="16">
        <v>60000</v>
      </c>
      <c r="G28" s="10">
        <f>D28*F28</f>
        <v>9000000</v>
      </c>
      <c r="H28" s="41"/>
      <c r="I28" s="1"/>
      <c r="J28" s="6" t="s">
        <v>15</v>
      </c>
      <c r="K28" s="8"/>
      <c r="L28" s="8"/>
      <c r="M28" s="8">
        <f>G17+G19+G22+(G39)</f>
        <v>1100000</v>
      </c>
      <c r="N28" s="8">
        <f>G10+G12+G22+G28+G29+(G37+G39+G42+G43)</f>
        <v>14720000</v>
      </c>
    </row>
    <row r="29" spans="1:15">
      <c r="A29" s="1"/>
      <c r="B29" s="49"/>
      <c r="C29" s="50" t="s">
        <v>48</v>
      </c>
      <c r="D29" s="49">
        <v>2</v>
      </c>
      <c r="E29" s="49" t="s">
        <v>49</v>
      </c>
      <c r="F29" s="51">
        <v>50000</v>
      </c>
      <c r="G29" s="52">
        <f>D29*F29</f>
        <v>100000</v>
      </c>
      <c r="H29" s="53"/>
      <c r="J29" s="6" t="s">
        <v>16</v>
      </c>
      <c r="K29" s="7">
        <f>G20</f>
        <v>500000</v>
      </c>
      <c r="L29" s="8">
        <f>G20</f>
        <v>500000</v>
      </c>
      <c r="M29" s="8">
        <f>G13+G15+G16+G17+G19+G20+G22+G24+G25+G26+(G39+G45+G46+G47)</f>
        <v>8445000</v>
      </c>
      <c r="N29" s="8">
        <f>G8+G9+G10+G12+G13+G22+G24+G25+G26+G28+G29+(G36+G37+G39+G42+G43+G45+G46+G47)</f>
        <v>24820000</v>
      </c>
    </row>
    <row r="30" spans="1:15">
      <c r="A30" s="1"/>
      <c r="B30" s="64"/>
      <c r="C30" s="57"/>
      <c r="D30" s="64"/>
      <c r="E30" s="64"/>
      <c r="F30" s="65"/>
      <c r="G30" s="66"/>
      <c r="H30" s="58"/>
      <c r="J30" s="6" t="s">
        <v>17</v>
      </c>
      <c r="K30" s="7">
        <f>G18+G20</f>
        <v>570000</v>
      </c>
      <c r="L30" s="7">
        <f>G18+G20</f>
        <v>570000</v>
      </c>
      <c r="M30" s="7">
        <f>G11+G13+G15+G16+G17+G19+G20+G22+G24+G25+G26+(G39+G45+G46+G47)</f>
        <v>9145000</v>
      </c>
      <c r="N30" s="7">
        <f>G8+G9+G10+G11+G12+G13+G22+G24+G25+G26+G28+G29+(G36+G37+G39+G42+G43+G45+G46+G47)</f>
        <v>25520000</v>
      </c>
    </row>
    <row r="31" spans="1:15">
      <c r="A31" s="1"/>
      <c r="B31" s="68"/>
      <c r="C31" s="55"/>
      <c r="D31" s="68"/>
      <c r="E31" s="68"/>
      <c r="F31" s="70"/>
      <c r="G31" s="71"/>
      <c r="H31" s="56"/>
      <c r="J31" s="6" t="s">
        <v>18</v>
      </c>
      <c r="K31" s="7"/>
      <c r="L31" s="7"/>
      <c r="M31" s="7"/>
      <c r="N31" s="7"/>
    </row>
    <row r="32" spans="1:15">
      <c r="A32" s="1"/>
      <c r="B32" s="54"/>
      <c r="C32" s="55"/>
      <c r="D32" s="30"/>
      <c r="E32" s="30"/>
      <c r="F32" s="23"/>
      <c r="G32" s="29"/>
      <c r="H32" s="56"/>
      <c r="I32" s="1"/>
    </row>
    <row r="33" spans="1:26">
      <c r="A33" s="1"/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1"/>
    </row>
    <row r="34" spans="1:26">
      <c r="A34" s="1"/>
      <c r="B34" s="33"/>
      <c r="C34" s="59" t="s">
        <v>115</v>
      </c>
      <c r="D34" s="32"/>
      <c r="E34" s="32"/>
      <c r="F34" s="32"/>
      <c r="G34" s="7"/>
      <c r="H34" s="41"/>
      <c r="I34" s="1"/>
      <c r="J34" s="1"/>
      <c r="K34" s="1"/>
      <c r="L34" s="1"/>
      <c r="M34" s="1"/>
      <c r="N34" s="1"/>
    </row>
    <row r="35" spans="1:26" ht="30">
      <c r="A35" s="1"/>
      <c r="B35" s="4"/>
      <c r="C35" s="19" t="s">
        <v>39</v>
      </c>
      <c r="D35" s="6"/>
      <c r="E35" s="6"/>
      <c r="F35" s="7"/>
      <c r="G35" s="7"/>
      <c r="H35" s="9"/>
      <c r="I35" s="1"/>
      <c r="J35" s="20" t="s">
        <v>19</v>
      </c>
      <c r="K35" s="13" t="s">
        <v>20</v>
      </c>
      <c r="L35" s="13" t="s">
        <v>21</v>
      </c>
      <c r="M35" s="13" t="s">
        <v>22</v>
      </c>
      <c r="N35" s="13" t="s">
        <v>23</v>
      </c>
      <c r="O35" s="13" t="s">
        <v>24</v>
      </c>
      <c r="P35" s="13" t="s">
        <v>25</v>
      </c>
      <c r="Q35" s="13" t="s">
        <v>26</v>
      </c>
      <c r="R35" s="13" t="s">
        <v>27</v>
      </c>
      <c r="S35" s="13" t="s">
        <v>28</v>
      </c>
      <c r="T35" s="13" t="s">
        <v>29</v>
      </c>
      <c r="U35" s="13" t="s">
        <v>30</v>
      </c>
      <c r="V35" s="13" t="s">
        <v>31</v>
      </c>
      <c r="W35" s="13" t="s">
        <v>32</v>
      </c>
      <c r="X35" s="13" t="s">
        <v>33</v>
      </c>
      <c r="Y35" s="13" t="s">
        <v>34</v>
      </c>
      <c r="Z35" s="13" t="s">
        <v>35</v>
      </c>
    </row>
    <row r="36" spans="1:26" ht="36.75">
      <c r="B36" s="33">
        <v>1</v>
      </c>
      <c r="C36" s="32" t="s">
        <v>116</v>
      </c>
      <c r="D36" s="13">
        <v>1</v>
      </c>
      <c r="E36" s="4" t="s">
        <v>43</v>
      </c>
      <c r="F36" s="10">
        <v>15000</v>
      </c>
      <c r="G36" s="42">
        <f>D36*F36</f>
        <v>15000</v>
      </c>
      <c r="H36" s="41" t="s">
        <v>117</v>
      </c>
      <c r="I36" s="1"/>
      <c r="J36" s="20" t="s">
        <v>56</v>
      </c>
      <c r="K36" s="21">
        <f>K28+K41</f>
        <v>1350000</v>
      </c>
      <c r="L36" s="21">
        <f>K29+K42</f>
        <v>1850000</v>
      </c>
      <c r="M36" s="21">
        <f>K30+K43</f>
        <v>1920000</v>
      </c>
      <c r="N36" s="21">
        <f>K31+K44</f>
        <v>0</v>
      </c>
      <c r="O36" s="21">
        <f>L28+L41</f>
        <v>1750000</v>
      </c>
      <c r="P36" s="21">
        <f>L29+L42</f>
        <v>2250000</v>
      </c>
      <c r="Q36" s="21">
        <f>L30+L43</f>
        <v>2320000</v>
      </c>
      <c r="R36" s="21">
        <f>L31+L44</f>
        <v>0</v>
      </c>
      <c r="S36" s="21">
        <f>M28+M41</f>
        <v>4450000</v>
      </c>
      <c r="T36" s="21">
        <f>M29+M42</f>
        <v>11795000</v>
      </c>
      <c r="U36" s="21">
        <f>M30+M43</f>
        <v>12495000</v>
      </c>
      <c r="V36" s="21">
        <f>M31+M44</f>
        <v>0</v>
      </c>
      <c r="W36" s="21">
        <f>N28+N41</f>
        <v>19670000</v>
      </c>
      <c r="X36" s="21">
        <f>N29+N42</f>
        <v>29770000</v>
      </c>
      <c r="Y36" s="21">
        <f>N30+N43</f>
        <v>30470000</v>
      </c>
      <c r="Z36" s="21">
        <f>N31+N44</f>
        <v>0</v>
      </c>
    </row>
    <row r="37" spans="1:26">
      <c r="B37" s="33">
        <v>2</v>
      </c>
      <c r="C37" s="32" t="s">
        <v>118</v>
      </c>
      <c r="D37" s="13">
        <v>1</v>
      </c>
      <c r="E37" s="4" t="s">
        <v>43</v>
      </c>
      <c r="F37" s="10">
        <v>80000</v>
      </c>
      <c r="G37" s="42">
        <f>D37*F37</f>
        <v>80000</v>
      </c>
      <c r="H37" s="9" t="s">
        <v>51</v>
      </c>
      <c r="I37" s="1"/>
    </row>
    <row r="38" spans="1:26">
      <c r="B38" s="60"/>
      <c r="C38" s="19" t="s">
        <v>40</v>
      </c>
      <c r="D38" s="13"/>
      <c r="E38" s="17"/>
      <c r="F38" s="17"/>
      <c r="G38" s="17"/>
      <c r="H38" s="17"/>
      <c r="I38" s="1"/>
      <c r="J38" s="2" t="s">
        <v>3</v>
      </c>
      <c r="K38" s="1"/>
      <c r="L38" s="1"/>
      <c r="M38" s="1"/>
      <c r="N38" s="1"/>
    </row>
    <row r="39" spans="1:26" ht="30">
      <c r="B39" s="33">
        <v>1</v>
      </c>
      <c r="C39" s="61" t="s">
        <v>119</v>
      </c>
      <c r="D39" s="13">
        <v>1</v>
      </c>
      <c r="E39" s="4" t="s">
        <v>43</v>
      </c>
      <c r="F39" s="10"/>
      <c r="G39" s="42">
        <v>150000</v>
      </c>
      <c r="H39" s="62" t="s">
        <v>50</v>
      </c>
      <c r="I39" s="1"/>
      <c r="J39" s="43" t="s">
        <v>56</v>
      </c>
      <c r="K39" s="4" t="s">
        <v>4</v>
      </c>
      <c r="L39" s="4" t="s">
        <v>5</v>
      </c>
      <c r="M39" s="4" t="s">
        <v>6</v>
      </c>
      <c r="N39" s="4" t="s">
        <v>7</v>
      </c>
    </row>
    <row r="40" spans="1:26">
      <c r="B40" s="13"/>
      <c r="C40" s="19" t="s">
        <v>41</v>
      </c>
      <c r="D40" s="4"/>
      <c r="E40" s="4"/>
      <c r="F40" s="10"/>
      <c r="G40" s="10"/>
      <c r="H40" s="6"/>
      <c r="I40" s="1"/>
      <c r="J40" s="44"/>
      <c r="K40" s="4">
        <v>1</v>
      </c>
      <c r="L40" s="4">
        <v>2</v>
      </c>
      <c r="M40" s="4">
        <v>6</v>
      </c>
      <c r="N40" s="4">
        <v>10</v>
      </c>
    </row>
    <row r="41" spans="1:26">
      <c r="B41" s="13">
        <v>1</v>
      </c>
      <c r="C41" s="6" t="s">
        <v>53</v>
      </c>
      <c r="D41" s="13"/>
      <c r="E41" s="13"/>
      <c r="F41" s="13"/>
      <c r="G41" s="10"/>
      <c r="H41" s="9" t="s">
        <v>51</v>
      </c>
      <c r="I41" s="1"/>
      <c r="J41" s="6" t="s">
        <v>15</v>
      </c>
      <c r="K41" s="8">
        <f>$G$52+$G$53</f>
        <v>1350000</v>
      </c>
      <c r="L41" s="8">
        <f>(2*$G$52)+((5%*$G$53)+$G$53)</f>
        <v>1750000</v>
      </c>
      <c r="M41" s="8">
        <f>(6*$G$52)+((25%*$G$53)+$G$53)</f>
        <v>3350000</v>
      </c>
      <c r="N41" s="8">
        <f>(10*$G$52)+((45%*$G$53)+$G$53)</f>
        <v>4950000</v>
      </c>
    </row>
    <row r="42" spans="1:26">
      <c r="B42" s="13"/>
      <c r="C42" s="6" t="s">
        <v>54</v>
      </c>
      <c r="D42" s="13">
        <v>4</v>
      </c>
      <c r="E42" s="4" t="s">
        <v>55</v>
      </c>
      <c r="F42" s="10">
        <v>60000</v>
      </c>
      <c r="G42" s="10">
        <f>D42*F42</f>
        <v>240000</v>
      </c>
      <c r="H42" s="6"/>
      <c r="J42" s="6" t="s">
        <v>16</v>
      </c>
      <c r="K42" s="8">
        <f t="shared" ref="K42:K43" si="3">$G$52+$G$53</f>
        <v>1350000</v>
      </c>
      <c r="L42" s="8">
        <f t="shared" ref="L42:L43" si="4">(2*$G$52)+((5%*$G$53)+$G$53)</f>
        <v>1750000</v>
      </c>
      <c r="M42" s="8">
        <f t="shared" ref="M42:M43" si="5">(6*$G$52)+((25%*$G$53)+$G$53)</f>
        <v>3350000</v>
      </c>
      <c r="N42" s="8">
        <f t="shared" ref="N42:N43" si="6">(10*$G$52)+((45%*$G$53)+$G$53)</f>
        <v>4950000</v>
      </c>
    </row>
    <row r="43" spans="1:26">
      <c r="B43" s="13"/>
      <c r="C43" s="6" t="s">
        <v>48</v>
      </c>
      <c r="D43" s="12">
        <v>2</v>
      </c>
      <c r="E43" s="4" t="s">
        <v>49</v>
      </c>
      <c r="F43" s="10">
        <v>75000</v>
      </c>
      <c r="G43" s="10">
        <f>D43*F43</f>
        <v>150000</v>
      </c>
      <c r="H43" s="17"/>
      <c r="J43" s="6" t="s">
        <v>17</v>
      </c>
      <c r="K43" s="8">
        <f t="shared" si="3"/>
        <v>1350000</v>
      </c>
      <c r="L43" s="8">
        <f t="shared" si="4"/>
        <v>1750000</v>
      </c>
      <c r="M43" s="8">
        <f t="shared" si="5"/>
        <v>3350000</v>
      </c>
      <c r="N43" s="8">
        <f t="shared" si="6"/>
        <v>4950000</v>
      </c>
    </row>
    <row r="44" spans="1:26" ht="24.75">
      <c r="B44" s="13">
        <v>2</v>
      </c>
      <c r="C44" s="6" t="s">
        <v>44</v>
      </c>
      <c r="D44" s="12"/>
      <c r="E44" s="4"/>
      <c r="F44" s="10"/>
      <c r="G44" s="10"/>
      <c r="H44" s="9" t="s">
        <v>120</v>
      </c>
      <c r="J44" s="6" t="s">
        <v>18</v>
      </c>
      <c r="K44" s="8"/>
      <c r="L44" s="8"/>
      <c r="M44" s="8"/>
      <c r="N44" s="8"/>
    </row>
    <row r="45" spans="1:26">
      <c r="B45" s="6"/>
      <c r="C45" s="6" t="s">
        <v>45</v>
      </c>
      <c r="D45" s="4">
        <v>2</v>
      </c>
      <c r="E45" s="4" t="s">
        <v>46</v>
      </c>
      <c r="F45" s="10">
        <v>45000</v>
      </c>
      <c r="G45" s="10">
        <f>D45*F45</f>
        <v>90000</v>
      </c>
      <c r="H45" s="17"/>
    </row>
    <row r="46" spans="1:26">
      <c r="A46" s="1"/>
      <c r="B46" s="17"/>
      <c r="C46" s="6" t="s">
        <v>47</v>
      </c>
      <c r="D46" s="13">
        <v>1</v>
      </c>
      <c r="E46" s="4" t="s">
        <v>43</v>
      </c>
      <c r="F46" s="10">
        <v>35000</v>
      </c>
      <c r="G46" s="10">
        <f>D46*F46</f>
        <v>35000</v>
      </c>
      <c r="H46" s="17"/>
    </row>
    <row r="47" spans="1:26">
      <c r="A47" s="1"/>
      <c r="B47" s="63"/>
      <c r="C47" s="14" t="s">
        <v>48</v>
      </c>
      <c r="D47" s="13">
        <v>2</v>
      </c>
      <c r="E47" s="15" t="s">
        <v>49</v>
      </c>
      <c r="F47" s="16">
        <v>50000</v>
      </c>
      <c r="G47" s="7">
        <f>D47*F47</f>
        <v>100000</v>
      </c>
      <c r="H47" s="17"/>
    </row>
    <row r="48" spans="1:26">
      <c r="A48" s="1"/>
      <c r="B48" s="67"/>
      <c r="C48" s="55"/>
      <c r="D48" s="68"/>
      <c r="E48" s="69"/>
      <c r="F48" s="70"/>
      <c r="G48" s="23"/>
      <c r="H48" s="56"/>
    </row>
    <row r="49" spans="1:13">
      <c r="A49" s="1"/>
      <c r="B49" s="67"/>
      <c r="C49" s="55"/>
      <c r="D49" s="68"/>
      <c r="E49" s="69"/>
      <c r="F49" s="70"/>
      <c r="G49" s="23"/>
      <c r="H49" s="56"/>
    </row>
    <row r="50" spans="1:13">
      <c r="A50" s="1"/>
    </row>
    <row r="51" spans="1:13">
      <c r="A51" s="1"/>
      <c r="B51" s="5" t="s">
        <v>8</v>
      </c>
      <c r="C51" s="5" t="s">
        <v>9</v>
      </c>
      <c r="D51" s="5" t="s">
        <v>10</v>
      </c>
      <c r="E51" s="5" t="s">
        <v>11</v>
      </c>
      <c r="F51" s="5" t="s">
        <v>12</v>
      </c>
      <c r="G51" s="5" t="s">
        <v>13</v>
      </c>
      <c r="H51" s="5" t="s">
        <v>14</v>
      </c>
      <c r="I51" s="2"/>
      <c r="K51" s="1"/>
      <c r="L51" s="1"/>
      <c r="M51" s="1"/>
    </row>
    <row r="52" spans="1:13">
      <c r="A52" s="1"/>
      <c r="B52" s="4">
        <v>1</v>
      </c>
      <c r="C52" s="6" t="s">
        <v>36</v>
      </c>
      <c r="D52" s="4">
        <v>10</v>
      </c>
      <c r="E52" s="4" t="s">
        <v>37</v>
      </c>
      <c r="F52" s="7">
        <v>35000</v>
      </c>
      <c r="G52" s="7">
        <f>D52*F52</f>
        <v>350000</v>
      </c>
      <c r="H52" s="9"/>
    </row>
    <row r="53" spans="1:13">
      <c r="A53" s="1"/>
      <c r="B53" s="34">
        <v>2</v>
      </c>
      <c r="C53" s="37" t="s">
        <v>38</v>
      </c>
      <c r="D53" s="37"/>
      <c r="E53" s="34"/>
      <c r="F53" s="39"/>
      <c r="G53" s="39">
        <v>1000000</v>
      </c>
      <c r="H53" s="40"/>
    </row>
    <row r="54" spans="1:13">
      <c r="A54" s="1"/>
      <c r="B54" s="38"/>
      <c r="C54" s="35"/>
      <c r="D54" s="38"/>
      <c r="E54" s="38"/>
      <c r="F54" s="36"/>
      <c r="G54" s="36"/>
      <c r="H54" s="35"/>
    </row>
    <row r="55" spans="1:13">
      <c r="A55" s="1"/>
      <c r="I55" s="1"/>
    </row>
    <row r="56" spans="1:13">
      <c r="A56" s="1"/>
      <c r="I56" s="1"/>
    </row>
    <row r="57" spans="1:13">
      <c r="A57" s="1"/>
      <c r="I57" s="1"/>
    </row>
    <row r="58" spans="1:13">
      <c r="A58" s="1"/>
      <c r="B58" s="26"/>
      <c r="C58" s="22"/>
      <c r="D58" s="22"/>
      <c r="E58" s="22"/>
      <c r="F58" s="23"/>
      <c r="G58" s="25"/>
      <c r="H58" s="22"/>
      <c r="I58" s="1"/>
    </row>
    <row r="59" spans="1:13">
      <c r="A59" s="1"/>
    </row>
    <row r="60" spans="1:13">
      <c r="A60" s="1"/>
    </row>
    <row r="61" spans="1:13">
      <c r="A61" s="1"/>
    </row>
    <row r="62" spans="1:13">
      <c r="A62" s="3"/>
      <c r="J62" s="1"/>
      <c r="K62" s="1"/>
      <c r="L62" s="1"/>
      <c r="M62" s="1"/>
    </row>
    <row r="63" spans="1:13">
      <c r="A63" s="1"/>
      <c r="J63" s="1"/>
      <c r="K63" s="1"/>
      <c r="L63" s="1"/>
      <c r="M63" s="1"/>
    </row>
    <row r="64" spans="1:13">
      <c r="A64" s="1"/>
      <c r="J64" s="1"/>
      <c r="K64" s="1"/>
      <c r="L64" s="1"/>
      <c r="M64" s="1"/>
    </row>
    <row r="65" spans="1:9">
      <c r="A65" s="1"/>
    </row>
    <row r="66" spans="1:9">
      <c r="A66" s="1"/>
      <c r="I66" s="1"/>
    </row>
    <row r="67" spans="1:9">
      <c r="I67" s="1"/>
    </row>
    <row r="68" spans="1:9">
      <c r="B68" s="24"/>
      <c r="C68" s="22"/>
      <c r="D68" s="22"/>
      <c r="E68" s="22"/>
      <c r="F68" s="22"/>
      <c r="G68" s="25"/>
      <c r="H68" s="22"/>
      <c r="I68" s="1"/>
    </row>
    <row r="69" spans="1:9">
      <c r="B69" s="22"/>
      <c r="C69" s="22"/>
      <c r="D69" s="22"/>
      <c r="E69" s="22"/>
      <c r="F69" s="23"/>
      <c r="G69" s="23"/>
      <c r="H69" s="27"/>
      <c r="I69" s="1"/>
    </row>
    <row r="70" spans="1:9">
      <c r="B70" s="22"/>
      <c r="C70" s="22"/>
      <c r="D70" s="22"/>
      <c r="E70" s="22"/>
      <c r="F70" s="23"/>
      <c r="G70" s="23"/>
      <c r="H70" s="22"/>
      <c r="I70" s="1"/>
    </row>
    <row r="71" spans="1:9">
      <c r="B71" s="22"/>
      <c r="C71" s="22"/>
      <c r="D71" s="22"/>
      <c r="E71" s="22"/>
      <c r="F71" s="23"/>
      <c r="G71" s="23"/>
      <c r="H71" s="22"/>
      <c r="I71" s="1"/>
    </row>
    <row r="72" spans="1:9">
      <c r="C72" s="22"/>
      <c r="D72" s="22"/>
      <c r="E72" s="22"/>
      <c r="F72" s="23"/>
      <c r="G72" s="23"/>
      <c r="H72" s="22"/>
    </row>
  </sheetData>
  <mergeCells count="2">
    <mergeCell ref="J26:J27"/>
    <mergeCell ref="J39:J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"/>
  <sheetViews>
    <sheetView topLeftCell="A66" workbookViewId="0">
      <selection activeCell="B78" sqref="B78"/>
    </sheetView>
  </sheetViews>
  <sheetFormatPr defaultRowHeight="15"/>
  <cols>
    <col min="1" max="1" width="22.85546875" bestFit="1" customWidth="1"/>
    <col min="2" max="2" width="11" style="48" customWidth="1"/>
    <col min="3" max="3" width="9.140625" style="46"/>
  </cols>
  <sheetData>
    <row r="1" spans="1:3">
      <c r="A1" s="45" t="s">
        <v>60</v>
      </c>
      <c r="B1" s="47" t="s">
        <v>59</v>
      </c>
      <c r="C1" s="45" t="s">
        <v>61</v>
      </c>
    </row>
    <row r="2" spans="1:3">
      <c r="A2" t="s">
        <v>62</v>
      </c>
      <c r="B2" s="48">
        <v>120.8892</v>
      </c>
      <c r="C2" s="46">
        <v>14</v>
      </c>
    </row>
    <row r="3" spans="1:3">
      <c r="A3" t="s">
        <v>63</v>
      </c>
      <c r="B3" s="48">
        <v>111.124</v>
      </c>
      <c r="C3" s="46">
        <v>9</v>
      </c>
    </row>
    <row r="4" spans="1:3">
      <c r="A4" t="s">
        <v>63</v>
      </c>
      <c r="B4" s="48">
        <v>106.6553</v>
      </c>
      <c r="C4" s="46">
        <v>9</v>
      </c>
    </row>
    <row r="5" spans="1:3">
      <c r="A5" t="s">
        <v>63</v>
      </c>
      <c r="B5" s="48">
        <v>58.618650000000002</v>
      </c>
      <c r="C5" s="46">
        <v>9</v>
      </c>
    </row>
    <row r="6" spans="1:3">
      <c r="A6" t="s">
        <v>64</v>
      </c>
      <c r="B6" s="48">
        <v>434.14260000000002</v>
      </c>
      <c r="C6" s="46">
        <v>2</v>
      </c>
    </row>
    <row r="7" spans="1:3">
      <c r="A7" t="s">
        <v>65</v>
      </c>
      <c r="B7" s="48">
        <v>230.19630000000001</v>
      </c>
      <c r="C7" s="46">
        <v>5</v>
      </c>
    </row>
    <row r="8" spans="1:3">
      <c r="A8" t="s">
        <v>66</v>
      </c>
      <c r="B8" s="48">
        <v>149.33199999999999</v>
      </c>
      <c r="C8" s="46">
        <v>6</v>
      </c>
    </row>
    <row r="9" spans="1:3">
      <c r="A9" t="s">
        <v>67</v>
      </c>
      <c r="B9" s="48">
        <v>482.92770000000002</v>
      </c>
      <c r="C9" s="46">
        <v>5</v>
      </c>
    </row>
    <row r="10" spans="1:3">
      <c r="A10" t="s">
        <v>68</v>
      </c>
      <c r="B10" s="48">
        <v>84.726070000000007</v>
      </c>
      <c r="C10" s="46">
        <v>12</v>
      </c>
    </row>
    <row r="11" spans="1:3">
      <c r="A11" t="s">
        <v>69</v>
      </c>
      <c r="B11" s="48">
        <v>784.40719999999999</v>
      </c>
      <c r="C11" s="46">
        <v>5</v>
      </c>
    </row>
    <row r="12" spans="1:3">
      <c r="A12" t="s">
        <v>70</v>
      </c>
      <c r="B12" s="48">
        <v>392.65719999999999</v>
      </c>
      <c r="C12" s="46">
        <v>9</v>
      </c>
    </row>
    <row r="13" spans="1:3">
      <c r="A13" t="s">
        <v>70</v>
      </c>
      <c r="B13" s="48">
        <v>404.93900000000002</v>
      </c>
      <c r="C13" s="46">
        <v>1</v>
      </c>
    </row>
    <row r="14" spans="1:3">
      <c r="A14" t="s">
        <v>70</v>
      </c>
      <c r="B14" s="48">
        <v>435.53710000000001</v>
      </c>
      <c r="C14" s="46">
        <v>5</v>
      </c>
    </row>
    <row r="15" spans="1:3">
      <c r="A15" t="s">
        <v>70</v>
      </c>
      <c r="B15" s="48">
        <v>167.07230000000001</v>
      </c>
      <c r="C15" s="46">
        <v>5</v>
      </c>
    </row>
    <row r="16" spans="1:3">
      <c r="A16" t="s">
        <v>70</v>
      </c>
      <c r="B16" s="48">
        <v>374.1533</v>
      </c>
      <c r="C16" s="46">
        <v>3</v>
      </c>
    </row>
    <row r="17" spans="1:3">
      <c r="A17" t="s">
        <v>71</v>
      </c>
      <c r="C17" s="46">
        <v>5</v>
      </c>
    </row>
    <row r="18" spans="1:3">
      <c r="A18" t="s">
        <v>72</v>
      </c>
      <c r="B18" s="48">
        <v>215.92529999999999</v>
      </c>
      <c r="C18" s="46">
        <v>5</v>
      </c>
    </row>
    <row r="19" spans="1:3">
      <c r="A19" t="s">
        <v>72</v>
      </c>
      <c r="B19" s="48">
        <v>400.9341</v>
      </c>
      <c r="C19" s="46">
        <v>1</v>
      </c>
    </row>
    <row r="20" spans="1:3">
      <c r="A20" t="s">
        <v>73</v>
      </c>
      <c r="B20" s="48">
        <v>41.757812999999999</v>
      </c>
      <c r="C20" s="46">
        <v>9</v>
      </c>
    </row>
    <row r="21" spans="1:3">
      <c r="A21" t="s">
        <v>74</v>
      </c>
      <c r="C21" s="46">
        <v>3</v>
      </c>
    </row>
    <row r="22" spans="1:3">
      <c r="A22" t="s">
        <v>74</v>
      </c>
      <c r="C22" s="46">
        <v>3</v>
      </c>
    </row>
    <row r="23" spans="1:3">
      <c r="A23" t="s">
        <v>75</v>
      </c>
      <c r="B23" s="48">
        <v>98.020020000000002</v>
      </c>
      <c r="C23" s="46">
        <v>2</v>
      </c>
    </row>
    <row r="24" spans="1:3">
      <c r="A24" t="s">
        <v>76</v>
      </c>
      <c r="B24" s="48">
        <v>59.721679999999999</v>
      </c>
      <c r="C24" s="46">
        <v>6</v>
      </c>
    </row>
    <row r="25" spans="1:3">
      <c r="A25" t="s">
        <v>76</v>
      </c>
      <c r="B25" s="48">
        <v>146.16309999999999</v>
      </c>
      <c r="C25" s="46">
        <v>4</v>
      </c>
    </row>
    <row r="26" spans="1:3">
      <c r="A26" t="s">
        <v>76</v>
      </c>
      <c r="B26" s="48">
        <v>351.41550000000001</v>
      </c>
      <c r="C26" s="46">
        <v>3</v>
      </c>
    </row>
    <row r="27" spans="1:3">
      <c r="A27" t="s">
        <v>76</v>
      </c>
      <c r="C27" s="46">
        <v>3</v>
      </c>
    </row>
    <row r="28" spans="1:3">
      <c r="A28" t="s">
        <v>77</v>
      </c>
      <c r="B28" s="48">
        <v>673.68799999999999</v>
      </c>
      <c r="C28" s="46">
        <v>3</v>
      </c>
    </row>
    <row r="29" spans="1:3">
      <c r="A29" t="s">
        <v>78</v>
      </c>
      <c r="B29" s="48">
        <v>72.890630000000002</v>
      </c>
      <c r="C29" s="46">
        <v>12</v>
      </c>
    </row>
    <row r="30" spans="1:3">
      <c r="A30" t="s">
        <v>79</v>
      </c>
      <c r="B30" s="48">
        <v>71.726070000000007</v>
      </c>
      <c r="C30" s="46">
        <v>1</v>
      </c>
    </row>
    <row r="31" spans="1:3">
      <c r="A31" t="s">
        <v>79</v>
      </c>
      <c r="B31" s="48">
        <v>64.732910000000004</v>
      </c>
      <c r="C31" s="46">
        <v>1</v>
      </c>
    </row>
    <row r="32" spans="1:3">
      <c r="A32" t="s">
        <v>79</v>
      </c>
      <c r="B32" s="48">
        <v>56.025390000000002</v>
      </c>
      <c r="C32" s="46">
        <v>1</v>
      </c>
    </row>
    <row r="33" spans="1:3">
      <c r="A33" t="s">
        <v>79</v>
      </c>
      <c r="B33" s="48">
        <v>147.11429999999999</v>
      </c>
      <c r="C33" s="46">
        <v>3</v>
      </c>
    </row>
    <row r="34" spans="1:3">
      <c r="A34" t="s">
        <v>80</v>
      </c>
      <c r="B34" s="48">
        <v>142.1797</v>
      </c>
    </row>
    <row r="35" spans="1:3">
      <c r="A35" t="s">
        <v>80</v>
      </c>
      <c r="B35" s="48">
        <v>109.5234</v>
      </c>
    </row>
    <row r="36" spans="1:3">
      <c r="A36" t="s">
        <v>80</v>
      </c>
      <c r="B36" s="48">
        <v>107.0518</v>
      </c>
    </row>
    <row r="37" spans="1:3">
      <c r="A37" t="s">
        <v>81</v>
      </c>
      <c r="B37" s="48">
        <v>445.81540000000001</v>
      </c>
      <c r="C37" s="46">
        <v>7</v>
      </c>
    </row>
    <row r="38" spans="1:3">
      <c r="A38" t="s">
        <v>82</v>
      </c>
      <c r="B38" s="48">
        <v>704.08010000000002</v>
      </c>
      <c r="C38" s="46">
        <v>1</v>
      </c>
    </row>
    <row r="39" spans="1:3">
      <c r="A39" t="s">
        <v>83</v>
      </c>
      <c r="B39" s="48">
        <v>42.992190000000001</v>
      </c>
      <c r="C39" s="46">
        <v>2</v>
      </c>
    </row>
    <row r="40" spans="1:3">
      <c r="A40" t="s">
        <v>84</v>
      </c>
      <c r="B40" s="48">
        <v>41.591799999999999</v>
      </c>
      <c r="C40" s="46">
        <v>1</v>
      </c>
    </row>
    <row r="41" spans="1:3">
      <c r="A41" t="s">
        <v>84</v>
      </c>
      <c r="B41" s="48">
        <v>120.7871</v>
      </c>
      <c r="C41" s="46">
        <v>3</v>
      </c>
    </row>
    <row r="42" spans="1:3">
      <c r="A42" t="s">
        <v>84</v>
      </c>
      <c r="B42" s="48">
        <v>890.74270000000001</v>
      </c>
      <c r="C42" s="46">
        <v>5</v>
      </c>
    </row>
    <row r="43" spans="1:3">
      <c r="A43" t="s">
        <v>85</v>
      </c>
      <c r="B43" s="48">
        <v>67.082030000000003</v>
      </c>
      <c r="C43" s="46">
        <v>8</v>
      </c>
    </row>
    <row r="44" spans="1:3">
      <c r="A44" t="s">
        <v>85</v>
      </c>
      <c r="B44" s="48">
        <v>99.074219999999997</v>
      </c>
      <c r="C44" s="46">
        <v>3</v>
      </c>
    </row>
    <row r="45" spans="1:3">
      <c r="A45" t="s">
        <v>86</v>
      </c>
      <c r="B45" s="48">
        <v>41.579099999999997</v>
      </c>
      <c r="C45" s="46">
        <v>8</v>
      </c>
    </row>
    <row r="46" spans="1:3">
      <c r="A46" t="s">
        <v>87</v>
      </c>
      <c r="B46" s="48">
        <v>89.851070000000007</v>
      </c>
      <c r="C46" s="46">
        <v>4</v>
      </c>
    </row>
    <row r="47" spans="1:3">
      <c r="A47" t="s">
        <v>87</v>
      </c>
      <c r="B47" s="48">
        <v>39.786619999999999</v>
      </c>
      <c r="C47" s="46">
        <v>4</v>
      </c>
    </row>
    <row r="48" spans="1:3">
      <c r="A48" t="s">
        <v>88</v>
      </c>
      <c r="B48" s="48">
        <v>105.2124</v>
      </c>
      <c r="C48" s="46">
        <v>1</v>
      </c>
    </row>
    <row r="49" spans="1:3">
      <c r="A49" t="s">
        <v>89</v>
      </c>
      <c r="B49" s="48">
        <v>97.288089999999997</v>
      </c>
      <c r="C49" s="46">
        <v>8</v>
      </c>
    </row>
    <row r="50" spans="1:3">
      <c r="A50" t="s">
        <v>89</v>
      </c>
      <c r="B50" s="48">
        <v>233.46780000000001</v>
      </c>
      <c r="C50" s="46">
        <v>8</v>
      </c>
    </row>
    <row r="51" spans="1:3">
      <c r="A51" t="s">
        <v>89</v>
      </c>
      <c r="B51" s="48">
        <v>78.487790000000004</v>
      </c>
      <c r="C51" s="46">
        <v>8</v>
      </c>
    </row>
    <row r="52" spans="1:3">
      <c r="A52" t="s">
        <v>90</v>
      </c>
      <c r="B52" s="48">
        <v>70.876949999999994</v>
      </c>
      <c r="C52" s="46">
        <v>2</v>
      </c>
    </row>
    <row r="53" spans="1:3">
      <c r="A53" t="s">
        <v>91</v>
      </c>
      <c r="B53" s="48">
        <v>138.04490000000001</v>
      </c>
      <c r="C53" s="46">
        <v>1</v>
      </c>
    </row>
    <row r="54" spans="1:3">
      <c r="A54" t="s">
        <v>91</v>
      </c>
      <c r="B54" s="48">
        <v>88.108400000000003</v>
      </c>
      <c r="C54" s="46">
        <v>1</v>
      </c>
    </row>
    <row r="55" spans="1:3">
      <c r="A55" t="s">
        <v>92</v>
      </c>
      <c r="B55" s="48">
        <v>134.833</v>
      </c>
      <c r="C55" s="46">
        <v>5</v>
      </c>
    </row>
    <row r="56" spans="1:3">
      <c r="A56" t="s">
        <v>93</v>
      </c>
      <c r="B56" s="48">
        <v>58.951169999999998</v>
      </c>
      <c r="C56" s="46">
        <v>3</v>
      </c>
    </row>
    <row r="57" spans="1:3">
      <c r="A57" t="s">
        <v>94</v>
      </c>
      <c r="B57" s="48">
        <v>342.48489999999998</v>
      </c>
      <c r="C57" s="46">
        <v>3</v>
      </c>
    </row>
    <row r="58" spans="1:3">
      <c r="A58" t="s">
        <v>95</v>
      </c>
      <c r="B58" s="48">
        <v>91.08887</v>
      </c>
      <c r="C58" s="46">
        <v>1</v>
      </c>
    </row>
    <row r="59" spans="1:3">
      <c r="A59" t="s">
        <v>95</v>
      </c>
      <c r="B59" s="48">
        <v>58.99512</v>
      </c>
      <c r="C59" s="46">
        <v>7</v>
      </c>
    </row>
    <row r="60" spans="1:3">
      <c r="A60" t="s">
        <v>96</v>
      </c>
      <c r="B60" s="48">
        <v>150.88720000000001</v>
      </c>
      <c r="C60" s="46">
        <v>9</v>
      </c>
    </row>
    <row r="61" spans="1:3">
      <c r="A61" t="s">
        <v>96</v>
      </c>
      <c r="B61" s="48">
        <v>92.524410000000003</v>
      </c>
      <c r="C61" s="46">
        <v>9</v>
      </c>
    </row>
    <row r="62" spans="1:3">
      <c r="A62" t="s">
        <v>96</v>
      </c>
      <c r="B62" s="48">
        <v>222.03270000000001</v>
      </c>
      <c r="C62" s="46">
        <v>1</v>
      </c>
    </row>
    <row r="63" spans="1:3">
      <c r="A63" t="s">
        <v>97</v>
      </c>
      <c r="B63" s="48">
        <v>81.440920000000006</v>
      </c>
      <c r="C63" s="46">
        <v>5</v>
      </c>
    </row>
    <row r="64" spans="1:3">
      <c r="A64" t="s">
        <v>97</v>
      </c>
      <c r="B64" s="48">
        <v>61.285640000000001</v>
      </c>
      <c r="C64" s="46">
        <v>6</v>
      </c>
    </row>
    <row r="65" spans="1:3">
      <c r="A65" t="s">
        <v>97</v>
      </c>
      <c r="B65" s="48">
        <v>70.680179999999993</v>
      </c>
      <c r="C65" s="46">
        <v>6</v>
      </c>
    </row>
    <row r="66" spans="1:3">
      <c r="A66" t="s">
        <v>98</v>
      </c>
      <c r="B66" s="48">
        <v>466.54</v>
      </c>
      <c r="C66" s="46">
        <v>4</v>
      </c>
    </row>
    <row r="67" spans="1:3">
      <c r="A67" t="s">
        <v>98</v>
      </c>
      <c r="B67" s="48">
        <v>154.0034</v>
      </c>
      <c r="C67" s="46">
        <v>4</v>
      </c>
    </row>
    <row r="68" spans="1:3">
      <c r="A68" t="s">
        <v>99</v>
      </c>
      <c r="B68" s="48">
        <v>188.22069999999999</v>
      </c>
      <c r="C68" s="46">
        <v>14</v>
      </c>
    </row>
    <row r="69" spans="1:3">
      <c r="A69" t="s">
        <v>99</v>
      </c>
      <c r="B69" s="48">
        <v>391.24270000000001</v>
      </c>
      <c r="C69" s="46">
        <v>15</v>
      </c>
    </row>
    <row r="70" spans="1:3">
      <c r="A70" t="s">
        <v>99</v>
      </c>
      <c r="B70" s="48">
        <v>50.563960000000002</v>
      </c>
      <c r="C70" s="46">
        <v>5</v>
      </c>
    </row>
    <row r="71" spans="1:3">
      <c r="A71" t="s">
        <v>100</v>
      </c>
      <c r="B71" s="48">
        <v>68.066845000000001</v>
      </c>
      <c r="C71" s="46">
        <v>17</v>
      </c>
    </row>
    <row r="72" spans="1:3">
      <c r="A72" t="s">
        <v>100</v>
      </c>
      <c r="B72" s="48">
        <v>172.27906400000001</v>
      </c>
      <c r="C72" s="46">
        <v>2</v>
      </c>
    </row>
    <row r="73" spans="1:3">
      <c r="A73" t="s">
        <v>100</v>
      </c>
      <c r="B73" s="48">
        <v>122.972292</v>
      </c>
      <c r="C73" s="46">
        <v>2</v>
      </c>
    </row>
    <row r="74" spans="1:3">
      <c r="A74" t="s">
        <v>101</v>
      </c>
      <c r="B74" s="48">
        <v>209.52194399999999</v>
      </c>
      <c r="C74" s="46">
        <v>4</v>
      </c>
    </row>
    <row r="75" spans="1:3">
      <c r="A75" t="s">
        <v>101</v>
      </c>
      <c r="B75" s="48">
        <v>303.56079199999999</v>
      </c>
      <c r="C75" s="46">
        <v>9</v>
      </c>
    </row>
    <row r="76" spans="1:3">
      <c r="A76" t="s">
        <v>101</v>
      </c>
      <c r="B76" s="48">
        <v>100.136719</v>
      </c>
      <c r="C76" s="46">
        <v>7</v>
      </c>
    </row>
    <row r="77" spans="1:3">
      <c r="A77" t="s">
        <v>101</v>
      </c>
      <c r="B77" s="48">
        <v>106.578613</v>
      </c>
      <c r="C77" s="46">
        <v>17</v>
      </c>
    </row>
    <row r="78" spans="1:3">
      <c r="B78" s="48">
        <f>AVERAGE(B2:B77)</f>
        <v>197.08343655555555</v>
      </c>
      <c r="C78" s="46" t="s">
        <v>102</v>
      </c>
    </row>
    <row r="79" spans="1:3">
      <c r="B79" s="48">
        <f>MAX(B2:B77)</f>
        <v>890.74270000000001</v>
      </c>
      <c r="C79" s="46" t="s">
        <v>103</v>
      </c>
    </row>
    <row r="80" spans="1:3">
      <c r="B80" s="48">
        <f>MIN(B2:B77)</f>
        <v>39.786619999999999</v>
      </c>
      <c r="C80" s="46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2015-09-11T10:10:52Z</dcterms:modified>
</cp:coreProperties>
</file>