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3" i="1"/>
  <c r="L25"/>
  <c r="L24"/>
  <c r="L23"/>
  <c r="K25"/>
  <c r="K24"/>
  <c r="K23"/>
  <c r="G104" l="1"/>
  <c r="G103"/>
  <c r="G102"/>
  <c r="G100"/>
  <c r="G99"/>
  <c r="G96"/>
  <c r="G95"/>
  <c r="G94"/>
  <c r="G91"/>
  <c r="G90"/>
  <c r="G88"/>
  <c r="M24" l="1"/>
  <c r="M25"/>
  <c r="N23"/>
  <c r="N24"/>
  <c r="N25"/>
  <c r="N35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G24" l="1"/>
  <c r="G23"/>
  <c r="G22"/>
  <c r="G9" l="1"/>
  <c r="G11"/>
  <c r="R29"/>
  <c r="V29"/>
  <c r="Z29"/>
  <c r="W29" l="1"/>
  <c r="X29"/>
  <c r="Y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<sst xmlns="http://schemas.openxmlformats.org/spreadsheetml/2006/main" count="277" uniqueCount="98">
  <si>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</si>
  <si>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</si>
  <si>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</si>
  <si>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</si>
  <si>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</si>
  <si>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</si>
  <si>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</si>
  <si>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</si>
  <si>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</si>
  <si>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</si>
  <si>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</si>
  <si>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</si>
  <si>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</si>
  <si>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</si>
  <si>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</si>
  <si>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</si>
  <si>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</si>
  <si>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</si>
  <si>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</si>
  <si>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</si>
  <si>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</si>
  <si>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</si>
  <si>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</si>
  <si>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</si>
  <si>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</si>
  <si>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</si>
  <si>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</si>
  <si>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</si>
  <si>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</si>
  <si>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</si>
  <si>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</si>
  <si>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</si>
  <si>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</si>
  <si>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</si>
  <si>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</si>
  <si>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</si>
  <si>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</si>
  <si>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</si>
  <si>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</si>
  <si>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</si>
  <si>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</si>
  <si>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</si>
  <si>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</si>
  <si>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</si>
  <si>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</si>
  <si>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</si>
  <si>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</si>
  <si>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</si>
  <si>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</si>
  <si>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</si>
  <si>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</si>
  <si>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</si>
  <si>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</si>
  <si>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</si>
  <si>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</si>
  <si>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</si>
  <si>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</si>
  <si>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</si>
  <si>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</si>
  <si>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</si>
  <si>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</si>
  <si>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</si>
  <si>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</si>
  <si>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</si>
  <si>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</si>
  <si>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</si>
  <si>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</si>
  <si>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</si>
  <si>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</si>
  <si>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</si>
  <si>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</si>
  <si>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</si>
  <si>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</si>
  <si>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</si>
  <si>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</si>
  <si>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</si>
  <si>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</si>
  <si>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</si>
  <si>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</si>
  <si>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</si>
  <si>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</si>
  <si>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</si>
  <si>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</si>
  <si>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</si>
  <si>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</si>
  <si>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</si>
  <si>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karpet</t>
  </si>
  <si>
    <t>m</t>
  </si>
  <si>
    <t>mulai durasi 5-8 s/d &gt;8 hari</t>
  </si>
  <si>
    <t>buku, kitab dsj</t>
  </si>
  <si>
    <t>sound/speaker</t>
  </si>
  <si>
    <t>lemari/rak</t>
  </si>
  <si>
    <t>mulai durasi &gt;8 hari</t>
  </si>
  <si>
    <t>perabotan lain</t>
  </si>
  <si>
    <t>semua kelas banjir</t>
  </si>
  <si>
    <t>karpet (laundry)</t>
  </si>
  <si>
    <t>mulai durasi &lt;1 s/d 1-4 hari</t>
  </si>
  <si>
    <t>SEKOLAH TINGGI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</si>
</sst>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4"/>
  <sheetViews>
    <sheetView tabSelected="1" workbookViewId="0">
      <selection activeCell="J34" sqref="J34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9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4" t="s">
        <v>97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1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6">
        <v>1</v>
      </c>
      <c r="C9" s="6" t="s">
        <v>82</v>
      </c>
      <c r="D9" s="12">
        <v>2</v>
      </c>
      <c r="E9" s="4" t="s">
        <v>45</v>
      </c>
      <c r="F9" s="10">
        <v>1500000</v>
      </c>
      <c r="G9" s="10">
        <f>D9*F9</f>
        <v>3000000</v>
      </c>
      <c r="H9" s="9" t="s">
        <v>53</v>
      </c>
    </row>
    <row r="10" spans="1:20" ht="36.75">
      <c r="A10" s="1"/>
      <c r="B10" s="26">
        <v>2</v>
      </c>
      <c r="C10" s="25" t="s">
        <v>43</v>
      </c>
      <c r="D10" s="4">
        <v>2</v>
      </c>
      <c r="E10" s="4" t="s">
        <v>45</v>
      </c>
      <c r="F10" s="7">
        <v>4000000</v>
      </c>
      <c r="G10" s="7">
        <f t="shared" ref="G10" si="0">D10*F10</f>
        <v>8000000</v>
      </c>
      <c r="H10" s="27" t="s">
        <v>56</v>
      </c>
    </row>
    <row r="11" spans="1:20">
      <c r="A11" s="1"/>
      <c r="B11" s="26">
        <v>3</v>
      </c>
      <c r="C11" s="6" t="s">
        <v>44</v>
      </c>
      <c r="D11" s="4">
        <v>4</v>
      </c>
      <c r="E11" s="4" t="s">
        <v>45</v>
      </c>
      <c r="F11" s="10">
        <v>1000000</v>
      </c>
      <c r="G11" s="10">
        <f>D11*F11</f>
        <v>4000000</v>
      </c>
      <c r="H11" s="9" t="s">
        <v>53</v>
      </c>
    </row>
    <row r="12" spans="1:20" ht="48.75">
      <c r="A12" s="1"/>
      <c r="B12" s="26">
        <v>4</v>
      </c>
      <c r="C12" s="14" t="s">
        <v>63</v>
      </c>
      <c r="D12" s="4"/>
      <c r="E12" s="4"/>
      <c r="F12" s="10"/>
      <c r="G12" s="10">
        <v>500000</v>
      </c>
      <c r="H12" s="27" t="s">
        <v>61</v>
      </c>
      <c r="P12" s="2"/>
      <c r="Q12" s="1"/>
      <c r="R12" s="1"/>
      <c r="S12" s="1"/>
      <c r="T12" s="1"/>
    </row>
    <row r="13" spans="1:20" ht="24.75">
      <c r="A13" s="1"/>
      <c r="B13" s="26">
        <v>5</v>
      </c>
      <c r="C13" s="25" t="s">
        <v>83</v>
      </c>
      <c r="D13" s="13">
        <v>1</v>
      </c>
      <c r="E13" s="4" t="s">
        <v>62</v>
      </c>
      <c r="F13" s="10">
        <v>1000000</v>
      </c>
      <c r="G13" s="28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6">
        <v>1</v>
      </c>
      <c r="C15" s="6" t="s">
        <v>82</v>
      </c>
      <c r="D15" s="12">
        <v>2</v>
      </c>
      <c r="E15" s="4" t="s">
        <v>45</v>
      </c>
      <c r="F15" s="7">
        <f>10%*F9</f>
        <v>150000</v>
      </c>
      <c r="G15" s="10">
        <f>D15*F15</f>
        <v>300000</v>
      </c>
      <c r="H15" s="9" t="s">
        <v>52</v>
      </c>
    </row>
    <row r="16" spans="1:20" ht="36.75">
      <c r="A16" s="1"/>
      <c r="B16" s="26">
        <v>2</v>
      </c>
      <c r="C16" s="25" t="s">
        <v>43</v>
      </c>
      <c r="D16" s="4">
        <v>2</v>
      </c>
      <c r="E16" s="4" t="s">
        <v>45</v>
      </c>
      <c r="F16" s="7">
        <f>40%*F10</f>
        <v>1600000</v>
      </c>
      <c r="G16" s="7">
        <f t="shared" ref="G16" si="1">D16*F16</f>
        <v>3200000</v>
      </c>
      <c r="H16" s="9" t="s">
        <v>54</v>
      </c>
      <c r="O16" s="1"/>
    </row>
    <row r="17" spans="1:26">
      <c r="A17" s="1"/>
      <c r="B17" s="26">
        <v>3</v>
      </c>
      <c r="C17" s="6" t="s">
        <v>44</v>
      </c>
      <c r="D17" s="4">
        <v>4</v>
      </c>
      <c r="E17" s="4" t="s">
        <v>45</v>
      </c>
      <c r="F17" s="7">
        <f>10%*F11</f>
        <v>100000</v>
      </c>
      <c r="G17" s="10">
        <f>D17*F17</f>
        <v>400000</v>
      </c>
      <c r="H17" s="9" t="s">
        <v>52</v>
      </c>
    </row>
    <row r="18" spans="1:26" ht="36.75">
      <c r="A18" s="1"/>
      <c r="B18" s="26">
        <v>4</v>
      </c>
      <c r="C18" s="25" t="s">
        <v>83</v>
      </c>
      <c r="D18" s="13">
        <v>1</v>
      </c>
      <c r="E18" s="4" t="s">
        <v>62</v>
      </c>
      <c r="F18" s="28">
        <f>10%*F13</f>
        <v>100000</v>
      </c>
      <c r="G18" s="28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0" t="s">
        <v>64</v>
      </c>
      <c r="F20" s="10">
        <v>500000</v>
      </c>
      <c r="G20" s="10">
        <f>D20*F20</f>
        <v>500000</v>
      </c>
      <c r="H20" s="25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7" t="s">
        <v>55</v>
      </c>
      <c r="J21" s="45" t="s">
        <v>97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3</v>
      </c>
      <c r="E22" s="4" t="s">
        <v>48</v>
      </c>
      <c r="F22" s="10">
        <v>45000</v>
      </c>
      <c r="G22" s="10">
        <f>D22*F22</f>
        <v>135000</v>
      </c>
      <c r="H22" s="17"/>
      <c r="I22" s="1"/>
      <c r="J22" s="46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((10%*G12)+G16+G18)+((10%*G43)+G46+G51+G52)+(10%*G92)+G94+G95</f>
        <v>12980000</v>
      </c>
      <c r="L23" s="8">
        <f>((20%*G12)+G16+G18)+((20%*G43)+G46+G51+G52)+(20%*G92)+G94+G95</f>
        <v>13280000</v>
      </c>
      <c r="M23" s="8">
        <f>((60%*G12)+G15+G16+G17+G18+G20)+((60%*G43)+G45+G46+G47+G48+G49+G50+G51+G52+G53+G54+G56)+(G74)+G88+G89+G90+(60%*G92)+G96</f>
        <v>30040000</v>
      </c>
      <c r="N23" s="8">
        <f>(G9+G11+G12+G16+G18+G20+G26+G27)+(G33+G35+G36+G37+G38+G43+G46+G51+G52+G53+G54+G56+G62+G63)+(G70+G72+G74+G77+G78)+G88+G89+G90+G91+G92+G99+G100</f>
        <v>72925000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(G10+(15%*G12)+G18)+(G34+G39+G40+(15%*G43))+(15%*G92)+G94+G95</f>
        <v>30950000</v>
      </c>
      <c r="L24" s="8">
        <f>(G10+(25%*G12)+G18)+(G34+G39+G40+(25%*G43))+(25%*G92)+G94+G95</f>
        <v>31250000</v>
      </c>
      <c r="M24" s="8">
        <f>(G10+(65%*G12)+G13+G15+G17+G20+G22+G23+G24)+(G34+G39+G40+(65%*G43)+G45+G47+G48+G49+G50+G53+G54+G56+G58+G59+G60)+(G74+G80+G81+G82)+G88+G89+G90+(65%*G92)+G96+G102+G103+G104</f>
        <v>51155000</v>
      </c>
      <c r="N24" s="8">
        <f>(G9+G10+G11+G12+G13+G20+G22+G23+G24+G26+G27)+(G33+G34+G35+G36+G37+G38+G39+G40+G43+G53+G54+G56+G58+G59+G60+G62+G63)+(G70+G71+G72+G74+G77+G78+G80+G81+G82)+G88+G89+G90+G91+G92+G99+G100+G102+G103+G104</f>
        <v>93920000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(G10+(20%*G12)+G18)+(G34+G39+G40+(20%*G43))+(20%*G92)+G94+G95</f>
        <v>31100000</v>
      </c>
      <c r="L25" s="7">
        <f>(G10+(30%*G12)+G18)+(G34+G39+G40+(30%*G43))+(30%*G92)+G94+G95</f>
        <v>31400000</v>
      </c>
      <c r="M25" s="7">
        <f>(G10+(70%*G12)+G13+G15+G17+G20+G22+G23+G24)+(G34+G39+G40+(70%*G43)+G45+G47+G48+G49+G50+G53+G54+G56+G58+G59+G60)+(G74+G80+G81+G82)+G88+G89+G90+(65%*G92)+G96+G102+G103+G104</f>
        <v>51280000</v>
      </c>
      <c r="N25" s="7">
        <f>(G9+G10+G11+G12+G13+G20+G22+G23+G24+G26+G27)+(G33+G34+G35+G36+G37+G38+G39+G40+G41+G42+G43+G56+G58+G59+G60+G62+G63)+(G70+G71+G72+G74+G77+G78+G80+G81+G82)+G88+G89+G90+G91+G92+G99+G100+G102+G103+G104</f>
        <v>103820000</v>
      </c>
    </row>
    <row r="26" spans="1:26">
      <c r="A26" s="1"/>
      <c r="B26" s="13"/>
      <c r="C26" s="14" t="s">
        <v>58</v>
      </c>
      <c r="D26" s="13">
        <v>8</v>
      </c>
      <c r="E26" s="13" t="s">
        <v>59</v>
      </c>
      <c r="F26" s="16">
        <v>60000</v>
      </c>
      <c r="G26" s="10">
        <f>D26*F26</f>
        <v>480000</v>
      </c>
      <c r="H26" s="27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28">
        <f>D27*F27</f>
        <v>100000</v>
      </c>
      <c r="H27" s="17"/>
      <c r="I27" s="1"/>
      <c r="J27" s="1"/>
      <c r="K27" s="1"/>
      <c r="L27" s="1"/>
      <c r="M27" s="1"/>
      <c r="N27" s="1"/>
    </row>
    <row r="28" spans="1:26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97</v>
      </c>
      <c r="K29" s="21">
        <f>K23+K34</f>
        <v>13980000</v>
      </c>
      <c r="L29" s="21">
        <f>K24+K35</f>
        <v>31950000</v>
      </c>
      <c r="M29" s="21">
        <f>K25+K36</f>
        <v>32100000</v>
      </c>
      <c r="N29" s="21">
        <f>K26+K37</f>
        <v>0</v>
      </c>
      <c r="O29" s="21">
        <f>L23+L34</f>
        <v>14330000</v>
      </c>
      <c r="P29" s="21">
        <f>L24+L35</f>
        <v>32300000</v>
      </c>
      <c r="Q29" s="21">
        <f>L25+L36</f>
        <v>32450000</v>
      </c>
      <c r="R29" s="21">
        <f>L26+L37</f>
        <v>0</v>
      </c>
      <c r="S29" s="21">
        <f>M23+M34</f>
        <v>31290000</v>
      </c>
      <c r="T29" s="21">
        <f>M24+M35</f>
        <v>52405000</v>
      </c>
      <c r="U29" s="21">
        <f>M25+M36</f>
        <v>52530000</v>
      </c>
      <c r="V29" s="21">
        <f>M26+M37</f>
        <v>0</v>
      </c>
      <c r="W29" s="21">
        <f>N23+N34</f>
        <v>74375000</v>
      </c>
      <c r="X29" s="21">
        <f>N24+N35</f>
        <v>95370000</v>
      </c>
      <c r="Y29" s="21">
        <f>N25+N36</f>
        <v>105270000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45" t="s">
        <v>97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6">
        <v>1</v>
      </c>
      <c r="C33" s="25" t="s">
        <v>73</v>
      </c>
      <c r="D33" s="4">
        <v>4</v>
      </c>
      <c r="E33" s="4" t="s">
        <v>45</v>
      </c>
      <c r="F33" s="7">
        <v>650000</v>
      </c>
      <c r="G33" s="7">
        <f t="shared" ref="G33:G35" si="3">D33*F33</f>
        <v>2600000</v>
      </c>
      <c r="H33" s="9" t="s">
        <v>53</v>
      </c>
      <c r="I33" s="1"/>
      <c r="J33" s="46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6">
        <v>2</v>
      </c>
      <c r="C34" s="25" t="s">
        <v>43</v>
      </c>
      <c r="D34" s="4">
        <v>4</v>
      </c>
      <c r="E34" s="4" t="s">
        <v>45</v>
      </c>
      <c r="F34" s="7">
        <v>4000000</v>
      </c>
      <c r="G34" s="7">
        <f t="shared" si="3"/>
        <v>16000000</v>
      </c>
      <c r="H34" s="27" t="s">
        <v>56</v>
      </c>
      <c r="I34" s="1"/>
      <c r="J34" s="6" t="s">
        <v>15</v>
      </c>
      <c r="K34" s="8">
        <f>$F$114</f>
        <v>1000000</v>
      </c>
      <c r="L34" s="8">
        <f>$F$114+(5%*$F$114)</f>
        <v>1050000</v>
      </c>
      <c r="M34" s="8">
        <f>$F$114+(25%*$F$114)</f>
        <v>1250000</v>
      </c>
      <c r="N34" s="8">
        <f>$F$114+(45%*$F$114)</f>
        <v>1450000</v>
      </c>
    </row>
    <row r="35" spans="1:14">
      <c r="B35" s="26">
        <v>3</v>
      </c>
      <c r="C35" s="6" t="s">
        <v>60</v>
      </c>
      <c r="D35" s="12">
        <v>4</v>
      </c>
      <c r="E35" s="4" t="s">
        <v>45</v>
      </c>
      <c r="F35" s="10">
        <v>1500000</v>
      </c>
      <c r="G35" s="10">
        <f t="shared" si="3"/>
        <v>6000000</v>
      </c>
      <c r="H35" s="9" t="s">
        <v>53</v>
      </c>
      <c r="J35" s="6" t="s">
        <v>16</v>
      </c>
      <c r="K35" s="8">
        <f>$F$114</f>
        <v>1000000</v>
      </c>
      <c r="L35" s="8">
        <f>$F$114+(5%*$F$114)</f>
        <v>1050000</v>
      </c>
      <c r="M35" s="8">
        <f>$F$114+(25%*$F$114)</f>
        <v>1250000</v>
      </c>
      <c r="N35" s="8">
        <f>$F$114+(45%*$F$114)</f>
        <v>1450000</v>
      </c>
    </row>
    <row r="36" spans="1:14">
      <c r="A36" s="1"/>
      <c r="B36" s="26">
        <v>4</v>
      </c>
      <c r="C36" s="6" t="s">
        <v>44</v>
      </c>
      <c r="D36" s="4">
        <v>8</v>
      </c>
      <c r="E36" s="4" t="s">
        <v>45</v>
      </c>
      <c r="F36" s="10">
        <v>1000000</v>
      </c>
      <c r="G36" s="10">
        <f t="shared" ref="G36:G42" si="4">D36*F36</f>
        <v>8000000</v>
      </c>
      <c r="H36" s="9" t="s">
        <v>53</v>
      </c>
      <c r="J36" s="6" t="s">
        <v>17</v>
      </c>
      <c r="K36" s="8">
        <f>$F$114</f>
        <v>1000000</v>
      </c>
      <c r="L36" s="8">
        <f>$F$114+(5%*$F$114)</f>
        <v>1050000</v>
      </c>
      <c r="M36" s="8">
        <f>$F$114+(25%*$F$114)</f>
        <v>1250000</v>
      </c>
      <c r="N36" s="8">
        <f>$F$114+(45%*$F$114)</f>
        <v>1450000</v>
      </c>
    </row>
    <row r="37" spans="1:14">
      <c r="A37" s="1"/>
      <c r="B37" s="26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6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6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7" t="s">
        <v>56</v>
      </c>
      <c r="I39" s="2"/>
    </row>
    <row r="40" spans="1:14" ht="36.75">
      <c r="A40" s="1"/>
      <c r="B40" s="26">
        <v>8</v>
      </c>
      <c r="C40" s="35" t="s">
        <v>77</v>
      </c>
      <c r="D40" s="42">
        <v>1</v>
      </c>
      <c r="E40" s="4" t="s">
        <v>45</v>
      </c>
      <c r="F40" s="10">
        <v>2000000</v>
      </c>
      <c r="G40" s="34">
        <f t="shared" si="4"/>
        <v>2000000</v>
      </c>
      <c r="H40" s="27" t="s">
        <v>56</v>
      </c>
    </row>
    <row r="41" spans="1:14" ht="24.75">
      <c r="A41" s="1"/>
      <c r="B41" s="26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7" t="s">
        <v>79</v>
      </c>
    </row>
    <row r="42" spans="1:14" ht="24.75">
      <c r="A42" s="1"/>
      <c r="B42" s="26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7" t="s">
        <v>79</v>
      </c>
    </row>
    <row r="43" spans="1:14" ht="48.75">
      <c r="B43" s="26">
        <v>11</v>
      </c>
      <c r="C43" s="14" t="s">
        <v>81</v>
      </c>
      <c r="D43" s="4"/>
      <c r="E43" s="4"/>
      <c r="F43" s="10"/>
      <c r="G43" s="10">
        <v>2000000</v>
      </c>
      <c r="H43" s="27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6">
        <v>1</v>
      </c>
      <c r="C45" s="25" t="s">
        <v>73</v>
      </c>
      <c r="D45" s="4">
        <v>4</v>
      </c>
      <c r="E45" s="4" t="s">
        <v>45</v>
      </c>
      <c r="F45" s="7">
        <f>10%*F33</f>
        <v>65000</v>
      </c>
      <c r="G45" s="7">
        <f t="shared" ref="G45:G54" si="5">D45*F45</f>
        <v>260000</v>
      </c>
      <c r="H45" s="9" t="s">
        <v>52</v>
      </c>
    </row>
    <row r="46" spans="1:14" ht="36.75">
      <c r="A46" s="32"/>
      <c r="B46" s="26">
        <v>2</v>
      </c>
      <c r="C46" s="25" t="s">
        <v>43</v>
      </c>
      <c r="D46" s="4">
        <v>4</v>
      </c>
      <c r="E46" s="4" t="s">
        <v>45</v>
      </c>
      <c r="F46" s="7">
        <f>40%*F34</f>
        <v>1600000</v>
      </c>
      <c r="G46" s="7">
        <f t="shared" si="5"/>
        <v>6400000</v>
      </c>
      <c r="H46" s="9" t="s">
        <v>54</v>
      </c>
    </row>
    <row r="47" spans="1:14">
      <c r="A47" s="22"/>
      <c r="B47" s="26">
        <v>3</v>
      </c>
      <c r="C47" s="6" t="s">
        <v>60</v>
      </c>
      <c r="D47" s="12">
        <v>4</v>
      </c>
      <c r="E47" s="4" t="s">
        <v>45</v>
      </c>
      <c r="F47" s="7">
        <f t="shared" ref="F47:F54" si="6">10%*F35</f>
        <v>150000</v>
      </c>
      <c r="G47" s="10">
        <f t="shared" si="5"/>
        <v>600000</v>
      </c>
      <c r="H47" s="9" t="s">
        <v>52</v>
      </c>
      <c r="J47" s="1"/>
      <c r="K47" s="1"/>
      <c r="L47" s="1"/>
      <c r="M47" s="1"/>
    </row>
    <row r="48" spans="1:14">
      <c r="A48" s="32"/>
      <c r="B48" s="26">
        <v>5</v>
      </c>
      <c r="C48" s="6" t="s">
        <v>44</v>
      </c>
      <c r="D48" s="4">
        <v>8</v>
      </c>
      <c r="E48" s="4" t="s">
        <v>45</v>
      </c>
      <c r="F48" s="7">
        <f t="shared" si="6"/>
        <v>100000</v>
      </c>
      <c r="G48" s="10">
        <f t="shared" si="5"/>
        <v>800000</v>
      </c>
      <c r="H48" s="9" t="s">
        <v>52</v>
      </c>
      <c r="J48" s="1"/>
      <c r="K48" s="1"/>
      <c r="L48" s="1"/>
      <c r="M48" s="1"/>
    </row>
    <row r="49" spans="1:13">
      <c r="A49" s="32"/>
      <c r="B49" s="26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2"/>
      <c r="B50" s="26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1"/>
      <c r="B51" s="26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1"/>
      <c r="B52" s="26">
        <v>10</v>
      </c>
      <c r="C52" s="35" t="s">
        <v>77</v>
      </c>
      <c r="D52" s="42">
        <v>1</v>
      </c>
      <c r="E52" s="4" t="s">
        <v>45</v>
      </c>
      <c r="F52" s="7">
        <f t="shared" si="6"/>
        <v>200000</v>
      </c>
      <c r="G52" s="34">
        <f t="shared" si="5"/>
        <v>200000</v>
      </c>
      <c r="H52" s="9" t="s">
        <v>54</v>
      </c>
      <c r="I52" s="1"/>
    </row>
    <row r="53" spans="1:13">
      <c r="A53" s="31"/>
      <c r="B53" s="26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1"/>
      <c r="B54" s="43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1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1"/>
      <c r="B56" s="23">
        <v>1</v>
      </c>
      <c r="C56" s="14" t="s">
        <v>42</v>
      </c>
      <c r="D56" s="13">
        <v>2</v>
      </c>
      <c r="E56" s="30" t="s">
        <v>84</v>
      </c>
      <c r="F56" s="10">
        <v>500000</v>
      </c>
      <c r="G56" s="10">
        <f>D56*F56</f>
        <v>1000000</v>
      </c>
      <c r="H56" s="25" t="s">
        <v>52</v>
      </c>
    </row>
    <row r="57" spans="1:13" ht="24.75">
      <c r="A57" s="31"/>
      <c r="B57" s="23">
        <v>2</v>
      </c>
      <c r="C57" s="6" t="s">
        <v>46</v>
      </c>
      <c r="D57" s="12"/>
      <c r="E57" s="4"/>
      <c r="F57" s="10"/>
      <c r="G57" s="10"/>
      <c r="H57" s="27" t="s">
        <v>55</v>
      </c>
    </row>
    <row r="58" spans="1:13">
      <c r="A58" s="31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7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28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6"/>
      <c r="C68" s="37" t="s">
        <v>67</v>
      </c>
      <c r="D68" s="25"/>
      <c r="E68" s="25"/>
      <c r="F68" s="25"/>
      <c r="G68" s="7"/>
      <c r="H68" s="27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6">
        <v>1</v>
      </c>
      <c r="C70" s="25" t="s">
        <v>68</v>
      </c>
      <c r="D70" s="26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6">
        <v>2</v>
      </c>
      <c r="C71" s="25" t="s">
        <v>69</v>
      </c>
      <c r="D71" s="13">
        <v>2</v>
      </c>
      <c r="E71" s="4" t="s">
        <v>45</v>
      </c>
      <c r="F71" s="10">
        <v>15000</v>
      </c>
      <c r="G71" s="28">
        <f>D71*F71</f>
        <v>30000</v>
      </c>
      <c r="H71" s="27" t="s">
        <v>70</v>
      </c>
    </row>
    <row r="72" spans="2:10">
      <c r="B72" s="26">
        <v>3</v>
      </c>
      <c r="C72" s="25" t="s">
        <v>65</v>
      </c>
      <c r="D72" s="13">
        <v>1</v>
      </c>
      <c r="E72" s="4" t="s">
        <v>45</v>
      </c>
      <c r="F72" s="10">
        <v>80000</v>
      </c>
      <c r="G72" s="28">
        <f>D72*F72</f>
        <v>80000</v>
      </c>
      <c r="H72" s="9" t="s">
        <v>53</v>
      </c>
    </row>
    <row r="73" spans="2:10">
      <c r="B73" s="38"/>
      <c r="C73" s="19" t="s">
        <v>40</v>
      </c>
      <c r="D73" s="13"/>
      <c r="E73" s="17"/>
      <c r="F73" s="17"/>
      <c r="G73" s="17"/>
      <c r="H73" s="17"/>
    </row>
    <row r="74" spans="2:10" ht="30">
      <c r="B74" s="26">
        <v>1</v>
      </c>
      <c r="C74" s="39" t="s">
        <v>71</v>
      </c>
      <c r="D74" s="13">
        <v>2</v>
      </c>
      <c r="E74" s="4" t="s">
        <v>45</v>
      </c>
      <c r="F74" s="10"/>
      <c r="G74" s="28">
        <v>200000</v>
      </c>
      <c r="H74" s="40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36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4"/>
      <c r="C87" s="19" t="s">
        <v>39</v>
      </c>
      <c r="E87" s="6"/>
      <c r="F87" s="7"/>
      <c r="G87" s="7"/>
      <c r="H87" s="9"/>
    </row>
    <row r="88" spans="2:10" ht="24.75">
      <c r="B88" s="4">
        <v>1</v>
      </c>
      <c r="C88" s="6" t="s">
        <v>86</v>
      </c>
      <c r="D88" s="4">
        <v>60</v>
      </c>
      <c r="E88" s="4" t="s">
        <v>87</v>
      </c>
      <c r="F88" s="10">
        <v>80000</v>
      </c>
      <c r="G88" s="10">
        <f>D88*F88</f>
        <v>4800000</v>
      </c>
      <c r="H88" s="9" t="s">
        <v>88</v>
      </c>
    </row>
    <row r="89" spans="2:10">
      <c r="B89" s="4">
        <v>2</v>
      </c>
      <c r="C89" s="6" t="s">
        <v>89</v>
      </c>
      <c r="D89" s="4"/>
      <c r="E89" s="4"/>
      <c r="F89" s="10"/>
      <c r="G89" s="34">
        <v>2000000</v>
      </c>
      <c r="H89" s="6" t="s">
        <v>52</v>
      </c>
    </row>
    <row r="90" spans="2:10">
      <c r="B90" s="4">
        <v>3</v>
      </c>
      <c r="C90" s="6" t="s">
        <v>90</v>
      </c>
      <c r="D90" s="4">
        <v>1</v>
      </c>
      <c r="E90" s="13" t="s">
        <v>45</v>
      </c>
      <c r="F90" s="10">
        <v>5000000</v>
      </c>
      <c r="G90" s="10">
        <f>D90*F90</f>
        <v>5000000</v>
      </c>
      <c r="H90" s="6" t="s">
        <v>52</v>
      </c>
    </row>
    <row r="91" spans="2:10">
      <c r="B91" s="15">
        <v>4</v>
      </c>
      <c r="C91" s="14" t="s">
        <v>91</v>
      </c>
      <c r="D91" s="13">
        <v>1</v>
      </c>
      <c r="E91" s="13" t="s">
        <v>45</v>
      </c>
      <c r="F91" s="10">
        <v>2000000</v>
      </c>
      <c r="G91" s="28">
        <f>D91*F91</f>
        <v>2000000</v>
      </c>
      <c r="H91" s="17" t="s">
        <v>92</v>
      </c>
    </row>
    <row r="92" spans="2:10">
      <c r="B92" s="15">
        <v>5</v>
      </c>
      <c r="C92" s="14" t="s">
        <v>93</v>
      </c>
      <c r="D92" s="13"/>
      <c r="E92" s="17"/>
      <c r="G92" s="34">
        <v>500000</v>
      </c>
      <c r="H92" s="17" t="s">
        <v>94</v>
      </c>
    </row>
    <row r="93" spans="2:10">
      <c r="B93" s="4"/>
      <c r="C93" s="19" t="s">
        <v>40</v>
      </c>
      <c r="D93" s="12"/>
      <c r="E93" s="4"/>
      <c r="F93" s="10"/>
      <c r="G93" s="10"/>
      <c r="H93" s="6"/>
    </row>
    <row r="94" spans="2:10" ht="24.75">
      <c r="B94" s="44">
        <v>1</v>
      </c>
      <c r="C94" s="14" t="s">
        <v>95</v>
      </c>
      <c r="D94" s="13">
        <v>60</v>
      </c>
      <c r="E94" s="13" t="s">
        <v>87</v>
      </c>
      <c r="F94" s="10">
        <v>35000</v>
      </c>
      <c r="G94" s="10">
        <f>D94*F94</f>
        <v>2100000</v>
      </c>
      <c r="H94" s="9" t="s">
        <v>96</v>
      </c>
    </row>
    <row r="95" spans="2:10" ht="24.75">
      <c r="B95" s="15">
        <v>2</v>
      </c>
      <c r="C95" s="14" t="s">
        <v>90</v>
      </c>
      <c r="D95" s="13">
        <v>1</v>
      </c>
      <c r="E95" s="13" t="s">
        <v>45</v>
      </c>
      <c r="F95" s="10">
        <v>500000</v>
      </c>
      <c r="G95" s="10">
        <f>D95*F95</f>
        <v>500000</v>
      </c>
      <c r="H95" s="27" t="s">
        <v>96</v>
      </c>
    </row>
    <row r="96" spans="2:10">
      <c r="B96" s="15">
        <v>3</v>
      </c>
      <c r="C96" s="14" t="s">
        <v>91</v>
      </c>
      <c r="D96" s="13">
        <v>1</v>
      </c>
      <c r="E96" s="13" t="s">
        <v>45</v>
      </c>
      <c r="F96" s="10">
        <v>200000</v>
      </c>
      <c r="G96" s="10">
        <f>D96*F96</f>
        <v>200000</v>
      </c>
      <c r="H96" s="25" t="s">
        <v>52</v>
      </c>
    </row>
    <row r="97" spans="2:8">
      <c r="B97" s="13"/>
      <c r="C97" s="19" t="s">
        <v>41</v>
      </c>
      <c r="D97" s="4"/>
      <c r="E97" s="4"/>
      <c r="F97" s="10"/>
      <c r="G97" s="10"/>
      <c r="H97" s="6"/>
    </row>
    <row r="98" spans="2:8">
      <c r="B98" s="13">
        <v>1</v>
      </c>
      <c r="C98" s="6" t="s">
        <v>57</v>
      </c>
      <c r="D98" s="13"/>
      <c r="E98" s="13"/>
      <c r="F98" s="13"/>
      <c r="G98" s="10"/>
      <c r="H98" s="6" t="s">
        <v>92</v>
      </c>
    </row>
    <row r="99" spans="2:8">
      <c r="B99" s="13"/>
      <c r="C99" s="6" t="s">
        <v>58</v>
      </c>
      <c r="D99" s="13">
        <v>80</v>
      </c>
      <c r="E99" s="4" t="s">
        <v>59</v>
      </c>
      <c r="F99" s="10">
        <v>60000</v>
      </c>
      <c r="G99" s="10">
        <f>D99*F99</f>
        <v>4800000</v>
      </c>
      <c r="H99" s="6"/>
    </row>
    <row r="100" spans="2:8">
      <c r="B100" s="13"/>
      <c r="C100" s="6" t="s">
        <v>50</v>
      </c>
      <c r="D100" s="12">
        <v>2</v>
      </c>
      <c r="E100" s="4" t="s">
        <v>51</v>
      </c>
      <c r="F100" s="10">
        <v>75000</v>
      </c>
      <c r="G100" s="10">
        <f>D100*F100</f>
        <v>150000</v>
      </c>
      <c r="H100" s="17"/>
    </row>
    <row r="101" spans="2:8" ht="24.75">
      <c r="B101" s="13">
        <v>2</v>
      </c>
      <c r="C101" s="6" t="s">
        <v>46</v>
      </c>
      <c r="D101" s="12"/>
      <c r="E101" s="4"/>
      <c r="F101" s="10"/>
      <c r="G101" s="10"/>
      <c r="H101" s="9" t="s">
        <v>66</v>
      </c>
    </row>
    <row r="102" spans="2:8">
      <c r="B102" s="6"/>
      <c r="C102" s="6" t="s">
        <v>47</v>
      </c>
      <c r="D102" s="4">
        <v>20</v>
      </c>
      <c r="E102" s="4" t="s">
        <v>48</v>
      </c>
      <c r="F102" s="10">
        <v>45000</v>
      </c>
      <c r="G102" s="10">
        <f>D102*F102</f>
        <v>900000</v>
      </c>
      <c r="H102" s="17"/>
    </row>
    <row r="103" spans="2:8">
      <c r="B103" s="17"/>
      <c r="C103" s="6" t="s">
        <v>49</v>
      </c>
      <c r="D103" s="13">
        <v>1</v>
      </c>
      <c r="E103" s="4" t="s">
        <v>45</v>
      </c>
      <c r="F103" s="10">
        <v>35000</v>
      </c>
      <c r="G103" s="10">
        <f>D103*F103</f>
        <v>35000</v>
      </c>
      <c r="H103" s="17"/>
    </row>
    <row r="104" spans="2:8">
      <c r="B104" s="36"/>
      <c r="C104" s="14" t="s">
        <v>50</v>
      </c>
      <c r="D104" s="13">
        <v>2</v>
      </c>
      <c r="E104" s="15" t="s">
        <v>51</v>
      </c>
      <c r="F104" s="16">
        <v>50000</v>
      </c>
      <c r="G104" s="7">
        <f>D104*F104</f>
        <v>100000</v>
      </c>
      <c r="H104" s="17"/>
    </row>
    <row r="110" spans="2:8">
      <c r="B110" s="2" t="s">
        <v>36</v>
      </c>
      <c r="C110" s="1"/>
      <c r="D110" s="1"/>
      <c r="E110" s="1"/>
      <c r="F110" s="1"/>
      <c r="G110" s="1"/>
      <c r="H110" s="1"/>
    </row>
    <row r="111" spans="2:8">
      <c r="B111" s="3" t="s">
        <v>37</v>
      </c>
      <c r="C111" s="1"/>
      <c r="D111" s="1"/>
      <c r="E111" s="1"/>
      <c r="F111" s="1"/>
      <c r="G111" s="1"/>
      <c r="H111" s="1"/>
    </row>
    <row r="113" spans="2:8">
      <c r="B113" s="5" t="s">
        <v>8</v>
      </c>
      <c r="C113" s="5" t="s">
        <v>9</v>
      </c>
      <c r="D113" s="5" t="s">
        <v>10</v>
      </c>
      <c r="E113" s="5" t="s">
        <v>11</v>
      </c>
      <c r="F113" s="5" t="s">
        <v>12</v>
      </c>
      <c r="G113" s="5" t="s">
        <v>13</v>
      </c>
      <c r="H113" s="5" t="s">
        <v>14</v>
      </c>
    </row>
    <row r="114" spans="2:8">
      <c r="B114" s="4">
        <v>1</v>
      </c>
      <c r="C114" s="6" t="s">
        <v>38</v>
      </c>
      <c r="D114" s="6"/>
      <c r="E114" s="4"/>
      <c r="F114" s="7">
        <v>1000000</v>
      </c>
      <c r="G114" s="7"/>
      <c r="H114" s="9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3" bestFit="1" customWidth="1"/>
    <col min="3" max="3" width="9.140625" style="33"/>
  </cols>
  <sheetData>
    <row r="1" spans="1:3">
      <c r="A1" s="29"/>
      <c r="B1" s="29"/>
      <c r="C1" s="2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2015-09-29T08:55:57Z</dcterms:modified>
</cp:coreProperties>
</file>