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20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234" i="3"/>
  <c r="B233"/>
  <c r="B232"/>
  <c r="M33" i="1"/>
  <c r="L35"/>
  <c r="L34"/>
  <c r="L33"/>
  <c r="K35"/>
  <c r="K34"/>
  <c r="K33"/>
  <c r="G25"/>
  <c r="G26"/>
  <c r="G28"/>
  <c r="M34" s="1"/>
  <c r="G29"/>
  <c r="G30"/>
  <c r="G11"/>
  <c r="G12"/>
  <c r="G13"/>
  <c r="G14"/>
  <c r="G15"/>
  <c r="G16"/>
  <c r="G17"/>
  <c r="G18"/>
  <c r="G19"/>
  <c r="G20"/>
  <c r="G21"/>
  <c r="G10"/>
  <c r="M35" l="1"/>
  <c r="N35"/>
  <c r="N34"/>
  <c r="N33"/>
  <c r="E22" i="2"/>
  <c r="E21"/>
  <c r="E20"/>
  <c r="E18"/>
  <c r="E17"/>
  <c r="E16"/>
  <c r="C22"/>
  <c r="C21"/>
  <c r="C20"/>
  <c r="C18"/>
  <c r="C17"/>
  <c r="C16"/>
  <c r="B14"/>
  <c r="N44" i="1"/>
  <c r="M45"/>
  <c r="L45"/>
  <c r="L46"/>
  <c r="K46"/>
  <c r="K44"/>
  <c r="N46"/>
  <c r="L44" l="1"/>
  <c r="M46"/>
  <c r="N45"/>
  <c r="K45"/>
  <c r="M44"/>
  <c r="K39" l="1"/>
  <c r="L39"/>
  <c r="R39" l="1"/>
  <c r="V39"/>
  <c r="Z39"/>
  <c r="W39" l="1"/>
  <c r="U39"/>
  <c r="M39"/>
  <c r="Q39"/>
  <c r="T39"/>
  <c r="P39"/>
  <c r="Y39"/>
  <c r="S39"/>
  <c r="X39"/>
  <c r="O39"/>
  <c r="N39"/>
</calcChain>
</file>

<file path=xl/sharedStrings.xml><?xml version="1.0" encoding="utf-8"?>
<sst xmlns="http://schemas.openxmlformats.org/spreadsheetml/2006/main" count="382" uniqueCount="139">
  <si>
    <t>Perhitungan Kerusakan Akibat Banjir</t>
  </si>
  <si>
    <t xml:space="preserve">Kerusakan = kehilangan barang/properti, perbaikan barang/properti dan perbaikan bangunan </t>
  </si>
  <si>
    <t>Rekapitulasi Kerusakan</t>
  </si>
  <si>
    <t>Rekapitulasi Kerugian</t>
  </si>
  <si>
    <t>&lt;1 hari</t>
  </si>
  <si>
    <t>1-4 hari</t>
  </si>
  <si>
    <t>5-8 hari</t>
  </si>
  <si>
    <t>&gt;8 hari</t>
  </si>
  <si>
    <t>No</t>
  </si>
  <si>
    <t>Pengeluaran</t>
  </si>
  <si>
    <t>Jumlah</t>
  </si>
  <si>
    <t>Satuan</t>
  </si>
  <si>
    <t>Unit Cost</t>
  </si>
  <si>
    <t>Total</t>
  </si>
  <si>
    <t>Keterangan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</si>
  <si>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</si>
  <si>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</si>
  <si>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</si>
  <si>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</si>
  <si>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</si>
  <si>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</si>
  <si>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</si>
  <si>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</si>
  <si>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</si>
  <si>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</si>
  <si>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</si>
  <si>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</si>
  <si>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</si>
  <si>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</si>
  <si>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</si>
  <si>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</si>
  <si>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</si>
  <si>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</si>
  <si>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</si>
  <si>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</si>
  <si>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</si>
  <si>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Perhitungan Kerugian Akibat Banjir</t>
  </si>
  <si>
    <t xml:space="preserve">Kerugian = kebersihan, kehilangan pendapatan dan tambahan lainnya </t>
  </si>
  <si>
    <t>kehilangan pendapatan</t>
  </si>
  <si>
    <t>kebersihan</t>
  </si>
  <si>
    <t>properti rusak/biaya servis</t>
  </si>
  <si>
    <t>kerusakan bangunan</t>
  </si>
  <si>
    <t>pintu (engsel, slot kunci)</t>
  </si>
  <si>
    <t>Bh</t>
  </si>
  <si>
    <t>cat tembok</t>
  </si>
  <si>
    <t>cat dasar/penutup</t>
  </si>
  <si>
    <t xml:space="preserve">kg </t>
  </si>
  <si>
    <t>rol cat</t>
  </si>
  <si>
    <t>pekerja</t>
  </si>
  <si>
    <t>Oh</t>
  </si>
  <si>
    <t>lantai keramik</t>
  </si>
  <si>
    <t>keramik</t>
  </si>
  <si>
    <t>m2</t>
  </si>
  <si>
    <t>mulai durasi &gt; 8 hari</t>
  </si>
  <si>
    <t>mulai durasi 5-8 hari</t>
  </si>
  <si>
    <t>mulai 71-150 cm dgn durasi 5-8 s/d &gt; 8 hari</t>
  </si>
  <si>
    <t>SHOWROOM</t>
  </si>
  <si>
    <t>hari</t>
  </si>
  <si>
    <t>display showroom luar/parkir</t>
  </si>
  <si>
    <t>servis kendaraan (tune up, pembersihan dari air, dll)</t>
  </si>
  <si>
    <t>Kisaran biaya servis</t>
  </si>
  <si>
    <t>tune up</t>
  </si>
  <si>
    <t>air radiator</t>
  </si>
  <si>
    <t>ganti oli mesin/transmisi</t>
  </si>
  <si>
    <t>ganti filter oli</t>
  </si>
  <si>
    <t>ganti busi</t>
  </si>
  <si>
    <t>pengecekan sistem rem</t>
  </si>
  <si>
    <t>ganti kampas rem</t>
  </si>
  <si>
    <t>alternator korslet</t>
  </si>
  <si>
    <t xml:space="preserve">kopling menempel </t>
  </si>
  <si>
    <t>ganti filter udara</t>
  </si>
  <si>
    <t>rem berkarat</t>
  </si>
  <si>
    <t>ECU korslet</t>
  </si>
  <si>
    <t>rata2</t>
  </si>
  <si>
    <t>semua</t>
  </si>
  <si>
    <t>1-4 hari dst</t>
  </si>
  <si>
    <t>71-150 dst</t>
  </si>
  <si>
    <t>71-150 &amp; 1-4 hari</t>
  </si>
  <si>
    <t>71-150 &amp; 5-8 hari</t>
  </si>
  <si>
    <t>Kelurahan</t>
  </si>
  <si>
    <t>Luas</t>
  </si>
  <si>
    <t>RW</t>
  </si>
  <si>
    <t>CIPINANG</t>
  </si>
  <si>
    <t>CIPETE SELATAN</t>
  </si>
  <si>
    <t>KAYU PUTIH</t>
  </si>
  <si>
    <t>KEBON MANGGIS</t>
  </si>
  <si>
    <t>UTAN KAYU UTARA</t>
  </si>
  <si>
    <t>RAWA SARI</t>
  </si>
  <si>
    <t>CEMPAKA BARU</t>
  </si>
  <si>
    <t>SERDANG</t>
  </si>
  <si>
    <t>GUNUNG SAHARI SELATAN</t>
  </si>
  <si>
    <t>PASAR BARU</t>
  </si>
  <si>
    <t>MANGGA DUA SELATAN</t>
  </si>
  <si>
    <t>CIDENG</t>
  </si>
  <si>
    <t>PETOJO SELATAN</t>
  </si>
  <si>
    <t>KEBON KELAPA</t>
  </si>
  <si>
    <t>PETOJO UTARA</t>
  </si>
  <si>
    <t>DURI PULO</t>
  </si>
  <si>
    <t>KOTA BAMBU SELATAN</t>
  </si>
  <si>
    <t>TANJUNG DUREN UTARA</t>
  </si>
  <si>
    <t>TANJUNG DUREN SELATAN</t>
  </si>
  <si>
    <t>ROA MALAKA</t>
  </si>
  <si>
    <t>PEKOJAN</t>
  </si>
  <si>
    <t>KRUKUT</t>
  </si>
  <si>
    <t>MAPHAR</t>
  </si>
  <si>
    <t>MANGGA BESAR</t>
  </si>
  <si>
    <t>KEAGUNGAN</t>
  </si>
  <si>
    <t>CENGKARENG TIMUR</t>
  </si>
  <si>
    <t>CENGKARENG BARAT</t>
  </si>
  <si>
    <t>KAPUK MUARA</t>
  </si>
  <si>
    <t>PEJAGALAN</t>
  </si>
  <si>
    <t>PLUIT</t>
  </si>
  <si>
    <t>JATI PADANG</t>
  </si>
  <si>
    <t>PEJATEN BARAT</t>
  </si>
  <si>
    <t>PEJATEN TIMUR</t>
  </si>
  <si>
    <t>GANDARIA SELATAN</t>
  </si>
  <si>
    <t>PONDOK PINANG</t>
  </si>
  <si>
    <t>KEBAYORAN LAMA SELATAN</t>
  </si>
  <si>
    <t>KEBAYORAN LAMA UTARA</t>
  </si>
  <si>
    <t>GROGOL UTARA</t>
  </si>
  <si>
    <t>PULO</t>
  </si>
  <si>
    <t>PETOGOGAN</t>
  </si>
  <si>
    <t>MELAWAI</t>
  </si>
  <si>
    <t>SENAYAN</t>
  </si>
  <si>
    <t>PELA MAMPANG</t>
  </si>
  <si>
    <t>TEGAL PARANG</t>
  </si>
  <si>
    <t>MANGGARAI</t>
  </si>
  <si>
    <t>GEDONG</t>
  </si>
  <si>
    <t>BALE KAMBANG</t>
  </si>
  <si>
    <t>BATU AMPAR</t>
  </si>
  <si>
    <t>CILILITAN</t>
  </si>
  <si>
    <t>BIDARA CINA</t>
  </si>
  <si>
    <t>BALI MESTER</t>
  </si>
  <si>
    <t>KAMPUNG MELAYU</t>
  </si>
  <si>
    <t>KLENDER</t>
  </si>
  <si>
    <t>CAKUNG BARAT</t>
  </si>
  <si>
    <t>RAWA TERATE</t>
  </si>
  <si>
    <t>max</t>
  </si>
  <si>
    <t>min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</si>
</sst>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3" fillId="0" borderId="2" xfId="1" applyFont="1" applyBorder="1" applyAlignment="1">
      <alignment wrapText="1"/>
    </xf>
    <xf numFmtId="164" fontId="3" fillId="0" borderId="2" xfId="2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2" fillId="0" borderId="2" xfId="1" applyFont="1" applyFill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1" fillId="0" borderId="2" xfId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0" fontId="6" fillId="0" borderId="0" xfId="1" applyFont="1"/>
    <xf numFmtId="0" fontId="0" fillId="0" borderId="0" xfId="0" applyBorder="1"/>
    <xf numFmtId="0" fontId="3" fillId="0" borderId="0" xfId="1" applyFont="1" applyFill="1" applyBorder="1"/>
    <xf numFmtId="0" fontId="5" fillId="0" borderId="2" xfId="1" applyFont="1" applyBorder="1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/>
    <xf numFmtId="0" fontId="3" fillId="0" borderId="0" xfId="1" applyFont="1" applyBorder="1"/>
    <xf numFmtId="0" fontId="0" fillId="0" borderId="2" xfId="0" applyFill="1" applyBorder="1"/>
    <xf numFmtId="164" fontId="3" fillId="0" borderId="2" xfId="2" applyNumberFormat="1" applyFont="1" applyFill="1" applyBorder="1"/>
    <xf numFmtId="0" fontId="3" fillId="0" borderId="2" xfId="1" applyFont="1" applyFill="1" applyBorder="1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/>
    <xf numFmtId="164" fontId="3" fillId="0" borderId="0" xfId="2" applyNumberFormat="1" applyFont="1" applyFill="1" applyBorder="1"/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164" fontId="3" fillId="0" borderId="0" xfId="2" applyNumberFormat="1" applyFont="1" applyBorder="1"/>
    <xf numFmtId="0" fontId="3" fillId="0" borderId="0" xfId="1" applyFont="1" applyBorder="1" applyAlignment="1">
      <alignment wrapText="1"/>
    </xf>
    <xf numFmtId="0" fontId="3" fillId="0" borderId="0" xfId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0"/>
  <sheetViews>
    <sheetView tabSelected="1" topLeftCell="A28" workbookViewId="0">
      <selection activeCell="N35" sqref="N35"/>
    </sheetView>
  </sheetViews>
  <sheetFormatPr defaultRowHeight="15"/>
  <cols>
    <col min="2" max="2" width="5.85546875" customWidth="1"/>
    <col min="3" max="3" width="31.140625" customWidth="1"/>
    <col min="4" max="4" width="10.140625" bestFit="1" customWidth="1"/>
    <col min="5" max="5" width="11.140625" bestFit="1" customWidth="1"/>
    <col min="6" max="6" width="13.28515625" bestFit="1" customWidth="1"/>
    <col min="7" max="7" width="13.5703125" bestFit="1" customWidth="1"/>
    <col min="8" max="8" width="18.28515625" bestFit="1" customWidth="1"/>
    <col min="10" max="10" width="12.85546875" customWidth="1"/>
    <col min="11" max="11" width="12.5703125" bestFit="1" customWidth="1"/>
    <col min="12" max="12" width="13.5703125" bestFit="1" customWidth="1"/>
    <col min="13" max="13" width="12.5703125" bestFit="1" customWidth="1"/>
    <col min="14" max="14" width="13.5703125" bestFit="1" customWidth="1"/>
    <col min="15" max="17" width="14.28515625" bestFit="1" customWidth="1"/>
    <col min="18" max="18" width="13.5703125" bestFit="1" customWidth="1"/>
    <col min="19" max="21" width="14.28515625" bestFit="1" customWidth="1"/>
    <col min="22" max="22" width="10.5703125" bestFit="1" customWidth="1"/>
    <col min="23" max="25" width="14.28515625" bestFit="1" customWidth="1"/>
    <col min="26" max="26" width="11.5703125" bestFit="1" customWidth="1"/>
  </cols>
  <sheetData>
    <row r="1" spans="1:20" ht="18">
      <c r="A1" s="1"/>
      <c r="B1" s="25" t="s">
        <v>56</v>
      </c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>
      <c r="B3" s="2" t="s">
        <v>0</v>
      </c>
    </row>
    <row r="4" spans="1:20">
      <c r="A4" s="2"/>
      <c r="B4" s="3" t="s">
        <v>1</v>
      </c>
    </row>
    <row r="5" spans="1:20">
      <c r="A5" s="1"/>
    </row>
    <row r="6" spans="1:20">
      <c r="A6" s="1"/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</row>
    <row r="7" spans="1:20">
      <c r="A7" s="1"/>
      <c r="B7" s="5"/>
      <c r="C7" s="28" t="s">
        <v>58</v>
      </c>
      <c r="D7" s="5"/>
      <c r="E7" s="5"/>
      <c r="F7" s="5"/>
      <c r="G7" s="5"/>
      <c r="H7" s="5"/>
    </row>
    <row r="8" spans="1:20">
      <c r="A8" s="1"/>
      <c r="B8" s="16"/>
      <c r="C8" s="17" t="s">
        <v>40</v>
      </c>
      <c r="D8" s="16"/>
      <c r="E8" s="16"/>
      <c r="F8" s="16"/>
      <c r="G8" s="16"/>
      <c r="H8" s="16"/>
    </row>
    <row r="9" spans="1:20" ht="24.75">
      <c r="A9" s="1"/>
      <c r="B9" s="20">
        <v>1</v>
      </c>
      <c r="C9" s="9" t="s">
        <v>59</v>
      </c>
      <c r="D9" s="11"/>
      <c r="E9" s="4"/>
      <c r="F9" s="10"/>
      <c r="G9" s="10"/>
      <c r="H9" s="9"/>
    </row>
    <row r="10" spans="1:20">
      <c r="A10" s="1"/>
      <c r="B10" s="20"/>
      <c r="C10" s="9" t="s">
        <v>20</v>
      </c>
      <c r="D10" s="11">
        <v>30</v>
      </c>
      <c r="E10" s="4" t="s">
        <v>43</v>
      </c>
      <c r="F10" s="10">
        <v>2390000</v>
      </c>
      <c r="G10" s="10">
        <f>D10*F10</f>
        <v>71700000</v>
      </c>
      <c r="H10" s="9"/>
    </row>
    <row r="11" spans="1:20">
      <c r="A11" s="1"/>
      <c r="B11" s="20"/>
      <c r="C11" s="6" t="s">
        <v>21</v>
      </c>
      <c r="D11" s="11">
        <v>30</v>
      </c>
      <c r="E11" s="4" t="s">
        <v>43</v>
      </c>
      <c r="F11" s="10">
        <v>2490000</v>
      </c>
      <c r="G11" s="10">
        <f t="shared" ref="G11:G21" si="0">D11*F11</f>
        <v>74700000</v>
      </c>
      <c r="H11" s="16"/>
    </row>
    <row r="12" spans="1:20">
      <c r="A12" s="1"/>
      <c r="B12" s="4"/>
      <c r="C12" s="6" t="s">
        <v>22</v>
      </c>
      <c r="D12" s="11">
        <v>30</v>
      </c>
      <c r="E12" s="4" t="s">
        <v>43</v>
      </c>
      <c r="F12" s="10">
        <v>2490000</v>
      </c>
      <c r="G12" s="10">
        <f t="shared" si="0"/>
        <v>74700000</v>
      </c>
      <c r="H12" s="16"/>
    </row>
    <row r="13" spans="1:20">
      <c r="A13" s="1"/>
      <c r="B13" s="12"/>
      <c r="C13" s="13" t="s">
        <v>24</v>
      </c>
      <c r="D13" s="11">
        <v>30</v>
      </c>
      <c r="E13" s="4" t="s">
        <v>43</v>
      </c>
      <c r="F13" s="15">
        <v>2590000</v>
      </c>
      <c r="G13" s="10">
        <f t="shared" si="0"/>
        <v>77700000</v>
      </c>
      <c r="H13" s="32"/>
      <c r="P13" s="2"/>
      <c r="Q13" s="1"/>
      <c r="R13" s="1"/>
      <c r="S13" s="1"/>
      <c r="T13" s="1"/>
    </row>
    <row r="14" spans="1:20">
      <c r="A14" s="1"/>
      <c r="B14" s="16"/>
      <c r="C14" s="13" t="s">
        <v>25</v>
      </c>
      <c r="D14" s="11">
        <v>30</v>
      </c>
      <c r="E14" s="4" t="s">
        <v>43</v>
      </c>
      <c r="F14" s="10">
        <v>2840000</v>
      </c>
      <c r="G14" s="10">
        <f t="shared" si="0"/>
        <v>85200000</v>
      </c>
      <c r="H14" s="16"/>
    </row>
    <row r="15" spans="1:20">
      <c r="A15" s="1"/>
      <c r="B15" s="4"/>
      <c r="C15" s="6" t="s">
        <v>26</v>
      </c>
      <c r="D15" s="11">
        <v>30</v>
      </c>
      <c r="E15" s="4" t="s">
        <v>43</v>
      </c>
      <c r="F15" s="10">
        <v>2840000</v>
      </c>
      <c r="G15" s="10">
        <f t="shared" si="0"/>
        <v>85200000</v>
      </c>
      <c r="H15" s="6"/>
    </row>
    <row r="16" spans="1:20">
      <c r="A16" s="1"/>
      <c r="B16" s="4"/>
      <c r="C16" s="6" t="s">
        <v>28</v>
      </c>
      <c r="D16" s="11">
        <v>30</v>
      </c>
      <c r="E16" s="4" t="s">
        <v>43</v>
      </c>
      <c r="F16" s="10">
        <v>8265000</v>
      </c>
      <c r="G16" s="10">
        <f t="shared" si="0"/>
        <v>247950000</v>
      </c>
      <c r="H16" s="6"/>
    </row>
    <row r="17" spans="1:15">
      <c r="A17" s="1"/>
      <c r="B17" s="4"/>
      <c r="C17" s="6" t="s">
        <v>29</v>
      </c>
      <c r="D17" s="11">
        <v>30</v>
      </c>
      <c r="E17" s="4" t="s">
        <v>43</v>
      </c>
      <c r="F17" s="10">
        <v>11265000</v>
      </c>
      <c r="G17" s="10">
        <f t="shared" si="0"/>
        <v>337950000</v>
      </c>
      <c r="H17" s="6"/>
    </row>
    <row r="18" spans="1:15">
      <c r="A18" s="1"/>
      <c r="B18" s="4"/>
      <c r="C18" s="6" t="s">
        <v>30</v>
      </c>
      <c r="D18" s="11">
        <v>30</v>
      </c>
      <c r="E18" s="4" t="s">
        <v>43</v>
      </c>
      <c r="F18" s="10">
        <v>11265000</v>
      </c>
      <c r="G18" s="10">
        <f t="shared" si="0"/>
        <v>337950000</v>
      </c>
      <c r="H18" s="6"/>
    </row>
    <row r="19" spans="1:15">
      <c r="A19" s="1"/>
      <c r="B19" s="4"/>
      <c r="C19" s="6" t="s">
        <v>32</v>
      </c>
      <c r="D19" s="11">
        <v>30</v>
      </c>
      <c r="E19" s="4" t="s">
        <v>43</v>
      </c>
      <c r="F19" s="10">
        <v>16265000</v>
      </c>
      <c r="G19" s="10">
        <f t="shared" si="0"/>
        <v>487950000</v>
      </c>
      <c r="H19" s="6"/>
    </row>
    <row r="20" spans="1:15">
      <c r="A20" s="1"/>
      <c r="B20" s="4"/>
      <c r="C20" s="6" t="s">
        <v>33</v>
      </c>
      <c r="D20" s="11">
        <v>30</v>
      </c>
      <c r="E20" s="4" t="s">
        <v>43</v>
      </c>
      <c r="F20" s="10">
        <v>36265000</v>
      </c>
      <c r="G20" s="10">
        <f t="shared" si="0"/>
        <v>1087950000</v>
      </c>
      <c r="H20" s="6"/>
    </row>
    <row r="21" spans="1:15">
      <c r="A21" s="1"/>
      <c r="B21" s="4"/>
      <c r="C21" s="6" t="s">
        <v>34</v>
      </c>
      <c r="D21" s="11">
        <v>30</v>
      </c>
      <c r="E21" s="4" t="s">
        <v>43</v>
      </c>
      <c r="F21" s="10">
        <v>36265000</v>
      </c>
      <c r="G21" s="10">
        <f t="shared" si="0"/>
        <v>1087950000</v>
      </c>
      <c r="H21" s="6"/>
    </row>
    <row r="22" spans="1:15">
      <c r="A22" s="1"/>
      <c r="B22" s="16"/>
      <c r="C22" s="17" t="s">
        <v>41</v>
      </c>
      <c r="D22" s="16"/>
      <c r="E22" s="16"/>
      <c r="F22" s="16"/>
      <c r="G22" s="16"/>
      <c r="H22" s="16"/>
    </row>
    <row r="23" spans="1:15">
      <c r="B23" s="20">
        <v>1</v>
      </c>
      <c r="C23" s="13" t="s">
        <v>42</v>
      </c>
      <c r="D23" s="16"/>
      <c r="E23" s="16"/>
      <c r="F23" s="16"/>
      <c r="G23" s="10">
        <v>500000</v>
      </c>
      <c r="H23" s="16" t="s">
        <v>54</v>
      </c>
    </row>
    <row r="24" spans="1:15">
      <c r="B24" s="20">
        <v>2</v>
      </c>
      <c r="C24" s="6" t="s">
        <v>50</v>
      </c>
      <c r="D24" s="12"/>
      <c r="E24" s="12"/>
      <c r="F24" s="12"/>
      <c r="G24" s="10"/>
      <c r="H24" s="9" t="s">
        <v>53</v>
      </c>
    </row>
    <row r="25" spans="1:15">
      <c r="A25" s="3"/>
      <c r="B25" s="4"/>
      <c r="C25" s="6" t="s">
        <v>51</v>
      </c>
      <c r="D25" s="12">
        <v>500</v>
      </c>
      <c r="E25" s="4" t="s">
        <v>52</v>
      </c>
      <c r="F25" s="10">
        <v>60000</v>
      </c>
      <c r="G25" s="10">
        <f>D25*F25</f>
        <v>30000000</v>
      </c>
      <c r="H25" s="6"/>
    </row>
    <row r="26" spans="1:15">
      <c r="A26" s="1"/>
      <c r="B26" s="12"/>
      <c r="C26" s="6" t="s">
        <v>48</v>
      </c>
      <c r="D26" s="11">
        <v>2</v>
      </c>
      <c r="E26" s="4" t="s">
        <v>49</v>
      </c>
      <c r="F26" s="10">
        <v>75000</v>
      </c>
      <c r="G26" s="10">
        <f>D26*F26</f>
        <v>150000</v>
      </c>
      <c r="H26" s="16"/>
    </row>
    <row r="27" spans="1:15" ht="36.75">
      <c r="A27" s="1"/>
      <c r="B27" s="12">
        <v>3</v>
      </c>
      <c r="C27" s="6" t="s">
        <v>44</v>
      </c>
      <c r="D27" s="11"/>
      <c r="E27" s="4"/>
      <c r="F27" s="10"/>
      <c r="G27" s="10"/>
      <c r="H27" s="9" t="s">
        <v>55</v>
      </c>
      <c r="O27" s="1"/>
    </row>
    <row r="28" spans="1:15">
      <c r="A28" s="1"/>
      <c r="B28" s="16"/>
      <c r="C28" s="6" t="s">
        <v>45</v>
      </c>
      <c r="D28" s="4">
        <v>50</v>
      </c>
      <c r="E28" s="4" t="s">
        <v>46</v>
      </c>
      <c r="F28" s="10">
        <v>45000</v>
      </c>
      <c r="G28" s="10">
        <f>D28*F28</f>
        <v>2250000</v>
      </c>
      <c r="H28" s="16"/>
    </row>
    <row r="29" spans="1:15">
      <c r="A29" s="1"/>
      <c r="B29" s="16"/>
      <c r="C29" s="6" t="s">
        <v>47</v>
      </c>
      <c r="D29" s="12">
        <v>1</v>
      </c>
      <c r="E29" s="4" t="s">
        <v>43</v>
      </c>
      <c r="F29" s="10">
        <v>35000</v>
      </c>
      <c r="G29" s="10">
        <f>D29*F29</f>
        <v>35000</v>
      </c>
      <c r="H29" s="6"/>
    </row>
    <row r="30" spans="1:15">
      <c r="A30" s="1"/>
      <c r="B30" s="16"/>
      <c r="C30" s="13" t="s">
        <v>48</v>
      </c>
      <c r="D30" s="12">
        <v>2</v>
      </c>
      <c r="E30" s="14" t="s">
        <v>49</v>
      </c>
      <c r="F30" s="15">
        <v>50000</v>
      </c>
      <c r="G30" s="7">
        <f>D30*F30</f>
        <v>100000</v>
      </c>
      <c r="H30" s="16"/>
      <c r="J30" s="2" t="s">
        <v>2</v>
      </c>
      <c r="K30" s="1"/>
      <c r="L30" s="1"/>
      <c r="M30" s="1"/>
      <c r="N30" s="1"/>
    </row>
    <row r="31" spans="1:15">
      <c r="A31" s="1"/>
      <c r="J31" s="38" t="s">
        <v>56</v>
      </c>
      <c r="K31" s="4" t="s">
        <v>4</v>
      </c>
      <c r="L31" s="4" t="s">
        <v>5</v>
      </c>
      <c r="M31" s="4" t="s">
        <v>6</v>
      </c>
      <c r="N31" s="4" t="s">
        <v>7</v>
      </c>
    </row>
    <row r="32" spans="1:15">
      <c r="A32" s="1"/>
      <c r="I32" s="1"/>
      <c r="J32" s="39"/>
      <c r="K32" s="4">
        <v>1</v>
      </c>
      <c r="L32" s="4">
        <v>2</v>
      </c>
      <c r="M32" s="4">
        <v>6</v>
      </c>
      <c r="N32" s="4">
        <v>10</v>
      </c>
    </row>
    <row r="33" spans="1:26">
      <c r="A33" s="1"/>
      <c r="I33" s="1"/>
      <c r="J33" s="6" t="s">
        <v>15</v>
      </c>
      <c r="K33" s="8">
        <f>G10</f>
        <v>71700000</v>
      </c>
      <c r="L33" s="8">
        <f>G13</f>
        <v>77700000</v>
      </c>
      <c r="M33" s="8">
        <f>G16+G23</f>
        <v>248450000</v>
      </c>
      <c r="N33" s="8">
        <f>G19+G23+G25+G26</f>
        <v>518600000</v>
      </c>
    </row>
    <row r="34" spans="1:26">
      <c r="A34" s="1"/>
      <c r="J34" s="6" t="s">
        <v>16</v>
      </c>
      <c r="K34" s="7">
        <f>G11</f>
        <v>74700000</v>
      </c>
      <c r="L34" s="8">
        <f>G14</f>
        <v>85200000</v>
      </c>
      <c r="M34" s="8">
        <f>G17+G23+G28+G29+G30</f>
        <v>340835000</v>
      </c>
      <c r="N34" s="8">
        <f>G20+G23+G25+G26+G28+G29+G30</f>
        <v>1120985000</v>
      </c>
    </row>
    <row r="35" spans="1:26">
      <c r="A35" s="1"/>
      <c r="I35" s="1"/>
      <c r="J35" s="6" t="s">
        <v>17</v>
      </c>
      <c r="K35" s="7">
        <f>G12</f>
        <v>74700000</v>
      </c>
      <c r="L35" s="7">
        <f>G15</f>
        <v>85200000</v>
      </c>
      <c r="M35" s="7">
        <f>G18+G23+G28+G29+G30</f>
        <v>340835000</v>
      </c>
      <c r="N35" s="7">
        <f>G21+G23+G25+G26+G28+G29+G30</f>
        <v>1120985000</v>
      </c>
    </row>
    <row r="36" spans="1:26">
      <c r="A36" s="1"/>
      <c r="I36" s="1"/>
      <c r="J36" s="6" t="s">
        <v>18</v>
      </c>
      <c r="K36" s="7"/>
      <c r="L36" s="7"/>
      <c r="M36" s="7"/>
      <c r="N36" s="7"/>
    </row>
    <row r="37" spans="1:26">
      <c r="A37" s="1"/>
      <c r="I37" s="1"/>
      <c r="J37" s="1"/>
      <c r="K37" s="1"/>
      <c r="L37" s="1"/>
      <c r="M37" s="1"/>
      <c r="N37" s="1"/>
    </row>
    <row r="38" spans="1:26" ht="30">
      <c r="A38" s="1"/>
      <c r="I38" s="1"/>
      <c r="J38" s="18" t="s">
        <v>19</v>
      </c>
      <c r="K38" s="12" t="s">
        <v>20</v>
      </c>
      <c r="L38" s="12" t="s">
        <v>21</v>
      </c>
      <c r="M38" s="12" t="s">
        <v>22</v>
      </c>
      <c r="N38" s="12" t="s">
        <v>23</v>
      </c>
      <c r="O38" s="12" t="s">
        <v>24</v>
      </c>
      <c r="P38" s="12" t="s">
        <v>25</v>
      </c>
      <c r="Q38" s="12" t="s">
        <v>26</v>
      </c>
      <c r="R38" s="12" t="s">
        <v>27</v>
      </c>
      <c r="S38" s="12" t="s">
        <v>28</v>
      </c>
      <c r="T38" s="12" t="s">
        <v>29</v>
      </c>
      <c r="U38" s="12" t="s">
        <v>30</v>
      </c>
      <c r="V38" s="12" t="s">
        <v>31</v>
      </c>
      <c r="W38" s="12" t="s">
        <v>32</v>
      </c>
      <c r="X38" s="12" t="s">
        <v>33</v>
      </c>
      <c r="Y38" s="12" t="s">
        <v>34</v>
      </c>
      <c r="Z38" s="12" t="s">
        <v>35</v>
      </c>
    </row>
    <row r="39" spans="1:26">
      <c r="A39" s="3"/>
      <c r="I39" s="1"/>
      <c r="J39" s="18" t="s">
        <v>56</v>
      </c>
      <c r="K39" s="19">
        <f>K33+K44</f>
        <v>106700000</v>
      </c>
      <c r="L39" s="19">
        <f>K34+K45</f>
        <v>109700000</v>
      </c>
      <c r="M39" s="19">
        <f>K35+K46</f>
        <v>109700000</v>
      </c>
      <c r="N39" s="19">
        <f>K36+K47</f>
        <v>0</v>
      </c>
      <c r="O39" s="19">
        <f>L33+L44</f>
        <v>114450000</v>
      </c>
      <c r="P39" s="19">
        <f>L34+L45</f>
        <v>121950000</v>
      </c>
      <c r="Q39" s="19">
        <f>L35+L46</f>
        <v>121950000</v>
      </c>
      <c r="R39" s="19">
        <f>L36+L47</f>
        <v>0</v>
      </c>
      <c r="S39" s="19">
        <f>M33+M44</f>
        <v>292200000</v>
      </c>
      <c r="T39" s="19">
        <f>M34+M45</f>
        <v>384585000</v>
      </c>
      <c r="U39" s="19">
        <f>M35+M46</f>
        <v>384585000</v>
      </c>
      <c r="V39" s="19">
        <f>M36+M47</f>
        <v>0</v>
      </c>
      <c r="W39" s="19">
        <f>N33+N44</f>
        <v>569350000</v>
      </c>
      <c r="X39" s="19">
        <f>N34+N45</f>
        <v>1171735000</v>
      </c>
      <c r="Y39" s="19">
        <f>N35+N46</f>
        <v>1171735000</v>
      </c>
      <c r="Z39" s="19">
        <f>N36+N47</f>
        <v>0</v>
      </c>
    </row>
    <row r="40" spans="1:26">
      <c r="I40" s="1"/>
    </row>
    <row r="41" spans="1:26">
      <c r="I41" s="1"/>
      <c r="J41" s="2" t="s">
        <v>3</v>
      </c>
      <c r="K41" s="1"/>
      <c r="L41" s="1"/>
      <c r="M41" s="1"/>
      <c r="N41" s="1"/>
    </row>
    <row r="42" spans="1:26">
      <c r="I42" s="1"/>
      <c r="J42" s="38" t="s">
        <v>56</v>
      </c>
      <c r="K42" s="4" t="s">
        <v>4</v>
      </c>
      <c r="L42" s="4" t="s">
        <v>5</v>
      </c>
      <c r="M42" s="4" t="s">
        <v>6</v>
      </c>
      <c r="N42" s="4" t="s">
        <v>7</v>
      </c>
    </row>
    <row r="43" spans="1:26">
      <c r="I43" s="1"/>
      <c r="J43" s="39"/>
      <c r="K43" s="4">
        <v>1</v>
      </c>
      <c r="L43" s="4">
        <v>2</v>
      </c>
      <c r="M43" s="4">
        <v>6</v>
      </c>
      <c r="N43" s="4">
        <v>10</v>
      </c>
    </row>
    <row r="44" spans="1:26">
      <c r="I44" s="1"/>
      <c r="J44" s="6" t="s">
        <v>15</v>
      </c>
      <c r="K44" s="8">
        <f>$G$51+$G$52</f>
        <v>35000000</v>
      </c>
      <c r="L44" s="8">
        <f>($G$51+$G$52)+(5%*($G$51+$G$52))</f>
        <v>36750000</v>
      </c>
      <c r="M44" s="8">
        <f>($G$51+$G$52)+(25%*($G$51+$G$52))</f>
        <v>43750000</v>
      </c>
      <c r="N44" s="8">
        <f>($G$51+$G$52)+(45%*($G$51+$G$52))</f>
        <v>50750000</v>
      </c>
    </row>
    <row r="45" spans="1:26">
      <c r="J45" s="6" t="s">
        <v>16</v>
      </c>
      <c r="K45" s="8">
        <f>$G$51+$G$52</f>
        <v>35000000</v>
      </c>
      <c r="L45" s="8">
        <f>($G$51+$G$52)+(5%*($G$51+$G$52))</f>
        <v>36750000</v>
      </c>
      <c r="M45" s="8">
        <f>($G$51+$G$52)+(25%*($G$51+$G$52))</f>
        <v>43750000</v>
      </c>
      <c r="N45" s="8">
        <f>($G$51+$G$52)+(45%*($G$51+$G$52))</f>
        <v>50750000</v>
      </c>
    </row>
    <row r="46" spans="1:26">
      <c r="J46" s="6" t="s">
        <v>17</v>
      </c>
      <c r="K46" s="8">
        <f>$G$51+$G$52</f>
        <v>35000000</v>
      </c>
      <c r="L46" s="8">
        <f>($G$51+$G$52)+(5%*($G$51+$G$52))</f>
        <v>36750000</v>
      </c>
      <c r="M46" s="8">
        <f>($G$51+$G$52)+(25%*($G$51+$G$52))</f>
        <v>43750000</v>
      </c>
      <c r="N46" s="8">
        <f>($G$51+$G$52)+(45%*($G$51+$G$52))</f>
        <v>50750000</v>
      </c>
    </row>
    <row r="47" spans="1:26">
      <c r="B47" s="2" t="s">
        <v>36</v>
      </c>
      <c r="C47" s="1"/>
      <c r="D47" s="1"/>
      <c r="E47" s="1"/>
      <c r="F47" s="1"/>
      <c r="G47" s="1"/>
      <c r="H47" s="1"/>
      <c r="J47" s="6" t="s">
        <v>18</v>
      </c>
      <c r="K47" s="8"/>
      <c r="L47" s="8"/>
      <c r="M47" s="8"/>
      <c r="N47" s="8"/>
    </row>
    <row r="48" spans="1:26">
      <c r="B48" s="3" t="s">
        <v>37</v>
      </c>
      <c r="C48" s="1"/>
      <c r="D48" s="1"/>
      <c r="E48" s="1"/>
      <c r="F48" s="1"/>
      <c r="G48" s="1"/>
      <c r="H48" s="1"/>
    </row>
    <row r="50" spans="1:13">
      <c r="B50" s="5" t="s">
        <v>8</v>
      </c>
      <c r="C50" s="5" t="s">
        <v>9</v>
      </c>
      <c r="D50" s="5" t="s">
        <v>10</v>
      </c>
      <c r="E50" s="5" t="s">
        <v>11</v>
      </c>
      <c r="F50" s="5" t="s">
        <v>12</v>
      </c>
      <c r="G50" s="5" t="s">
        <v>13</v>
      </c>
      <c r="H50" s="5" t="s">
        <v>14</v>
      </c>
    </row>
    <row r="51" spans="1:13">
      <c r="B51" s="14">
        <v>1</v>
      </c>
      <c r="C51" s="13" t="s">
        <v>38</v>
      </c>
      <c r="D51" s="14"/>
      <c r="E51" s="14" t="s">
        <v>57</v>
      </c>
      <c r="F51" s="33"/>
      <c r="G51" s="33">
        <v>30000000</v>
      </c>
      <c r="H51" s="34"/>
    </row>
    <row r="52" spans="1:13">
      <c r="B52" s="4">
        <v>2</v>
      </c>
      <c r="C52" s="6" t="s">
        <v>39</v>
      </c>
      <c r="D52" s="6"/>
      <c r="E52" s="4"/>
      <c r="F52" s="7"/>
      <c r="G52" s="7">
        <v>5000000</v>
      </c>
      <c r="H52" s="9"/>
      <c r="J52" s="2"/>
      <c r="K52" s="1"/>
      <c r="L52" s="1"/>
      <c r="M52" s="1"/>
    </row>
    <row r="54" spans="1:13">
      <c r="D54" s="29"/>
      <c r="F54" s="37"/>
      <c r="G54" s="36"/>
    </row>
    <row r="58" spans="1:13">
      <c r="A58" s="1"/>
      <c r="B58" s="22"/>
      <c r="C58" s="31"/>
      <c r="D58" s="23"/>
      <c r="E58" s="22"/>
      <c r="F58" s="21"/>
      <c r="G58" s="21"/>
      <c r="H58" s="31"/>
      <c r="I58" s="1"/>
    </row>
    <row r="59" spans="1:13">
      <c r="A59" s="1"/>
      <c r="B59" s="23"/>
      <c r="C59" s="31"/>
      <c r="D59" s="43"/>
      <c r="E59" s="22"/>
      <c r="F59" s="21"/>
      <c r="G59" s="21"/>
      <c r="H59" s="26"/>
      <c r="I59" s="1"/>
    </row>
    <row r="60" spans="1:13">
      <c r="A60" s="1"/>
      <c r="B60" s="23"/>
      <c r="C60" s="31"/>
      <c r="D60" s="43"/>
      <c r="E60" s="22"/>
      <c r="F60" s="21"/>
      <c r="G60" s="21"/>
      <c r="H60" s="41"/>
    </row>
    <row r="61" spans="1:13">
      <c r="A61" s="1"/>
      <c r="B61" s="26"/>
      <c r="C61" s="31"/>
      <c r="D61" s="22"/>
      <c r="E61" s="22"/>
      <c r="F61" s="21"/>
      <c r="G61" s="21"/>
      <c r="H61" s="26"/>
    </row>
    <row r="62" spans="1:13">
      <c r="A62" s="1"/>
      <c r="B62" s="26"/>
      <c r="C62" s="31"/>
      <c r="D62" s="23"/>
      <c r="E62" s="22"/>
      <c r="F62" s="21"/>
      <c r="G62" s="21"/>
      <c r="H62" s="31"/>
    </row>
    <row r="63" spans="1:13">
      <c r="A63" s="3"/>
      <c r="B63" s="26"/>
      <c r="C63" s="27"/>
      <c r="D63" s="23"/>
      <c r="E63" s="42"/>
      <c r="F63" s="24"/>
      <c r="G63" s="40"/>
      <c r="H63" s="26"/>
      <c r="J63" s="1"/>
      <c r="K63" s="1"/>
      <c r="L63" s="1"/>
      <c r="M63" s="1"/>
    </row>
    <row r="64" spans="1:13">
      <c r="A64" s="1"/>
      <c r="B64" s="26"/>
      <c r="C64" s="26"/>
      <c r="D64" s="26"/>
      <c r="E64" s="26"/>
      <c r="F64" s="26"/>
      <c r="G64" s="26"/>
      <c r="H64" s="26"/>
      <c r="J64" s="1"/>
      <c r="K64" s="1"/>
      <c r="L64" s="1"/>
      <c r="M64" s="1"/>
    </row>
    <row r="65" spans="1:13">
      <c r="A65" s="1"/>
      <c r="J65" s="1"/>
      <c r="K65" s="1"/>
      <c r="L65" s="1"/>
      <c r="M65" s="1"/>
    </row>
    <row r="66" spans="1:13">
      <c r="A66" s="1"/>
      <c r="J66" s="1"/>
      <c r="K66" s="1"/>
      <c r="L66" s="1"/>
      <c r="M66" s="1"/>
    </row>
    <row r="67" spans="1:13">
      <c r="A67" s="1"/>
    </row>
    <row r="83" spans="3:7">
      <c r="D83" s="29"/>
      <c r="F83" s="36"/>
      <c r="G83" s="36"/>
    </row>
    <row r="84" spans="3:7">
      <c r="C84" s="35"/>
      <c r="D84" s="29"/>
      <c r="F84" s="36"/>
      <c r="G84" s="36"/>
    </row>
    <row r="85" spans="3:7">
      <c r="C85" s="30"/>
      <c r="D85" s="30"/>
    </row>
    <row r="86" spans="3:7">
      <c r="C86" s="30"/>
      <c r="D86" s="30"/>
    </row>
    <row r="87" spans="3:7">
      <c r="C87" s="30"/>
      <c r="D87" s="30"/>
    </row>
    <row r="88" spans="3:7">
      <c r="C88" s="30"/>
      <c r="D88" s="30"/>
      <c r="E88" s="30"/>
    </row>
    <row r="89" spans="3:7">
      <c r="C89" s="30"/>
      <c r="D89" s="30"/>
      <c r="E89" s="30"/>
      <c r="G89" s="30"/>
    </row>
    <row r="90" spans="3:7">
      <c r="C90" s="30"/>
      <c r="D90" s="30"/>
      <c r="E90" s="30"/>
    </row>
  </sheetData>
  <mergeCells count="2">
    <mergeCell ref="J31:J32"/>
    <mergeCell ref="J42:J4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E20" sqref="E20:E22"/>
    </sheetView>
  </sheetViews>
  <sheetFormatPr defaultRowHeight="15"/>
  <cols>
    <col min="1" max="1" width="23.42578125" bestFit="1" customWidth="1"/>
    <col min="2" max="2" width="11.140625" bestFit="1" customWidth="1"/>
    <col min="5" max="5" width="10.140625" bestFit="1" customWidth="1"/>
  </cols>
  <sheetData>
    <row r="1" spans="1:5">
      <c r="A1" t="s">
        <v>60</v>
      </c>
    </row>
    <row r="2" spans="1:5">
      <c r="A2" t="s">
        <v>61</v>
      </c>
      <c r="B2" s="30">
        <v>190000</v>
      </c>
      <c r="C2" t="s">
        <v>74</v>
      </c>
    </row>
    <row r="3" spans="1:5">
      <c r="A3" t="s">
        <v>70</v>
      </c>
      <c r="B3" s="30">
        <v>150000</v>
      </c>
      <c r="C3" t="s">
        <v>77</v>
      </c>
    </row>
    <row r="4" spans="1:5">
      <c r="A4" t="s">
        <v>62</v>
      </c>
      <c r="B4" s="30">
        <v>100000</v>
      </c>
      <c r="C4" t="s">
        <v>76</v>
      </c>
    </row>
    <row r="5" spans="1:5">
      <c r="A5" t="s">
        <v>63</v>
      </c>
      <c r="B5" s="30">
        <v>2000000</v>
      </c>
      <c r="C5" t="s">
        <v>74</v>
      </c>
    </row>
    <row r="6" spans="1:5">
      <c r="A6" t="s">
        <v>64</v>
      </c>
      <c r="B6" s="30">
        <v>50000</v>
      </c>
      <c r="C6" t="s">
        <v>75</v>
      </c>
    </row>
    <row r="7" spans="1:5">
      <c r="A7" t="s">
        <v>65</v>
      </c>
      <c r="B7" s="30">
        <v>150000</v>
      </c>
      <c r="C7" t="s">
        <v>75</v>
      </c>
    </row>
    <row r="8" spans="1:5">
      <c r="A8" t="s">
        <v>66</v>
      </c>
      <c r="B8" s="30">
        <v>200000</v>
      </c>
      <c r="C8" t="s">
        <v>74</v>
      </c>
    </row>
    <row r="9" spans="1:5">
      <c r="A9" t="s">
        <v>67</v>
      </c>
      <c r="B9" s="30">
        <v>425000</v>
      </c>
      <c r="C9" t="s">
        <v>6</v>
      </c>
    </row>
    <row r="10" spans="1:5">
      <c r="A10" t="s">
        <v>68</v>
      </c>
      <c r="B10" s="30">
        <v>3000000</v>
      </c>
      <c r="C10" t="s">
        <v>78</v>
      </c>
    </row>
    <row r="11" spans="1:5">
      <c r="A11" t="s">
        <v>69</v>
      </c>
      <c r="B11" s="30">
        <v>5000000</v>
      </c>
      <c r="C11" t="s">
        <v>7</v>
      </c>
    </row>
    <row r="12" spans="1:5">
      <c r="A12" t="s">
        <v>71</v>
      </c>
      <c r="B12" s="30">
        <v>5000000</v>
      </c>
      <c r="C12" t="s">
        <v>6</v>
      </c>
    </row>
    <row r="13" spans="1:5">
      <c r="A13" t="s">
        <v>72</v>
      </c>
      <c r="B13" s="30">
        <v>20000000</v>
      </c>
      <c r="C13" t="s">
        <v>78</v>
      </c>
    </row>
    <row r="14" spans="1:5">
      <c r="A14" t="s">
        <v>73</v>
      </c>
      <c r="B14" s="30">
        <f>AVERAGE(B2:B13)</f>
        <v>3022083.3333333335</v>
      </c>
    </row>
    <row r="15" spans="1:5">
      <c r="B15" s="30"/>
    </row>
    <row r="16" spans="1:5">
      <c r="B16" s="30" t="s">
        <v>20</v>
      </c>
      <c r="C16" s="30">
        <f>B2+B5+B8</f>
        <v>2390000</v>
      </c>
      <c r="D16" t="s">
        <v>28</v>
      </c>
      <c r="E16" s="30">
        <f>B2+B3+B4+B5+B6+B7+B8+B9+B12</f>
        <v>8265000</v>
      </c>
    </row>
    <row r="17" spans="2:5">
      <c r="B17" s="30" t="s">
        <v>21</v>
      </c>
      <c r="C17" s="30">
        <f>B2+B4+B5+B8</f>
        <v>2490000</v>
      </c>
      <c r="D17" t="s">
        <v>29</v>
      </c>
      <c r="E17" s="30">
        <f>B2+B3+B4+B5+B6+B7+B8+B9+B10+B12</f>
        <v>11265000</v>
      </c>
    </row>
    <row r="18" spans="2:5">
      <c r="B18" s="30" t="s">
        <v>22</v>
      </c>
      <c r="C18" s="30">
        <f>B2+B4+B5+B8</f>
        <v>2490000</v>
      </c>
      <c r="D18" t="s">
        <v>30</v>
      </c>
      <c r="E18" s="30">
        <f>B2+B3+B4+B5+B6+B7+B8+B9+B10+B12</f>
        <v>11265000</v>
      </c>
    </row>
    <row r="19" spans="2:5">
      <c r="B19" s="30" t="s">
        <v>23</v>
      </c>
      <c r="D19" t="s">
        <v>31</v>
      </c>
    </row>
    <row r="20" spans="2:5">
      <c r="B20" s="30" t="s">
        <v>24</v>
      </c>
      <c r="C20" s="30">
        <f>B2+B5+B6+B7+B8</f>
        <v>2590000</v>
      </c>
      <c r="D20" t="s">
        <v>32</v>
      </c>
      <c r="E20" s="30">
        <f>B2+B3+B4+B5+B6+B7+B8+B9+B10+B11+B12</f>
        <v>16265000</v>
      </c>
    </row>
    <row r="21" spans="2:5">
      <c r="B21" s="30" t="s">
        <v>25</v>
      </c>
      <c r="C21" s="30">
        <f>B2+B3+B4+B5+B6+B7+B8</f>
        <v>2840000</v>
      </c>
      <c r="D21" t="s">
        <v>33</v>
      </c>
      <c r="E21" s="30">
        <f>B2+B3+B4+B5+B6+B7+B8+B9+B10+B11+B12+B13</f>
        <v>36265000</v>
      </c>
    </row>
    <row r="22" spans="2:5">
      <c r="B22" s="30" t="s">
        <v>26</v>
      </c>
      <c r="C22" s="30">
        <f>B2+B3+B4+B5+B6+B7+B8</f>
        <v>2840000</v>
      </c>
      <c r="D22" t="s">
        <v>34</v>
      </c>
      <c r="E22" s="30">
        <f>B2+B3+B4+B5+B6+B7+B8+B9+B10+B11+B12+B13</f>
        <v>36265000</v>
      </c>
    </row>
    <row r="23" spans="2:5">
      <c r="B23" s="30" t="s">
        <v>27</v>
      </c>
      <c r="D23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4"/>
  <sheetViews>
    <sheetView topLeftCell="A213" workbookViewId="0">
      <selection activeCell="B231" sqref="B231"/>
    </sheetView>
  </sheetViews>
  <sheetFormatPr defaultRowHeight="15"/>
  <cols>
    <col min="1" max="1" width="26.28515625" bestFit="1" customWidth="1"/>
    <col min="2" max="3" width="9.140625" style="29"/>
  </cols>
  <sheetData>
    <row r="1" spans="1:3">
      <c r="A1" s="44" t="s">
        <v>79</v>
      </c>
      <c r="B1" s="44" t="s">
        <v>80</v>
      </c>
      <c r="C1" s="44" t="s">
        <v>81</v>
      </c>
    </row>
    <row r="2" spans="1:3">
      <c r="A2" t="s">
        <v>82</v>
      </c>
      <c r="B2" s="29">
        <v>376.22899999999998</v>
      </c>
      <c r="C2" s="29">
        <v>1</v>
      </c>
    </row>
    <row r="3" spans="1:3">
      <c r="A3" t="s">
        <v>83</v>
      </c>
      <c r="B3" s="29">
        <v>222.36080000000001</v>
      </c>
    </row>
    <row r="4" spans="1:3">
      <c r="A4" t="s">
        <v>84</v>
      </c>
      <c r="B4" s="29">
        <v>536.71630000000005</v>
      </c>
    </row>
    <row r="5" spans="1:3">
      <c r="A5" t="s">
        <v>85</v>
      </c>
      <c r="B5" s="29">
        <v>639.05219999999997</v>
      </c>
      <c r="C5" s="29">
        <v>4</v>
      </c>
    </row>
    <row r="6" spans="1:3">
      <c r="A6" t="s">
        <v>86</v>
      </c>
      <c r="B6" s="29">
        <v>553.29250000000002</v>
      </c>
      <c r="C6" s="29">
        <v>8</v>
      </c>
    </row>
    <row r="7" spans="1:3">
      <c r="A7" t="s">
        <v>87</v>
      </c>
      <c r="B7" s="29">
        <v>687.31590000000006</v>
      </c>
      <c r="C7" s="29">
        <v>1</v>
      </c>
    </row>
    <row r="8" spans="1:3">
      <c r="A8" t="s">
        <v>88</v>
      </c>
      <c r="B8" s="29">
        <v>226.64009999999999</v>
      </c>
      <c r="C8" s="29">
        <v>10</v>
      </c>
    </row>
    <row r="9" spans="1:3">
      <c r="A9" t="s">
        <v>89</v>
      </c>
      <c r="B9" s="29">
        <v>265.01029999999997</v>
      </c>
      <c r="C9" s="29">
        <v>5</v>
      </c>
    </row>
    <row r="10" spans="1:3">
      <c r="A10" t="s">
        <v>90</v>
      </c>
      <c r="B10" s="29">
        <v>166.93119999999999</v>
      </c>
      <c r="C10" s="29">
        <v>8</v>
      </c>
    </row>
    <row r="11" spans="1:3">
      <c r="A11" t="s">
        <v>90</v>
      </c>
      <c r="B11" s="29">
        <v>100.5176</v>
      </c>
      <c r="C11" s="29">
        <v>8</v>
      </c>
    </row>
    <row r="12" spans="1:3">
      <c r="A12" t="s">
        <v>90</v>
      </c>
      <c r="B12" s="29">
        <v>104.86960000000001</v>
      </c>
      <c r="C12" s="29">
        <v>8</v>
      </c>
    </row>
    <row r="13" spans="1:3">
      <c r="A13" t="s">
        <v>90</v>
      </c>
      <c r="B13" s="29">
        <v>184.9897</v>
      </c>
      <c r="C13" s="29">
        <v>8</v>
      </c>
    </row>
    <row r="14" spans="1:3">
      <c r="A14" t="s">
        <v>91</v>
      </c>
      <c r="B14" s="29">
        <v>128.31010000000001</v>
      </c>
      <c r="C14" s="29">
        <v>7</v>
      </c>
    </row>
    <row r="15" spans="1:3">
      <c r="A15" t="s">
        <v>91</v>
      </c>
      <c r="B15" s="29">
        <v>189.6523</v>
      </c>
      <c r="C15" s="29">
        <v>6</v>
      </c>
    </row>
    <row r="16" spans="1:3">
      <c r="A16" t="s">
        <v>91</v>
      </c>
      <c r="B16" s="29">
        <v>219.1831</v>
      </c>
      <c r="C16" s="29">
        <v>6</v>
      </c>
    </row>
    <row r="17" spans="1:3">
      <c r="A17" t="s">
        <v>91</v>
      </c>
      <c r="B17" s="29">
        <v>235.97020000000001</v>
      </c>
      <c r="C17" s="29">
        <v>6</v>
      </c>
    </row>
    <row r="18" spans="1:3">
      <c r="A18" t="s">
        <v>91</v>
      </c>
      <c r="B18" s="29">
        <v>274.81299999999999</v>
      </c>
      <c r="C18" s="29">
        <v>5</v>
      </c>
    </row>
    <row r="19" spans="1:3">
      <c r="A19" t="s">
        <v>91</v>
      </c>
      <c r="B19" s="29">
        <v>736.08010000000002</v>
      </c>
      <c r="C19" s="29">
        <v>5</v>
      </c>
    </row>
    <row r="20" spans="1:3">
      <c r="A20" t="s">
        <v>92</v>
      </c>
      <c r="B20" s="29">
        <v>274.22660000000002</v>
      </c>
      <c r="C20" s="29">
        <v>12</v>
      </c>
    </row>
    <row r="21" spans="1:3">
      <c r="A21" t="s">
        <v>93</v>
      </c>
      <c r="B21" s="29">
        <v>89.584959999999995</v>
      </c>
      <c r="C21" s="29">
        <v>6</v>
      </c>
    </row>
    <row r="22" spans="1:3">
      <c r="A22" t="s">
        <v>93</v>
      </c>
      <c r="B22" s="29">
        <v>264.91699999999997</v>
      </c>
      <c r="C22" s="29">
        <v>11</v>
      </c>
    </row>
    <row r="23" spans="1:3">
      <c r="A23" t="s">
        <v>93</v>
      </c>
      <c r="B23" s="29">
        <v>1004.779</v>
      </c>
      <c r="C23" s="29">
        <v>3</v>
      </c>
    </row>
    <row r="24" spans="1:3">
      <c r="A24" t="s">
        <v>94</v>
      </c>
      <c r="B24" s="29">
        <v>733.22119999999995</v>
      </c>
      <c r="C24" s="29">
        <v>8</v>
      </c>
    </row>
    <row r="25" spans="1:3">
      <c r="A25" t="s">
        <v>95</v>
      </c>
      <c r="B25" s="29">
        <v>120.1694</v>
      </c>
      <c r="C25" s="29">
        <v>1</v>
      </c>
    </row>
    <row r="26" spans="1:3">
      <c r="A26" t="s">
        <v>95</v>
      </c>
      <c r="B26" s="29">
        <v>130.16849999999999</v>
      </c>
      <c r="C26" s="29">
        <v>1</v>
      </c>
    </row>
    <row r="27" spans="1:3">
      <c r="A27" t="s">
        <v>95</v>
      </c>
      <c r="B27" s="29">
        <v>778.3433</v>
      </c>
      <c r="C27" s="29">
        <v>1</v>
      </c>
    </row>
    <row r="28" spans="1:3">
      <c r="A28" t="s">
        <v>95</v>
      </c>
      <c r="B28" s="29">
        <v>108.8955</v>
      </c>
      <c r="C28" s="29">
        <v>1</v>
      </c>
    </row>
    <row r="29" spans="1:3">
      <c r="A29" t="s">
        <v>95</v>
      </c>
      <c r="B29" s="29">
        <v>189.20310000000001</v>
      </c>
      <c r="C29" s="29">
        <v>1</v>
      </c>
    </row>
    <row r="30" spans="1:3">
      <c r="A30" t="s">
        <v>95</v>
      </c>
      <c r="B30" s="29">
        <v>158.10939999999999</v>
      </c>
      <c r="C30" s="29">
        <v>1</v>
      </c>
    </row>
    <row r="31" spans="1:3">
      <c r="A31" t="s">
        <v>95</v>
      </c>
      <c r="B31" s="29">
        <v>206.9556</v>
      </c>
      <c r="C31" s="29">
        <v>1</v>
      </c>
    </row>
    <row r="32" spans="1:3">
      <c r="A32" t="s">
        <v>95</v>
      </c>
      <c r="B32" s="29">
        <v>81.389160000000004</v>
      </c>
      <c r="C32" s="29">
        <v>1</v>
      </c>
    </row>
    <row r="33" spans="1:3">
      <c r="A33" t="s">
        <v>95</v>
      </c>
      <c r="B33" s="29">
        <v>550.44479999999999</v>
      </c>
      <c r="C33" s="29">
        <v>1</v>
      </c>
    </row>
    <row r="34" spans="1:3">
      <c r="A34" t="s">
        <v>95</v>
      </c>
      <c r="B34" s="29">
        <v>154.48779999999999</v>
      </c>
      <c r="C34" s="29">
        <v>1</v>
      </c>
    </row>
    <row r="35" spans="1:3">
      <c r="A35" t="s">
        <v>95</v>
      </c>
      <c r="B35" s="29">
        <v>109.5586</v>
      </c>
      <c r="C35" s="29">
        <v>1</v>
      </c>
    </row>
    <row r="36" spans="1:3">
      <c r="A36" t="s">
        <v>95</v>
      </c>
      <c r="B36" s="29">
        <v>99.217290000000006</v>
      </c>
      <c r="C36" s="29">
        <v>1</v>
      </c>
    </row>
    <row r="37" spans="1:3">
      <c r="A37" t="s">
        <v>95</v>
      </c>
      <c r="B37" s="29">
        <v>118.8779</v>
      </c>
      <c r="C37" s="29">
        <v>1</v>
      </c>
    </row>
    <row r="38" spans="1:3">
      <c r="A38" t="s">
        <v>95</v>
      </c>
      <c r="B38" s="29">
        <v>204.9419</v>
      </c>
      <c r="C38" s="29">
        <v>1</v>
      </c>
    </row>
    <row r="39" spans="1:3">
      <c r="A39" t="s">
        <v>95</v>
      </c>
      <c r="B39" s="29">
        <v>72.980469999999997</v>
      </c>
      <c r="C39" s="29">
        <v>1</v>
      </c>
    </row>
    <row r="40" spans="1:3">
      <c r="A40" t="s">
        <v>95</v>
      </c>
      <c r="B40" s="29">
        <v>64.699219999999997</v>
      </c>
      <c r="C40" s="29">
        <v>1</v>
      </c>
    </row>
    <row r="41" spans="1:3">
      <c r="A41" t="s">
        <v>95</v>
      </c>
      <c r="B41" s="29">
        <v>189.4316</v>
      </c>
      <c r="C41" s="29">
        <v>1</v>
      </c>
    </row>
    <row r="42" spans="1:3">
      <c r="A42" t="s">
        <v>95</v>
      </c>
      <c r="B42" s="29">
        <v>188.8535</v>
      </c>
      <c r="C42" s="29">
        <v>1</v>
      </c>
    </row>
    <row r="43" spans="1:3">
      <c r="A43" t="s">
        <v>95</v>
      </c>
      <c r="B43" s="29">
        <v>115.4653</v>
      </c>
      <c r="C43" s="29">
        <v>1</v>
      </c>
    </row>
    <row r="44" spans="1:3">
      <c r="A44" t="s">
        <v>95</v>
      </c>
      <c r="B44" s="29">
        <v>198.92679999999999</v>
      </c>
      <c r="C44" s="29">
        <v>2</v>
      </c>
    </row>
    <row r="45" spans="1:3">
      <c r="A45" t="s">
        <v>95</v>
      </c>
      <c r="B45" s="29">
        <v>315.04199999999997</v>
      </c>
      <c r="C45" s="29">
        <v>2</v>
      </c>
    </row>
    <row r="46" spans="1:3">
      <c r="A46" t="s">
        <v>95</v>
      </c>
      <c r="B46" s="29">
        <v>412.9966</v>
      </c>
      <c r="C46" s="29">
        <v>2</v>
      </c>
    </row>
    <row r="47" spans="1:3">
      <c r="A47" t="s">
        <v>95</v>
      </c>
      <c r="B47" s="29">
        <v>423.7441</v>
      </c>
      <c r="C47" s="29">
        <v>2</v>
      </c>
    </row>
    <row r="48" spans="1:3">
      <c r="A48" t="s">
        <v>95</v>
      </c>
      <c r="B48" s="29">
        <v>444.96480000000003</v>
      </c>
      <c r="C48" s="29">
        <v>2</v>
      </c>
    </row>
    <row r="49" spans="1:3">
      <c r="A49" t="s">
        <v>95</v>
      </c>
      <c r="B49" s="29">
        <v>181.06450000000001</v>
      </c>
      <c r="C49" s="29">
        <v>2</v>
      </c>
    </row>
    <row r="50" spans="1:3">
      <c r="A50" t="s">
        <v>95</v>
      </c>
      <c r="B50" s="29">
        <v>119.895</v>
      </c>
      <c r="C50" s="29">
        <v>4</v>
      </c>
    </row>
    <row r="51" spans="1:3">
      <c r="A51" t="s">
        <v>95</v>
      </c>
      <c r="B51" s="29">
        <v>536.13530000000003</v>
      </c>
      <c r="C51" s="29">
        <v>4</v>
      </c>
    </row>
    <row r="52" spans="1:3">
      <c r="A52" t="s">
        <v>95</v>
      </c>
      <c r="B52" s="29">
        <v>1020.526</v>
      </c>
      <c r="C52" s="29">
        <v>4</v>
      </c>
    </row>
    <row r="53" spans="1:3">
      <c r="A53" t="s">
        <v>96</v>
      </c>
      <c r="B53" s="29">
        <v>283.7715</v>
      </c>
      <c r="C53" s="29">
        <v>3</v>
      </c>
    </row>
    <row r="54" spans="1:3">
      <c r="A54" t="s">
        <v>96</v>
      </c>
      <c r="B54" s="29">
        <v>682.08500000000004</v>
      </c>
      <c r="C54" s="29">
        <v>8</v>
      </c>
    </row>
    <row r="55" spans="1:3">
      <c r="A55" t="s">
        <v>97</v>
      </c>
      <c r="B55" s="29">
        <v>395.59960000000001</v>
      </c>
      <c r="C55" s="29">
        <v>7</v>
      </c>
    </row>
    <row r="56" spans="1:3">
      <c r="A56" t="s">
        <v>97</v>
      </c>
      <c r="B56" s="29">
        <v>2214.1959999999999</v>
      </c>
      <c r="C56" s="29">
        <v>1</v>
      </c>
    </row>
    <row r="57" spans="1:3">
      <c r="A57" t="s">
        <v>97</v>
      </c>
      <c r="B57" s="29">
        <v>356.41160000000002</v>
      </c>
      <c r="C57" s="29">
        <v>1</v>
      </c>
    </row>
    <row r="58" spans="1:3">
      <c r="A58" t="s">
        <v>98</v>
      </c>
      <c r="B58" s="29">
        <v>521.49950000000001</v>
      </c>
      <c r="C58" s="29">
        <v>8</v>
      </c>
    </row>
    <row r="59" spans="1:3">
      <c r="A59" t="s">
        <v>98</v>
      </c>
      <c r="B59" s="29">
        <v>48.111330000000002</v>
      </c>
      <c r="C59" s="29">
        <v>1</v>
      </c>
    </row>
    <row r="60" spans="1:3">
      <c r="A60" t="s">
        <v>99</v>
      </c>
      <c r="B60" s="29">
        <v>71.782229999999998</v>
      </c>
      <c r="C60" s="29">
        <v>1</v>
      </c>
    </row>
    <row r="61" spans="1:3">
      <c r="A61" t="s">
        <v>99</v>
      </c>
      <c r="B61" s="29">
        <v>106.8955</v>
      </c>
      <c r="C61" s="29">
        <v>1</v>
      </c>
    </row>
    <row r="62" spans="1:3">
      <c r="A62" t="s">
        <v>99</v>
      </c>
      <c r="B62" s="29">
        <v>446.73930000000001</v>
      </c>
      <c r="C62" s="29">
        <v>4</v>
      </c>
    </row>
    <row r="63" spans="1:3">
      <c r="A63" t="s">
        <v>100</v>
      </c>
      <c r="B63" s="29">
        <v>1629.999</v>
      </c>
      <c r="C63" s="29">
        <v>1</v>
      </c>
    </row>
    <row r="64" spans="1:3">
      <c r="A64" t="s">
        <v>101</v>
      </c>
      <c r="B64" s="29">
        <v>3.2890000000000001</v>
      </c>
      <c r="C64" s="29">
        <v>3</v>
      </c>
    </row>
    <row r="65" spans="1:3">
      <c r="A65" t="s">
        <v>102</v>
      </c>
      <c r="B65" s="29">
        <v>2284.7809999999999</v>
      </c>
    </row>
    <row r="66" spans="1:3">
      <c r="A66" t="s">
        <v>103</v>
      </c>
      <c r="B66" s="29">
        <v>218.10599999999999</v>
      </c>
      <c r="C66" s="29">
        <v>2</v>
      </c>
    </row>
    <row r="67" spans="1:3">
      <c r="A67" t="s">
        <v>104</v>
      </c>
      <c r="B67" s="29">
        <v>361.24270000000001</v>
      </c>
      <c r="C67" s="29">
        <v>5</v>
      </c>
    </row>
    <row r="68" spans="1:3">
      <c r="A68" t="s">
        <v>104</v>
      </c>
      <c r="B68" s="29">
        <v>125.8657</v>
      </c>
      <c r="C68" s="29">
        <v>5</v>
      </c>
    </row>
    <row r="69" spans="1:3">
      <c r="A69" t="s">
        <v>104</v>
      </c>
      <c r="B69" s="29">
        <v>302.6465</v>
      </c>
      <c r="C69" s="29">
        <v>5</v>
      </c>
    </row>
    <row r="70" spans="1:3">
      <c r="A70" t="s">
        <v>104</v>
      </c>
      <c r="B70" s="29">
        <v>117.123</v>
      </c>
      <c r="C70" s="29">
        <v>4</v>
      </c>
    </row>
    <row r="71" spans="1:3">
      <c r="A71" t="s">
        <v>104</v>
      </c>
      <c r="B71" s="29">
        <v>102.6978</v>
      </c>
      <c r="C71" s="29">
        <v>4</v>
      </c>
    </row>
    <row r="72" spans="1:3">
      <c r="A72" t="s">
        <v>104</v>
      </c>
      <c r="B72" s="29">
        <v>111.4546</v>
      </c>
      <c r="C72" s="29">
        <v>4</v>
      </c>
    </row>
    <row r="73" spans="1:3">
      <c r="A73" t="s">
        <v>104</v>
      </c>
      <c r="B73" s="29">
        <v>115.14700000000001</v>
      </c>
      <c r="C73" s="29">
        <v>4</v>
      </c>
    </row>
    <row r="74" spans="1:3">
      <c r="A74" t="s">
        <v>104</v>
      </c>
      <c r="B74" s="29">
        <v>216.40770000000001</v>
      </c>
      <c r="C74" s="29">
        <v>4</v>
      </c>
    </row>
    <row r="75" spans="1:3">
      <c r="A75" t="s">
        <v>104</v>
      </c>
      <c r="B75" s="29">
        <v>198.92529999999999</v>
      </c>
      <c r="C75" s="29">
        <v>4</v>
      </c>
    </row>
    <row r="76" spans="1:3">
      <c r="A76" t="s">
        <v>104</v>
      </c>
      <c r="B76" s="29">
        <v>116.64060000000001</v>
      </c>
      <c r="C76" s="29">
        <v>4</v>
      </c>
    </row>
    <row r="77" spans="1:3">
      <c r="A77" t="s">
        <v>104</v>
      </c>
      <c r="B77" s="29">
        <v>13.85449</v>
      </c>
      <c r="C77" s="29">
        <v>4</v>
      </c>
    </row>
    <row r="78" spans="1:3">
      <c r="A78" t="s">
        <v>104</v>
      </c>
      <c r="B78" s="29">
        <v>24.912109999999998</v>
      </c>
      <c r="C78" s="29">
        <v>4</v>
      </c>
    </row>
    <row r="79" spans="1:3">
      <c r="A79" t="s">
        <v>104</v>
      </c>
      <c r="B79" s="29">
        <v>101.2437</v>
      </c>
      <c r="C79" s="29">
        <v>4</v>
      </c>
    </row>
    <row r="80" spans="1:3">
      <c r="A80" t="s">
        <v>104</v>
      </c>
      <c r="B80" s="29">
        <v>106.85890000000001</v>
      </c>
      <c r="C80" s="29">
        <v>4</v>
      </c>
    </row>
    <row r="81" spans="1:3">
      <c r="A81" t="s">
        <v>104</v>
      </c>
      <c r="B81" s="29">
        <v>201.13329999999999</v>
      </c>
      <c r="C81" s="29">
        <v>4</v>
      </c>
    </row>
    <row r="82" spans="1:3">
      <c r="A82" t="s">
        <v>104</v>
      </c>
      <c r="B82" s="29">
        <v>39.684080000000002</v>
      </c>
      <c r="C82" s="29">
        <v>4</v>
      </c>
    </row>
    <row r="83" spans="1:3">
      <c r="A83" t="s">
        <v>104</v>
      </c>
      <c r="B83" s="29">
        <v>65.808109999999999</v>
      </c>
      <c r="C83" s="29">
        <v>4</v>
      </c>
    </row>
    <row r="84" spans="1:3">
      <c r="A84" t="s">
        <v>104</v>
      </c>
      <c r="B84" s="29">
        <v>398.04199999999997</v>
      </c>
      <c r="C84" s="29">
        <v>4</v>
      </c>
    </row>
    <row r="85" spans="1:3">
      <c r="A85" t="s">
        <v>104</v>
      </c>
      <c r="B85" s="29">
        <v>85.027339999999995</v>
      </c>
      <c r="C85" s="29">
        <v>4</v>
      </c>
    </row>
    <row r="86" spans="1:3">
      <c r="A86" t="s">
        <v>104</v>
      </c>
      <c r="B86" s="29">
        <v>61.032229999999998</v>
      </c>
      <c r="C86" s="29">
        <v>4</v>
      </c>
    </row>
    <row r="87" spans="1:3">
      <c r="A87" t="s">
        <v>104</v>
      </c>
      <c r="B87" s="29">
        <v>74.196290000000005</v>
      </c>
      <c r="C87" s="29">
        <v>4</v>
      </c>
    </row>
    <row r="88" spans="1:3">
      <c r="A88" t="s">
        <v>104</v>
      </c>
      <c r="B88" s="29">
        <v>120.85599999999999</v>
      </c>
      <c r="C88" s="29">
        <v>4</v>
      </c>
    </row>
    <row r="89" spans="1:3">
      <c r="A89" t="s">
        <v>104</v>
      </c>
      <c r="B89" s="29">
        <v>386.82229999999998</v>
      </c>
      <c r="C89" s="29">
        <v>4</v>
      </c>
    </row>
    <row r="90" spans="1:3">
      <c r="A90" t="s">
        <v>104</v>
      </c>
      <c r="B90" s="29">
        <v>134.60499999999999</v>
      </c>
      <c r="C90" s="29">
        <v>4</v>
      </c>
    </row>
    <row r="91" spans="1:3">
      <c r="A91" t="s">
        <v>104</v>
      </c>
      <c r="B91" s="29">
        <v>105.7388</v>
      </c>
      <c r="C91" s="29">
        <v>4</v>
      </c>
    </row>
    <row r="92" spans="1:3">
      <c r="A92" t="s">
        <v>104</v>
      </c>
      <c r="B92" s="29">
        <v>95.706050000000005</v>
      </c>
      <c r="C92" s="29">
        <v>4</v>
      </c>
    </row>
    <row r="93" spans="1:3">
      <c r="A93" t="s">
        <v>104</v>
      </c>
      <c r="B93" s="29">
        <v>90.592770000000002</v>
      </c>
      <c r="C93" s="29">
        <v>4</v>
      </c>
    </row>
    <row r="94" spans="1:3">
      <c r="A94" t="s">
        <v>104</v>
      </c>
      <c r="B94" s="29">
        <v>79.110839999999996</v>
      </c>
      <c r="C94" s="29">
        <v>4</v>
      </c>
    </row>
    <row r="95" spans="1:3">
      <c r="A95" t="s">
        <v>104</v>
      </c>
      <c r="B95" s="29">
        <v>124.7944</v>
      </c>
      <c r="C95" s="29">
        <v>4</v>
      </c>
    </row>
    <row r="96" spans="1:3">
      <c r="A96" t="s">
        <v>104</v>
      </c>
      <c r="B96" s="29">
        <v>116.8623</v>
      </c>
      <c r="C96" s="29">
        <v>4</v>
      </c>
    </row>
    <row r="97" spans="1:3">
      <c r="A97" t="s">
        <v>104</v>
      </c>
      <c r="B97" s="29">
        <v>146.37649999999999</v>
      </c>
      <c r="C97" s="29">
        <v>6</v>
      </c>
    </row>
    <row r="98" spans="1:3">
      <c r="A98" t="s">
        <v>104</v>
      </c>
      <c r="B98" s="29">
        <v>264.16800000000001</v>
      </c>
      <c r="C98" s="29">
        <v>6</v>
      </c>
    </row>
    <row r="99" spans="1:3">
      <c r="A99" t="s">
        <v>104</v>
      </c>
      <c r="B99" s="29">
        <v>179.21440000000001</v>
      </c>
      <c r="C99" s="29">
        <v>6</v>
      </c>
    </row>
    <row r="100" spans="1:3">
      <c r="A100" t="s">
        <v>104</v>
      </c>
      <c r="B100" s="29">
        <v>86.564449999999994</v>
      </c>
      <c r="C100" s="29">
        <v>6</v>
      </c>
    </row>
    <row r="101" spans="1:3">
      <c r="A101" t="s">
        <v>104</v>
      </c>
      <c r="B101" s="29">
        <v>93.187989999999999</v>
      </c>
      <c r="C101" s="29">
        <v>6</v>
      </c>
    </row>
    <row r="102" spans="1:3">
      <c r="A102" t="s">
        <v>104</v>
      </c>
      <c r="B102" s="29">
        <v>87.016109999999998</v>
      </c>
      <c r="C102" s="29">
        <v>6</v>
      </c>
    </row>
    <row r="103" spans="1:3">
      <c r="A103" t="s">
        <v>104</v>
      </c>
      <c r="B103" s="29">
        <v>102.95610000000001</v>
      </c>
      <c r="C103" s="29">
        <v>6</v>
      </c>
    </row>
    <row r="104" spans="1:3">
      <c r="A104" t="s">
        <v>104</v>
      </c>
      <c r="B104" s="29">
        <v>64.230469999999997</v>
      </c>
      <c r="C104" s="29">
        <v>6</v>
      </c>
    </row>
    <row r="105" spans="1:3">
      <c r="A105" t="s">
        <v>104</v>
      </c>
      <c r="B105" s="29">
        <v>70.166499999999999</v>
      </c>
      <c r="C105" s="29">
        <v>6</v>
      </c>
    </row>
    <row r="106" spans="1:3">
      <c r="A106" t="s">
        <v>104</v>
      </c>
      <c r="B106" s="29">
        <v>44.029299999999999</v>
      </c>
      <c r="C106" s="29">
        <v>6</v>
      </c>
    </row>
    <row r="107" spans="1:3">
      <c r="A107" t="s">
        <v>104</v>
      </c>
      <c r="B107" s="29">
        <v>39.347659999999998</v>
      </c>
      <c r="C107" s="29">
        <v>6</v>
      </c>
    </row>
    <row r="108" spans="1:3">
      <c r="A108" t="s">
        <v>104</v>
      </c>
      <c r="B108" s="29">
        <v>116.1987</v>
      </c>
      <c r="C108" s="29">
        <v>6</v>
      </c>
    </row>
    <row r="109" spans="1:3">
      <c r="A109" t="s">
        <v>104</v>
      </c>
      <c r="B109" s="29">
        <v>71.588380000000001</v>
      </c>
      <c r="C109" s="29">
        <v>6</v>
      </c>
    </row>
    <row r="110" spans="1:3">
      <c r="A110" t="s">
        <v>104</v>
      </c>
      <c r="B110" s="29">
        <v>112.66549999999999</v>
      </c>
      <c r="C110" s="29">
        <v>6</v>
      </c>
    </row>
    <row r="111" spans="1:3">
      <c r="A111" t="s">
        <v>104</v>
      </c>
      <c r="B111" s="29">
        <v>113.8408</v>
      </c>
      <c r="C111" s="29">
        <v>6</v>
      </c>
    </row>
    <row r="112" spans="1:3">
      <c r="A112" t="s">
        <v>104</v>
      </c>
      <c r="B112" s="29">
        <v>81.576660000000004</v>
      </c>
      <c r="C112" s="29">
        <v>6</v>
      </c>
    </row>
    <row r="113" spans="1:3">
      <c r="A113" t="s">
        <v>104</v>
      </c>
      <c r="B113" s="29">
        <v>90.230959999999996</v>
      </c>
      <c r="C113" s="29">
        <v>6</v>
      </c>
    </row>
    <row r="114" spans="1:3">
      <c r="A114" t="s">
        <v>104</v>
      </c>
      <c r="B114" s="29">
        <v>87.322749999999999</v>
      </c>
      <c r="C114" s="29">
        <v>2</v>
      </c>
    </row>
    <row r="115" spans="1:3">
      <c r="A115" t="s">
        <v>104</v>
      </c>
      <c r="B115" s="29">
        <v>185.41849999999999</v>
      </c>
      <c r="C115" s="29">
        <v>2</v>
      </c>
    </row>
    <row r="116" spans="1:3">
      <c r="A116" t="s">
        <v>104</v>
      </c>
      <c r="B116" s="29">
        <v>108.833</v>
      </c>
      <c r="C116" s="29">
        <v>2</v>
      </c>
    </row>
    <row r="117" spans="1:3">
      <c r="A117" t="s">
        <v>104</v>
      </c>
      <c r="B117" s="29">
        <v>123.43600000000001</v>
      </c>
      <c r="C117" s="29">
        <v>2</v>
      </c>
    </row>
    <row r="118" spans="1:3">
      <c r="A118" t="s">
        <v>104</v>
      </c>
      <c r="B118" s="29">
        <v>131.73099999999999</v>
      </c>
      <c r="C118" s="29">
        <v>2</v>
      </c>
    </row>
    <row r="119" spans="1:3">
      <c r="A119" t="s">
        <v>104</v>
      </c>
      <c r="B119" s="29">
        <v>274.08589999999998</v>
      </c>
      <c r="C119" s="29">
        <v>2</v>
      </c>
    </row>
    <row r="120" spans="1:3">
      <c r="A120" t="s">
        <v>104</v>
      </c>
      <c r="B120" s="29">
        <v>24.69238</v>
      </c>
      <c r="C120" s="29">
        <v>2</v>
      </c>
    </row>
    <row r="121" spans="1:3">
      <c r="A121" t="s">
        <v>104</v>
      </c>
      <c r="B121" s="29">
        <v>18.612300000000001</v>
      </c>
      <c r="C121" s="29">
        <v>2</v>
      </c>
    </row>
    <row r="122" spans="1:3">
      <c r="A122" t="s">
        <v>104</v>
      </c>
      <c r="B122" s="29">
        <v>53.478520000000003</v>
      </c>
      <c r="C122" s="29">
        <v>2</v>
      </c>
    </row>
    <row r="123" spans="1:3">
      <c r="A123" t="s">
        <v>104</v>
      </c>
      <c r="B123" s="29">
        <v>49.38232</v>
      </c>
      <c r="C123" s="29">
        <v>2</v>
      </c>
    </row>
    <row r="124" spans="1:3">
      <c r="A124" t="s">
        <v>104</v>
      </c>
      <c r="B124" s="29">
        <v>49.638179999999998</v>
      </c>
      <c r="C124" s="29">
        <v>2</v>
      </c>
    </row>
    <row r="125" spans="1:3">
      <c r="A125" t="s">
        <v>104</v>
      </c>
      <c r="B125" s="29">
        <v>65.080079999999995</v>
      </c>
      <c r="C125" s="29">
        <v>2</v>
      </c>
    </row>
    <row r="126" spans="1:3">
      <c r="A126" t="s">
        <v>104</v>
      </c>
      <c r="B126" s="29">
        <v>249.14160000000001</v>
      </c>
      <c r="C126" s="29">
        <v>2</v>
      </c>
    </row>
    <row r="127" spans="1:3">
      <c r="A127" t="s">
        <v>104</v>
      </c>
      <c r="B127" s="29">
        <v>63.355960000000003</v>
      </c>
      <c r="C127" s="29">
        <v>2</v>
      </c>
    </row>
    <row r="128" spans="1:3">
      <c r="A128" t="s">
        <v>104</v>
      </c>
      <c r="B128" s="29">
        <v>46.96387</v>
      </c>
      <c r="C128" s="29">
        <v>2</v>
      </c>
    </row>
    <row r="129" spans="1:3">
      <c r="A129" t="s">
        <v>104</v>
      </c>
      <c r="B129" s="29">
        <v>111.7124</v>
      </c>
      <c r="C129" s="29">
        <v>2</v>
      </c>
    </row>
    <row r="130" spans="1:3">
      <c r="A130" t="s">
        <v>104</v>
      </c>
      <c r="B130" s="29">
        <v>40.482419999999998</v>
      </c>
      <c r="C130" s="29">
        <v>2</v>
      </c>
    </row>
    <row r="131" spans="1:3">
      <c r="A131" t="s">
        <v>104</v>
      </c>
      <c r="B131" s="29">
        <v>50.844729999999998</v>
      </c>
      <c r="C131" s="29">
        <v>2</v>
      </c>
    </row>
    <row r="132" spans="1:3">
      <c r="A132" t="s">
        <v>104</v>
      </c>
      <c r="B132" s="29">
        <v>145.9126</v>
      </c>
      <c r="C132" s="29">
        <v>2</v>
      </c>
    </row>
    <row r="133" spans="1:3">
      <c r="A133" t="s">
        <v>104</v>
      </c>
      <c r="B133" s="29">
        <v>118.7402</v>
      </c>
      <c r="C133" s="29">
        <v>2</v>
      </c>
    </row>
    <row r="134" spans="1:3">
      <c r="A134" t="s">
        <v>104</v>
      </c>
      <c r="B134" s="29">
        <v>32.309570000000001</v>
      </c>
      <c r="C134" s="29">
        <v>2</v>
      </c>
    </row>
    <row r="135" spans="1:3">
      <c r="A135" t="s">
        <v>104</v>
      </c>
      <c r="B135" s="29">
        <v>18.133790000000001</v>
      </c>
      <c r="C135" s="29">
        <v>2</v>
      </c>
    </row>
    <row r="136" spans="1:3">
      <c r="A136" t="s">
        <v>104</v>
      </c>
      <c r="B136" s="29">
        <v>348.98289999999997</v>
      </c>
      <c r="C136" s="29">
        <v>1</v>
      </c>
    </row>
    <row r="137" spans="1:3">
      <c r="A137" t="s">
        <v>104</v>
      </c>
      <c r="B137" s="29">
        <v>93.122559999999993</v>
      </c>
      <c r="C137" s="29">
        <v>1</v>
      </c>
    </row>
    <row r="138" spans="1:3">
      <c r="A138" t="s">
        <v>104</v>
      </c>
      <c r="B138" s="29">
        <v>21.21875</v>
      </c>
      <c r="C138" s="29">
        <v>1</v>
      </c>
    </row>
    <row r="139" spans="1:3">
      <c r="A139" t="s">
        <v>104</v>
      </c>
      <c r="B139" s="29">
        <v>28.511230000000001</v>
      </c>
      <c r="C139" s="29">
        <v>1</v>
      </c>
    </row>
    <row r="140" spans="1:3">
      <c r="A140" t="s">
        <v>104</v>
      </c>
      <c r="B140" s="29">
        <v>159.9058</v>
      </c>
      <c r="C140" s="29">
        <v>1</v>
      </c>
    </row>
    <row r="141" spans="1:3">
      <c r="A141" t="s">
        <v>104</v>
      </c>
      <c r="B141" s="29">
        <v>301.52589999999998</v>
      </c>
      <c r="C141" s="29">
        <v>1</v>
      </c>
    </row>
    <row r="142" spans="1:3">
      <c r="A142" t="s">
        <v>104</v>
      </c>
      <c r="B142" s="29">
        <v>224.65719999999999</v>
      </c>
      <c r="C142" s="29">
        <v>3</v>
      </c>
    </row>
    <row r="143" spans="1:3">
      <c r="A143" t="s">
        <v>104</v>
      </c>
      <c r="B143" s="29">
        <v>143.83940000000001</v>
      </c>
      <c r="C143" s="29">
        <v>3</v>
      </c>
    </row>
    <row r="144" spans="1:3">
      <c r="A144" t="s">
        <v>104</v>
      </c>
      <c r="B144" s="29">
        <v>141.01169999999999</v>
      </c>
      <c r="C144" s="29">
        <v>3</v>
      </c>
    </row>
    <row r="145" spans="1:3">
      <c r="A145" t="s">
        <v>105</v>
      </c>
      <c r="B145" s="29">
        <v>58.05518</v>
      </c>
      <c r="C145" s="29">
        <v>1</v>
      </c>
    </row>
    <row r="146" spans="1:3">
      <c r="A146" t="s">
        <v>105</v>
      </c>
      <c r="B146" s="29">
        <v>48.208010000000002</v>
      </c>
      <c r="C146" s="29">
        <v>2</v>
      </c>
    </row>
    <row r="147" spans="1:3">
      <c r="A147" t="s">
        <v>106</v>
      </c>
      <c r="B147" s="29">
        <v>61.9375</v>
      </c>
      <c r="C147" s="29">
        <v>10</v>
      </c>
    </row>
    <row r="148" spans="1:3">
      <c r="A148" t="s">
        <v>107</v>
      </c>
      <c r="B148" s="29">
        <v>241.7979</v>
      </c>
      <c r="C148" s="29">
        <v>11</v>
      </c>
    </row>
    <row r="149" spans="1:3">
      <c r="A149" t="s">
        <v>107</v>
      </c>
      <c r="B149" s="29">
        <v>857.53520000000003</v>
      </c>
      <c r="C149" s="29">
        <v>11</v>
      </c>
    </row>
    <row r="150" spans="1:3">
      <c r="A150" t="s">
        <v>107</v>
      </c>
      <c r="B150" s="29">
        <v>77.258300000000006</v>
      </c>
      <c r="C150" s="29">
        <v>14</v>
      </c>
    </row>
    <row r="151" spans="1:3">
      <c r="A151" t="s">
        <v>107</v>
      </c>
      <c r="B151" s="29">
        <v>91.860349999999997</v>
      </c>
      <c r="C151" s="29">
        <v>14</v>
      </c>
    </row>
    <row r="152" spans="1:3">
      <c r="A152" t="s">
        <v>107</v>
      </c>
      <c r="B152" s="29">
        <v>206.90479999999999</v>
      </c>
      <c r="C152" s="29">
        <v>15</v>
      </c>
    </row>
    <row r="153" spans="1:3">
      <c r="A153" t="s">
        <v>107</v>
      </c>
      <c r="B153" s="29">
        <v>2572.616</v>
      </c>
      <c r="C153" s="29">
        <v>13</v>
      </c>
    </row>
    <row r="154" spans="1:3">
      <c r="A154" t="s">
        <v>108</v>
      </c>
      <c r="B154" s="29">
        <v>1013.217</v>
      </c>
      <c r="C154" s="29">
        <v>4</v>
      </c>
    </row>
    <row r="155" spans="1:3">
      <c r="A155" t="s">
        <v>109</v>
      </c>
      <c r="B155" s="29">
        <v>21117.812297</v>
      </c>
      <c r="C155" s="29">
        <v>6</v>
      </c>
    </row>
    <row r="156" spans="1:3">
      <c r="A156" t="s">
        <v>110</v>
      </c>
      <c r="B156" s="29">
        <v>86.942988999999997</v>
      </c>
      <c r="C156" s="29">
        <v>6</v>
      </c>
    </row>
    <row r="157" spans="1:3">
      <c r="A157" t="s">
        <v>110</v>
      </c>
      <c r="B157" s="29">
        <v>86.246831</v>
      </c>
      <c r="C157" s="29">
        <v>6</v>
      </c>
    </row>
    <row r="158" spans="1:3">
      <c r="A158" t="s">
        <v>110</v>
      </c>
      <c r="B158" s="29">
        <v>114.183638</v>
      </c>
      <c r="C158" s="29">
        <v>6</v>
      </c>
    </row>
    <row r="159" spans="1:3">
      <c r="A159" t="s">
        <v>110</v>
      </c>
      <c r="B159" s="29">
        <v>88.320943</v>
      </c>
      <c r="C159" s="29">
        <v>18</v>
      </c>
    </row>
    <row r="160" spans="1:3">
      <c r="A160" t="s">
        <v>111</v>
      </c>
      <c r="B160" s="29">
        <v>1759.671875</v>
      </c>
      <c r="C160" s="29">
        <v>7</v>
      </c>
    </row>
    <row r="161" spans="1:3">
      <c r="A161" t="s">
        <v>111</v>
      </c>
      <c r="B161" s="29">
        <v>257.72558600000002</v>
      </c>
      <c r="C161" s="29">
        <v>7</v>
      </c>
    </row>
    <row r="162" spans="1:3">
      <c r="A162" t="s">
        <v>112</v>
      </c>
      <c r="B162" s="29">
        <v>245.79830000000001</v>
      </c>
      <c r="C162" s="29">
        <v>7</v>
      </c>
    </row>
    <row r="163" spans="1:3">
      <c r="A163" t="s">
        <v>113</v>
      </c>
      <c r="B163" s="29">
        <v>647.67529999999999</v>
      </c>
      <c r="C163" s="29">
        <v>1</v>
      </c>
    </row>
    <row r="164" spans="1:3">
      <c r="A164" t="s">
        <v>113</v>
      </c>
      <c r="B164" s="29">
        <v>918.07079999999996</v>
      </c>
      <c r="C164" s="29">
        <v>3</v>
      </c>
    </row>
    <row r="165" spans="1:3">
      <c r="A165" t="s">
        <v>113</v>
      </c>
      <c r="B165" s="29">
        <v>159.00389999999999</v>
      </c>
      <c r="C165" s="29">
        <v>5</v>
      </c>
    </row>
    <row r="166" spans="1:3">
      <c r="A166" t="s">
        <v>114</v>
      </c>
      <c r="B166" s="29">
        <v>235.43360000000001</v>
      </c>
      <c r="C166" s="29">
        <v>6</v>
      </c>
    </row>
    <row r="167" spans="1:3">
      <c r="A167" t="s">
        <v>114</v>
      </c>
      <c r="B167" s="29">
        <v>115.2539</v>
      </c>
      <c r="C167" s="29">
        <v>6</v>
      </c>
    </row>
    <row r="168" spans="1:3">
      <c r="A168" t="s">
        <v>115</v>
      </c>
      <c r="B168" s="29">
        <v>694.32960000000003</v>
      </c>
      <c r="C168" s="29">
        <v>5</v>
      </c>
    </row>
    <row r="169" spans="1:3">
      <c r="A169" t="s">
        <v>115</v>
      </c>
      <c r="B169" s="29">
        <v>2546.3270000000002</v>
      </c>
      <c r="C169" s="29">
        <v>6</v>
      </c>
    </row>
    <row r="170" spans="1:3">
      <c r="A170" t="s">
        <v>115</v>
      </c>
      <c r="B170" s="29">
        <v>2463.6689999999999</v>
      </c>
      <c r="C170" s="29">
        <v>6</v>
      </c>
    </row>
    <row r="171" spans="1:3">
      <c r="A171" t="s">
        <v>83</v>
      </c>
      <c r="B171" s="29">
        <v>156.16800000000001</v>
      </c>
    </row>
    <row r="172" spans="1:3">
      <c r="A172" t="s">
        <v>116</v>
      </c>
      <c r="B172" s="29">
        <v>6104.2219999999998</v>
      </c>
      <c r="C172" s="29">
        <v>14</v>
      </c>
    </row>
    <row r="173" spans="1:3">
      <c r="A173" t="s">
        <v>117</v>
      </c>
      <c r="B173" s="29">
        <v>1926.0239999999999</v>
      </c>
      <c r="C173" s="29">
        <v>9</v>
      </c>
    </row>
    <row r="174" spans="1:3">
      <c r="A174" t="s">
        <v>118</v>
      </c>
      <c r="B174" s="29">
        <v>119.53660000000001</v>
      </c>
      <c r="C174" s="29">
        <v>8</v>
      </c>
    </row>
    <row r="175" spans="1:3">
      <c r="A175" t="s">
        <v>118</v>
      </c>
      <c r="B175" s="29">
        <v>248.21090000000001</v>
      </c>
      <c r="C175" s="29">
        <v>8</v>
      </c>
    </row>
    <row r="176" spans="1:3">
      <c r="A176" t="s">
        <v>118</v>
      </c>
      <c r="B176" s="29">
        <v>138.21680000000001</v>
      </c>
      <c r="C176" s="29">
        <v>3</v>
      </c>
    </row>
    <row r="177" spans="1:3">
      <c r="A177" t="s">
        <v>118</v>
      </c>
      <c r="B177" s="29">
        <v>238.41849999999999</v>
      </c>
      <c r="C177" s="29">
        <v>7</v>
      </c>
    </row>
    <row r="178" spans="1:3">
      <c r="A178" t="s">
        <v>118</v>
      </c>
      <c r="B178" s="29">
        <v>681.2876</v>
      </c>
      <c r="C178" s="29">
        <v>6</v>
      </c>
    </row>
    <row r="179" spans="1:3">
      <c r="A179" t="s">
        <v>119</v>
      </c>
      <c r="B179" s="29">
        <v>2504.1889999999999</v>
      </c>
      <c r="C179" s="29">
        <v>10</v>
      </c>
    </row>
    <row r="180" spans="1:3">
      <c r="A180" t="s">
        <v>119</v>
      </c>
      <c r="B180" s="29">
        <v>1641.364</v>
      </c>
      <c r="C180" s="29">
        <v>2</v>
      </c>
    </row>
    <row r="181" spans="1:3">
      <c r="A181" t="s">
        <v>120</v>
      </c>
      <c r="B181" s="29">
        <v>229.9639</v>
      </c>
      <c r="C181" s="29">
        <v>1</v>
      </c>
    </row>
    <row r="182" spans="1:3">
      <c r="A182" t="s">
        <v>121</v>
      </c>
      <c r="B182" s="29">
        <v>433.89550000000003</v>
      </c>
      <c r="C182" s="29">
        <v>2</v>
      </c>
    </row>
    <row r="183" spans="1:3">
      <c r="A183" t="s">
        <v>122</v>
      </c>
      <c r="B183" s="29">
        <v>1037.4770000000001</v>
      </c>
      <c r="C183" s="29">
        <v>4</v>
      </c>
    </row>
    <row r="184" spans="1:3">
      <c r="A184" t="s">
        <v>123</v>
      </c>
      <c r="B184" s="29">
        <v>1310.848</v>
      </c>
      <c r="C184" s="29">
        <v>1</v>
      </c>
    </row>
    <row r="185" spans="1:3">
      <c r="A185" t="s">
        <v>124</v>
      </c>
      <c r="B185" s="29">
        <v>2247.4879999999998</v>
      </c>
      <c r="C185" s="29">
        <v>1</v>
      </c>
    </row>
    <row r="186" spans="1:3">
      <c r="A186" t="s">
        <v>124</v>
      </c>
      <c r="B186" s="29">
        <v>920.98389999999995</v>
      </c>
      <c r="C186" s="29">
        <v>1</v>
      </c>
    </row>
    <row r="187" spans="1:3">
      <c r="A187" t="s">
        <v>125</v>
      </c>
      <c r="B187" s="29">
        <v>1485.694</v>
      </c>
      <c r="C187" s="29">
        <v>1</v>
      </c>
    </row>
    <row r="188" spans="1:3">
      <c r="A188" t="s">
        <v>126</v>
      </c>
      <c r="B188" s="29">
        <v>125.8599</v>
      </c>
      <c r="C188" s="29">
        <v>8</v>
      </c>
    </row>
    <row r="189" spans="1:3">
      <c r="A189" t="s">
        <v>127</v>
      </c>
      <c r="B189" s="29">
        <v>571.4819</v>
      </c>
      <c r="C189" s="29">
        <v>1</v>
      </c>
    </row>
    <row r="190" spans="1:3">
      <c r="A190" t="s">
        <v>128</v>
      </c>
      <c r="B190" s="29">
        <v>112.2974</v>
      </c>
      <c r="C190" s="29">
        <v>1</v>
      </c>
    </row>
    <row r="191" spans="1:3">
      <c r="A191" t="s">
        <v>128</v>
      </c>
      <c r="B191" s="29">
        <v>262.82960000000003</v>
      </c>
      <c r="C191" s="29">
        <v>4</v>
      </c>
    </row>
    <row r="192" spans="1:3">
      <c r="A192" t="s">
        <v>128</v>
      </c>
      <c r="B192" s="29">
        <v>463.63720000000001</v>
      </c>
      <c r="C192" s="29">
        <v>4</v>
      </c>
    </row>
    <row r="193" spans="1:3">
      <c r="A193" t="s">
        <v>128</v>
      </c>
      <c r="B193" s="29">
        <v>170.8252</v>
      </c>
      <c r="C193" s="29">
        <v>4</v>
      </c>
    </row>
    <row r="194" spans="1:3">
      <c r="A194" t="s">
        <v>128</v>
      </c>
      <c r="B194" s="29">
        <v>797.82960000000003</v>
      </c>
      <c r="C194" s="29">
        <v>2</v>
      </c>
    </row>
    <row r="195" spans="1:3">
      <c r="A195" t="s">
        <v>129</v>
      </c>
      <c r="B195" s="29">
        <v>110.7808</v>
      </c>
      <c r="C195" s="29">
        <v>6</v>
      </c>
    </row>
    <row r="196" spans="1:3">
      <c r="A196" t="s">
        <v>129</v>
      </c>
      <c r="B196" s="29">
        <v>148.51949999999999</v>
      </c>
      <c r="C196" s="29">
        <v>4</v>
      </c>
    </row>
    <row r="197" spans="1:3">
      <c r="A197" t="s">
        <v>129</v>
      </c>
      <c r="B197" s="29">
        <v>243.61959999999999</v>
      </c>
      <c r="C197" s="29">
        <v>4</v>
      </c>
    </row>
    <row r="198" spans="1:3">
      <c r="A198" t="s">
        <v>129</v>
      </c>
      <c r="B198" s="29">
        <v>454.22219999999999</v>
      </c>
      <c r="C198" s="29">
        <v>4</v>
      </c>
    </row>
    <row r="199" spans="1:3">
      <c r="A199" t="s">
        <v>130</v>
      </c>
      <c r="B199" s="29">
        <v>80.690920000000006</v>
      </c>
      <c r="C199" s="29">
        <v>7</v>
      </c>
    </row>
    <row r="200" spans="1:3">
      <c r="A200" t="s">
        <v>130</v>
      </c>
      <c r="B200" s="29">
        <v>123.3643</v>
      </c>
      <c r="C200" s="29">
        <v>5</v>
      </c>
    </row>
    <row r="201" spans="1:3">
      <c r="A201" t="s">
        <v>131</v>
      </c>
      <c r="B201" s="29">
        <v>7798.2579999999998</v>
      </c>
      <c r="C201" s="29">
        <v>16</v>
      </c>
    </row>
    <row r="202" spans="1:3">
      <c r="A202" t="s">
        <v>131</v>
      </c>
      <c r="B202" s="29">
        <v>1406.9960000000001</v>
      </c>
      <c r="C202" s="29">
        <v>9</v>
      </c>
    </row>
    <row r="203" spans="1:3">
      <c r="A203" t="s">
        <v>131</v>
      </c>
      <c r="B203" s="29">
        <v>90.202150000000003</v>
      </c>
      <c r="C203" s="29">
        <v>9</v>
      </c>
    </row>
    <row r="204" spans="1:3">
      <c r="A204" t="s">
        <v>131</v>
      </c>
      <c r="B204" s="29">
        <v>64.987300000000005</v>
      </c>
      <c r="C204" s="29">
        <v>9</v>
      </c>
    </row>
    <row r="205" spans="1:3">
      <c r="A205" t="s">
        <v>131</v>
      </c>
      <c r="B205" s="29">
        <v>69.489260000000002</v>
      </c>
      <c r="C205" s="29">
        <v>9</v>
      </c>
    </row>
    <row r="206" spans="1:3">
      <c r="A206" t="s">
        <v>131</v>
      </c>
      <c r="B206" s="29">
        <v>168.5967</v>
      </c>
      <c r="C206" s="29">
        <v>10</v>
      </c>
    </row>
    <row r="207" spans="1:3">
      <c r="A207" t="s">
        <v>131</v>
      </c>
      <c r="B207" s="29">
        <v>124.2148</v>
      </c>
      <c r="C207" s="29">
        <v>10</v>
      </c>
    </row>
    <row r="208" spans="1:3">
      <c r="A208" t="s">
        <v>131</v>
      </c>
      <c r="B208" s="29">
        <v>107.7681</v>
      </c>
      <c r="C208" s="29">
        <v>10</v>
      </c>
    </row>
    <row r="209" spans="1:3">
      <c r="A209" t="s">
        <v>131</v>
      </c>
      <c r="B209" s="29">
        <v>274.78710000000001</v>
      </c>
      <c r="C209" s="29">
        <v>10</v>
      </c>
    </row>
    <row r="210" spans="1:3">
      <c r="A210" t="s">
        <v>131</v>
      </c>
      <c r="B210" s="29">
        <v>24.712890000000002</v>
      </c>
      <c r="C210" s="29">
        <v>10</v>
      </c>
    </row>
    <row r="211" spans="1:3">
      <c r="A211" t="s">
        <v>131</v>
      </c>
      <c r="B211" s="29">
        <v>23.07959</v>
      </c>
      <c r="C211" s="29">
        <v>10</v>
      </c>
    </row>
    <row r="212" spans="1:3">
      <c r="A212" t="s">
        <v>131</v>
      </c>
      <c r="B212" s="29">
        <v>184.9819</v>
      </c>
      <c r="C212" s="29">
        <v>10</v>
      </c>
    </row>
    <row r="213" spans="1:3">
      <c r="A213" t="s">
        <v>131</v>
      </c>
      <c r="B213" s="29">
        <v>39.898440000000001</v>
      </c>
      <c r="C213" s="29">
        <v>10</v>
      </c>
    </row>
    <row r="214" spans="1:3">
      <c r="A214" t="s">
        <v>132</v>
      </c>
      <c r="B214" s="29">
        <v>194.55029999999999</v>
      </c>
      <c r="C214" s="29">
        <v>3</v>
      </c>
    </row>
    <row r="215" spans="1:3">
      <c r="A215" t="s">
        <v>133</v>
      </c>
      <c r="B215" s="29">
        <v>113.08540000000001</v>
      </c>
    </row>
    <row r="216" spans="1:3">
      <c r="A216" t="s">
        <v>133</v>
      </c>
      <c r="B216" s="29">
        <v>248.4897</v>
      </c>
    </row>
    <row r="217" spans="1:3">
      <c r="A217" t="s">
        <v>133</v>
      </c>
      <c r="B217" s="29">
        <v>265.42239999999998</v>
      </c>
    </row>
    <row r="218" spans="1:3">
      <c r="A218" t="s">
        <v>134</v>
      </c>
      <c r="B218" s="29">
        <v>236.3408</v>
      </c>
      <c r="C218" s="29">
        <v>10</v>
      </c>
    </row>
    <row r="219" spans="1:3">
      <c r="A219" t="s">
        <v>134</v>
      </c>
      <c r="B219" s="29">
        <v>1270.192</v>
      </c>
      <c r="C219" s="29">
        <v>10</v>
      </c>
    </row>
    <row r="220" spans="1:3">
      <c r="A220" t="s">
        <v>134</v>
      </c>
      <c r="B220" s="29">
        <v>147.2783</v>
      </c>
      <c r="C220" s="29">
        <v>14</v>
      </c>
    </row>
    <row r="221" spans="1:3">
      <c r="A221" t="s">
        <v>134</v>
      </c>
      <c r="B221" s="29">
        <v>156.04929999999999</v>
      </c>
      <c r="C221" s="29">
        <v>14</v>
      </c>
    </row>
    <row r="222" spans="1:3">
      <c r="A222" t="s">
        <v>134</v>
      </c>
      <c r="B222" s="29">
        <v>1934.2339999999999</v>
      </c>
      <c r="C222" s="29">
        <v>14</v>
      </c>
    </row>
    <row r="223" spans="1:3">
      <c r="A223" t="s">
        <v>134</v>
      </c>
      <c r="B223" s="29">
        <v>559.73239999999998</v>
      </c>
      <c r="C223" s="29">
        <v>16</v>
      </c>
    </row>
    <row r="224" spans="1:3">
      <c r="A224" t="s">
        <v>134</v>
      </c>
      <c r="B224" s="29">
        <v>3285.2779999999998</v>
      </c>
      <c r="C224" s="29">
        <v>17</v>
      </c>
    </row>
    <row r="225" spans="1:3">
      <c r="A225" t="s">
        <v>135</v>
      </c>
      <c r="B225" s="29">
        <v>171.9434</v>
      </c>
      <c r="C225" s="29">
        <v>9</v>
      </c>
    </row>
    <row r="226" spans="1:3">
      <c r="A226" t="s">
        <v>135</v>
      </c>
      <c r="B226" s="29">
        <v>509.20650000000001</v>
      </c>
      <c r="C226" s="29">
        <v>9</v>
      </c>
    </row>
    <row r="227" spans="1:3">
      <c r="A227" t="s">
        <v>136</v>
      </c>
      <c r="C227" s="29">
        <v>5</v>
      </c>
    </row>
    <row r="228" spans="1:3">
      <c r="A228" t="s">
        <v>136</v>
      </c>
      <c r="B228" s="29">
        <v>171.41650000000001</v>
      </c>
      <c r="C228" s="29">
        <v>5</v>
      </c>
    </row>
    <row r="229" spans="1:3">
      <c r="A229" t="s">
        <v>136</v>
      </c>
      <c r="C229" s="29">
        <v>5</v>
      </c>
    </row>
    <row r="230" spans="1:3">
      <c r="A230" t="s">
        <v>136</v>
      </c>
      <c r="B230" s="29">
        <v>88.43262</v>
      </c>
      <c r="C230" s="29">
        <v>1</v>
      </c>
    </row>
    <row r="231" spans="1:3">
      <c r="A231" t="s">
        <v>136</v>
      </c>
      <c r="C231" s="29">
        <v>2</v>
      </c>
    </row>
    <row r="232" spans="1:3">
      <c r="B232" s="29">
        <f>AVERAGE(B2:B231)</f>
        <v>510.26130453303972</v>
      </c>
      <c r="C232" s="29" t="s">
        <v>73</v>
      </c>
    </row>
    <row r="233" spans="1:3">
      <c r="B233" s="29">
        <f>MAX(B2:B231)</f>
        <v>21117.812297</v>
      </c>
      <c r="C233" s="29" t="s">
        <v>137</v>
      </c>
    </row>
    <row r="234" spans="1:3">
      <c r="B234" s="29">
        <f>MIN(B2:B231)</f>
        <v>3.2890000000000001</v>
      </c>
      <c r="C234" s="29" t="s">
        <v>138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2015-08-14T06:15:10Z</dcterms:created>
  <dcterms:modified xsi:type="dcterms:W3CDTF">2015-09-16T03:39:56Z</dcterms:modified>
</cp:coreProperties>
</file>