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720" windowWidth="19575" windowHeight="736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80" i="1"/>
  <c r="G81"/>
  <c r="G82"/>
  <c r="G83"/>
  <c r="G84"/>
  <c r="G79"/>
  <c r="G78" l="1"/>
  <c r="G70"/>
  <c r="G69"/>
  <c r="G68"/>
  <c r="G66"/>
  <c r="G65"/>
  <c r="G60"/>
  <c r="G59"/>
  <c r="G58"/>
  <c r="G19" l="1"/>
  <c r="G18"/>
  <c r="G21"/>
  <c r="G22"/>
  <c r="G23"/>
  <c r="G40"/>
  <c r="G41"/>
  <c r="G43"/>
  <c r="G44"/>
  <c r="G45"/>
  <c r="G36" l="1"/>
  <c r="G35"/>
  <c r="G32"/>
  <c r="G31"/>
  <c r="G10" l="1"/>
  <c r="G11"/>
  <c r="G13"/>
  <c r="G14"/>
  <c r="L24" l="1"/>
  <c r="L25"/>
  <c r="L26"/>
  <c r="K26"/>
  <c r="M24"/>
  <c r="K25"/>
  <c r="K24"/>
  <c r="M26"/>
  <c r="M25"/>
  <c r="N26"/>
  <c r="N24"/>
  <c r="N25"/>
  <c r="L38"/>
  <c r="R30" s="1"/>
  <c r="M38"/>
  <c r="K38"/>
  <c r="N38"/>
  <c r="Z30" s="1"/>
  <c r="N35"/>
  <c r="N37"/>
  <c r="N36"/>
  <c r="M36"/>
  <c r="L37"/>
  <c r="M35"/>
  <c r="L35"/>
  <c r="M37"/>
  <c r="L36"/>
  <c r="K35"/>
  <c r="K37"/>
  <c r="K36"/>
  <c r="V30"/>
  <c r="Y30" l="1"/>
  <c r="X30"/>
  <c r="L30"/>
  <c r="O30"/>
  <c r="P30"/>
  <c r="K30"/>
  <c r="W30"/>
  <c r="S30"/>
  <c r="Q30"/>
  <c r="T30"/>
  <c r="M30"/>
  <c r="U30"/>
  <c r="N30"/>
</calcChain>
</file>

<file path=xl/sharedStrings.xml><?xml version="1.0" encoding="utf-8"?>
<sst xmlns="http://schemas.openxmlformats.org/spreadsheetml/2006/main" count="197" uniqueCount="92">
  <si>
    <t>Perhitungan Kerusakan Akibat Banjir</t>
  </si>
  <si>
    <t xml:space="preserve">Kerusakan = kehilangan barang/properti, perbaikan barang/properti dan perbaikan bangunan </t>
  </si>
  <si>
    <t>Rekapitulasi Kerusakan</t>
  </si>
  <si>
    <t>Rekapitulasi Kerugian</t>
  </si>
  <si>
    <t>&lt;1 hari</t>
  </si>
  <si>
    <t>1-4 hari</t>
  </si>
  <si>
    <t>5-8 hari</t>
  </si>
  <si>
    <t>&gt;8 hari</t>
  </si>
  <si>
    <t>No</t>
  </si>
  <si>
    <t>Pengeluaran</t>
  </si>
  <si>
    <t>Jumlah</t>
  </si>
  <si>
    <t>Satuan</t>
  </si>
  <si>
    <t>Unit Cost</t>
  </si>
  <si>
    <t>Total</t>
  </si>
  <si>
    <t>Keterangan</t>
  </si>
  <si>
    <t>10 - 70 cm</t>
  </si>
  <si>
    <t>71 - 150 cm</t>
  </si>
  <si>
    <t>&gt; 150 cm</t>
  </si>
  <si>
    <t>terdampak</t>
  </si>
  <si>
    <t>Kelas banjir / Aset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</si>
  <si>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</si>
  <si>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</si>
  <si>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</si>
  <si>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</si>
  <si>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</si>
  <si>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</si>
  <si>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</si>
  <si>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</si>
  <si>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</si>
  <si>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</si>
  <si>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</si>
  <si>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</si>
  <si>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</si>
  <si>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</si>
  <si>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</si>
  <si>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</si>
  <si>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Perhitungan Kerugian Akibat Banjir</t>
  </si>
  <si>
    <t xml:space="preserve">Kerugian = kebersihan, kehilangan pendapatan dan tambahan lainnya </t>
  </si>
  <si>
    <t>kehilangan pendapatan</t>
  </si>
  <si>
    <t>hari</t>
  </si>
  <si>
    <t>kebersihan</t>
  </si>
  <si>
    <t>properti hilang/tak terpakai</t>
  </si>
  <si>
    <t>properti rusak/biaya servis</t>
  </si>
  <si>
    <t>kerusakan bangunan</t>
  </si>
  <si>
    <t>kursi (cat/plitur, bantalan)</t>
  </si>
  <si>
    <t>pintu (engsel, slot kunci)</t>
  </si>
  <si>
    <t>Rumah Teratur</t>
  </si>
  <si>
    <t>kursi</t>
  </si>
  <si>
    <t>meja</t>
  </si>
  <si>
    <t>Bh</t>
  </si>
  <si>
    <t>cat tembok</t>
  </si>
  <si>
    <t>cat dasar/penutup</t>
  </si>
  <si>
    <t xml:space="preserve">kg </t>
  </si>
  <si>
    <t>rol cat</t>
  </si>
  <si>
    <t>pekerja</t>
  </si>
  <si>
    <t>Oh</t>
  </si>
  <si>
    <t>SPBU</t>
  </si>
  <si>
    <t>toilet</t>
  </si>
  <si>
    <t xml:space="preserve">tanaman/taman </t>
  </si>
  <si>
    <t>ATK dan arsip</t>
  </si>
  <si>
    <t>Ruang kerja/kantor</t>
  </si>
  <si>
    <t>karpet</t>
  </si>
  <si>
    <t>m</t>
  </si>
  <si>
    <t>lemari/rak</t>
  </si>
  <si>
    <t>perabotan lain</t>
  </si>
  <si>
    <t>karpet (laundry)</t>
  </si>
  <si>
    <t>lantai keramik</t>
  </si>
  <si>
    <t>keramik</t>
  </si>
  <si>
    <t>m2</t>
  </si>
  <si>
    <t>Musholla</t>
  </si>
  <si>
    <t>gayung</t>
  </si>
  <si>
    <t>mulai durasi &gt; 8 hari</t>
  </si>
  <si>
    <t>gantungan</t>
  </si>
  <si>
    <t>mulai kedalaman 71-150 cm &amp; durasi &gt; 8 hari</t>
  </si>
  <si>
    <t>tempat sampah</t>
  </si>
  <si>
    <t>kloset</t>
  </si>
  <si>
    <t>mulai durasi 5-8 hari</t>
  </si>
  <si>
    <t>mulai 71-150 cm dgn durasi 5-8 s/d &gt; 8 hari</t>
  </si>
  <si>
    <t>semua kelas banjir</t>
  </si>
  <si>
    <t>mulai durasi 5-8 s/d &gt;8 hari</t>
  </si>
  <si>
    <t>mulai durasi &lt;1 s/d 1-4 hari</t>
  </si>
  <si>
    <t>untuk kelas terdampak perlu ditinjau (diskusi/sumber lain) memastikan adanya pengaruh penurunan pendapatan karena bisa jadi adanya kecenderungan peningkatan karena pelanggan/konsumen justru terpusat menuju aset yang tidak tergenang banjir untuk memenuhi kebutuhan</t>
  </si>
  <si>
    <t>terdampak sebesar 20% dari pendapatan</t>
  </si>
  <si>
    <t>liter</t>
  </si>
  <si>
    <t>premium</t>
  </si>
  <si>
    <t>pertamax</t>
  </si>
  <si>
    <t>pertamax plus</t>
  </si>
  <si>
    <t>pertamina dex</t>
  </si>
  <si>
    <t>solar</t>
  </si>
  <si>
    <t>pertalite</t>
  </si>
  <si>
    <t>Pertamina</t>
  </si>
  <si>
    <t>Jumlah SPBU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</si>
</sst>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i/>
      <sz val="9"/>
      <color theme="1"/>
      <name val="Arial"/>
      <family val="2"/>
    </font>
    <font>
      <sz val="11"/>
      <color theme="1"/>
      <name val="Calibri"/>
      <family val="2"/>
    </font>
    <font>
      <i/>
      <sz val="9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3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3" fillId="0" borderId="2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3" fillId="0" borderId="2" xfId="1" applyFont="1" applyBorder="1"/>
    <xf numFmtId="164" fontId="3" fillId="0" borderId="2" xfId="2" applyNumberFormat="1" applyFont="1" applyBorder="1"/>
    <xf numFmtId="164" fontId="3" fillId="0" borderId="2" xfId="1" applyNumberFormat="1" applyFont="1" applyBorder="1"/>
    <xf numFmtId="0" fontId="3" fillId="0" borderId="2" xfId="1" applyFont="1" applyBorder="1" applyAlignment="1">
      <alignment wrapText="1"/>
    </xf>
    <xf numFmtId="164" fontId="3" fillId="0" borderId="2" xfId="2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2" xfId="1" applyFont="1" applyFill="1" applyBorder="1"/>
    <xf numFmtId="0" fontId="3" fillId="0" borderId="2" xfId="1" applyFont="1" applyFill="1" applyBorder="1" applyAlignment="1">
      <alignment horizontal="center"/>
    </xf>
    <xf numFmtId="164" fontId="3" fillId="0" borderId="2" xfId="2" applyNumberFormat="1" applyFont="1" applyFill="1" applyBorder="1" applyAlignment="1">
      <alignment horizontal="center"/>
    </xf>
    <xf numFmtId="0" fontId="0" fillId="0" borderId="2" xfId="0" applyBorder="1"/>
    <xf numFmtId="0" fontId="2" fillId="0" borderId="2" xfId="1" applyFont="1" applyFill="1" applyBorder="1"/>
    <xf numFmtId="0" fontId="2" fillId="0" borderId="2" xfId="1" applyFont="1" applyBorder="1"/>
    <xf numFmtId="0" fontId="0" fillId="0" borderId="2" xfId="0" applyBorder="1" applyAlignment="1">
      <alignment vertical="center" wrapText="1"/>
    </xf>
    <xf numFmtId="164" fontId="0" fillId="0" borderId="2" xfId="0" applyNumberForma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2" xfId="1" applyBorder="1" applyAlignment="1">
      <alignment horizontal="center"/>
    </xf>
    <xf numFmtId="0" fontId="7" fillId="0" borderId="0" xfId="1" applyFont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4" xfId="1" applyFont="1" applyFill="1" applyBorder="1"/>
    <xf numFmtId="0" fontId="3" fillId="0" borderId="5" xfId="1" applyFont="1" applyBorder="1"/>
    <xf numFmtId="164" fontId="3" fillId="0" borderId="1" xfId="2" applyNumberFormat="1" applyFont="1" applyBorder="1"/>
    <xf numFmtId="0" fontId="6" fillId="0" borderId="2" xfId="1" applyFont="1" applyBorder="1"/>
    <xf numFmtId="164" fontId="0" fillId="0" borderId="2" xfId="0" applyNumberFormat="1" applyBorder="1"/>
    <xf numFmtId="0" fontId="1" fillId="0" borderId="2" xfId="1" applyBorder="1"/>
    <xf numFmtId="0" fontId="6" fillId="0" borderId="2" xfId="0" applyFont="1" applyBorder="1"/>
    <xf numFmtId="0" fontId="3" fillId="0" borderId="2" xfId="0" applyFont="1" applyBorder="1" applyAlignment="1">
      <alignment wrapText="1"/>
    </xf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/>
    <xf numFmtId="0" fontId="0" fillId="0" borderId="2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1" xfId="0" applyBorder="1"/>
    <xf numFmtId="164" fontId="3" fillId="0" borderId="0" xfId="2" applyNumberFormat="1" applyFont="1" applyBorder="1"/>
    <xf numFmtId="0" fontId="0" fillId="0" borderId="5" xfId="0" applyFill="1" applyBorder="1"/>
    <xf numFmtId="0" fontId="0" fillId="0" borderId="5" xfId="0" applyBorder="1"/>
    <xf numFmtId="164" fontId="3" fillId="0" borderId="5" xfId="2" applyNumberFormat="1" applyFont="1" applyBorder="1"/>
    <xf numFmtId="0" fontId="1" fillId="0" borderId="0" xfId="1" applyBorder="1"/>
    <xf numFmtId="0" fontId="3" fillId="0" borderId="0" xfId="1" applyFont="1" applyFill="1" applyBorder="1"/>
    <xf numFmtId="0" fontId="0" fillId="0" borderId="0" xfId="0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164" fontId="3" fillId="0" borderId="0" xfId="2" applyNumberFormat="1" applyFont="1" applyFill="1" applyBorder="1" applyAlignment="1">
      <alignment horizontal="center"/>
    </xf>
    <xf numFmtId="164" fontId="3" fillId="0" borderId="6" xfId="2" applyNumberFormat="1" applyFont="1" applyBorder="1"/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0"/>
  <sheetViews>
    <sheetView tabSelected="1" topLeftCell="A34" workbookViewId="0">
      <selection activeCell="J35" sqref="J35"/>
    </sheetView>
  </sheetViews>
  <sheetFormatPr defaultRowHeight="15"/>
  <cols>
    <col min="2" max="2" width="5.85546875" customWidth="1"/>
    <col min="3" max="3" width="26.140625" bestFit="1" customWidth="1"/>
    <col min="4" max="4" width="12.28515625" bestFit="1" customWidth="1"/>
    <col min="6" max="6" width="13.28515625" bestFit="1" customWidth="1"/>
    <col min="7" max="7" width="12" bestFit="1" customWidth="1"/>
    <col min="8" max="8" width="18.28515625" bestFit="1" customWidth="1"/>
    <col min="10" max="10" width="12.85546875" customWidth="1"/>
    <col min="11" max="11" width="12.5703125" bestFit="1" customWidth="1"/>
    <col min="12" max="14" width="13.5703125" bestFit="1" customWidth="1"/>
    <col min="15" max="17" width="14.28515625" bestFit="1" customWidth="1"/>
    <col min="18" max="18" width="13.5703125" bestFit="1" customWidth="1"/>
    <col min="19" max="21" width="14.28515625" bestFit="1" customWidth="1"/>
    <col min="22" max="22" width="11.5703125" bestFit="1" customWidth="1"/>
    <col min="23" max="25" width="14.28515625" bestFit="1" customWidth="1"/>
    <col min="26" max="26" width="11.5703125" bestFit="1" customWidth="1"/>
  </cols>
  <sheetData>
    <row r="1" spans="1:20" ht="18">
      <c r="A1" s="1"/>
      <c r="B1" s="24" t="s">
        <v>56</v>
      </c>
      <c r="C1" s="1"/>
      <c r="D1" s="1"/>
      <c r="E1" s="1"/>
      <c r="F1" s="1"/>
      <c r="G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0">
      <c r="A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20">
      <c r="B3" s="2" t="s">
        <v>0</v>
      </c>
    </row>
    <row r="4" spans="1:20">
      <c r="A4" s="2"/>
      <c r="B4" s="3" t="s">
        <v>1</v>
      </c>
    </row>
    <row r="5" spans="1:20">
      <c r="A5" s="1"/>
    </row>
    <row r="6" spans="1:20">
      <c r="A6" s="1"/>
      <c r="B6" s="5" t="s">
        <v>8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13</v>
      </c>
      <c r="H6" s="5" t="s">
        <v>14</v>
      </c>
    </row>
    <row r="7" spans="1:20">
      <c r="A7" s="1"/>
      <c r="B7" s="6"/>
      <c r="C7" s="30" t="s">
        <v>60</v>
      </c>
      <c r="D7" s="6"/>
      <c r="E7" s="6"/>
      <c r="F7" s="7"/>
      <c r="G7" s="7"/>
      <c r="H7" s="6"/>
    </row>
    <row r="8" spans="1:20">
      <c r="A8" s="1"/>
      <c r="B8" s="6"/>
      <c r="C8" s="19" t="s">
        <v>41</v>
      </c>
      <c r="D8" s="6"/>
      <c r="E8" s="6"/>
      <c r="F8" s="7"/>
      <c r="G8" s="7"/>
      <c r="H8" s="6"/>
    </row>
    <row r="9" spans="1:20">
      <c r="A9" s="1"/>
      <c r="B9" s="26">
        <v>1</v>
      </c>
      <c r="C9" s="17" t="s">
        <v>59</v>
      </c>
      <c r="D9" s="17"/>
      <c r="E9" s="17"/>
      <c r="F9" s="17"/>
      <c r="G9" s="7">
        <v>500000</v>
      </c>
      <c r="H9" s="9" t="s">
        <v>78</v>
      </c>
    </row>
    <row r="10" spans="1:20">
      <c r="A10" s="1"/>
      <c r="B10" s="4">
        <v>2</v>
      </c>
      <c r="C10" s="25" t="s">
        <v>48</v>
      </c>
      <c r="D10" s="4">
        <v>2</v>
      </c>
      <c r="E10" s="4" t="s">
        <v>49</v>
      </c>
      <c r="F10" s="7">
        <v>2000000</v>
      </c>
      <c r="G10" s="7">
        <f>D10*F10</f>
        <v>4000000</v>
      </c>
      <c r="H10" s="6" t="s">
        <v>71</v>
      </c>
    </row>
    <row r="11" spans="1:20">
      <c r="A11" s="1"/>
      <c r="B11" s="4">
        <v>3</v>
      </c>
      <c r="C11" s="6" t="s">
        <v>47</v>
      </c>
      <c r="D11" s="4">
        <v>4</v>
      </c>
      <c r="E11" s="4" t="s">
        <v>49</v>
      </c>
      <c r="F11" s="10">
        <v>500000</v>
      </c>
      <c r="G11" s="10">
        <f>D11*F11</f>
        <v>2000000</v>
      </c>
      <c r="H11" s="6" t="s">
        <v>71</v>
      </c>
      <c r="P11" s="2"/>
      <c r="Q11" s="1"/>
      <c r="R11" s="1"/>
      <c r="S11" s="1"/>
      <c r="T11" s="1"/>
    </row>
    <row r="12" spans="1:20">
      <c r="A12" s="1"/>
      <c r="B12" s="11"/>
      <c r="C12" s="19" t="s">
        <v>42</v>
      </c>
      <c r="D12" s="13"/>
      <c r="E12" s="15"/>
      <c r="F12" s="16"/>
      <c r="G12" s="10"/>
      <c r="H12" s="6"/>
    </row>
    <row r="13" spans="1:20">
      <c r="A13" s="1"/>
      <c r="B13" s="26">
        <v>1</v>
      </c>
      <c r="C13" s="27" t="s">
        <v>48</v>
      </c>
      <c r="D13" s="4">
        <v>2</v>
      </c>
      <c r="E13" s="4" t="s">
        <v>49</v>
      </c>
      <c r="F13" s="16">
        <v>100000</v>
      </c>
      <c r="G13" s="10">
        <f>D13*F13</f>
        <v>200000</v>
      </c>
      <c r="H13" s="6" t="s">
        <v>76</v>
      </c>
    </row>
    <row r="14" spans="1:20">
      <c r="B14" s="22">
        <v>2</v>
      </c>
      <c r="C14" s="25" t="s">
        <v>44</v>
      </c>
      <c r="D14" s="4">
        <v>4</v>
      </c>
      <c r="E14" s="4" t="s">
        <v>49</v>
      </c>
      <c r="F14" s="16">
        <v>50000</v>
      </c>
      <c r="G14" s="10">
        <f>D14*F14</f>
        <v>200000</v>
      </c>
      <c r="H14" s="6" t="s">
        <v>76</v>
      </c>
    </row>
    <row r="15" spans="1:20">
      <c r="B15" s="17"/>
      <c r="C15" s="18" t="s">
        <v>43</v>
      </c>
      <c r="D15" s="17"/>
      <c r="E15" s="17"/>
      <c r="F15" s="17"/>
      <c r="G15" s="17"/>
      <c r="H15" s="17"/>
    </row>
    <row r="16" spans="1:20">
      <c r="A16" s="3"/>
      <c r="B16" s="23">
        <v>1</v>
      </c>
      <c r="C16" s="14" t="s">
        <v>45</v>
      </c>
      <c r="D16" s="17"/>
      <c r="E16" s="17"/>
      <c r="F16" s="17"/>
      <c r="G16" s="10">
        <v>500000</v>
      </c>
      <c r="H16" s="17" t="s">
        <v>76</v>
      </c>
    </row>
    <row r="17" spans="1:26">
      <c r="A17" s="1"/>
      <c r="B17" s="23">
        <v>2</v>
      </c>
      <c r="C17" s="6" t="s">
        <v>66</v>
      </c>
      <c r="D17" s="13"/>
      <c r="E17" s="13"/>
      <c r="F17" s="13"/>
      <c r="G17" s="10"/>
      <c r="H17" s="9" t="s">
        <v>71</v>
      </c>
    </row>
    <row r="18" spans="1:26">
      <c r="A18" s="1"/>
      <c r="B18" s="4"/>
      <c r="C18" s="6" t="s">
        <v>67</v>
      </c>
      <c r="D18" s="13">
        <v>30</v>
      </c>
      <c r="E18" s="4" t="s">
        <v>68</v>
      </c>
      <c r="F18" s="10">
        <v>60000</v>
      </c>
      <c r="G18" s="10">
        <f>D18*F18</f>
        <v>1800000</v>
      </c>
      <c r="H18" s="6"/>
      <c r="O18" s="1"/>
    </row>
    <row r="19" spans="1:26">
      <c r="A19" s="1"/>
      <c r="B19" s="13"/>
      <c r="C19" s="6" t="s">
        <v>54</v>
      </c>
      <c r="D19" s="12">
        <v>2</v>
      </c>
      <c r="E19" s="4" t="s">
        <v>55</v>
      </c>
      <c r="F19" s="10">
        <v>75000</v>
      </c>
      <c r="G19" s="10">
        <f>D19*F19</f>
        <v>150000</v>
      </c>
      <c r="H19" s="17"/>
    </row>
    <row r="20" spans="1:26" ht="36.75">
      <c r="A20" s="1"/>
      <c r="B20" s="13">
        <v>3</v>
      </c>
      <c r="C20" s="6" t="s">
        <v>50</v>
      </c>
      <c r="D20" s="12"/>
      <c r="E20" s="4"/>
      <c r="F20" s="10"/>
      <c r="G20" s="10"/>
      <c r="H20" s="9" t="s">
        <v>77</v>
      </c>
    </row>
    <row r="21" spans="1:26">
      <c r="A21" s="1"/>
      <c r="B21" s="17"/>
      <c r="C21" s="6" t="s">
        <v>51</v>
      </c>
      <c r="D21" s="4">
        <v>6</v>
      </c>
      <c r="E21" s="4" t="s">
        <v>52</v>
      </c>
      <c r="F21" s="10">
        <v>45000</v>
      </c>
      <c r="G21" s="10">
        <f>D21*F21</f>
        <v>270000</v>
      </c>
      <c r="H21" s="17"/>
      <c r="J21" s="2" t="s">
        <v>2</v>
      </c>
      <c r="K21" s="1"/>
      <c r="L21" s="1"/>
      <c r="M21" s="1"/>
      <c r="N21" s="1"/>
    </row>
    <row r="22" spans="1:26">
      <c r="A22" s="1"/>
      <c r="B22" s="17"/>
      <c r="C22" s="6" t="s">
        <v>53</v>
      </c>
      <c r="D22" s="13">
        <v>1</v>
      </c>
      <c r="E22" s="4" t="s">
        <v>49</v>
      </c>
      <c r="F22" s="10">
        <v>35000</v>
      </c>
      <c r="G22" s="10">
        <f>D22*F22</f>
        <v>35000</v>
      </c>
      <c r="H22" s="6"/>
      <c r="J22" s="51" t="s">
        <v>56</v>
      </c>
      <c r="K22" s="4" t="s">
        <v>4</v>
      </c>
      <c r="L22" s="4" t="s">
        <v>5</v>
      </c>
      <c r="M22" s="4" t="s">
        <v>6</v>
      </c>
      <c r="N22" s="4" t="s">
        <v>7</v>
      </c>
    </row>
    <row r="23" spans="1:26">
      <c r="A23" s="1"/>
      <c r="B23" s="17"/>
      <c r="C23" s="14" t="s">
        <v>54</v>
      </c>
      <c r="D23" s="13">
        <v>2</v>
      </c>
      <c r="E23" s="15" t="s">
        <v>55</v>
      </c>
      <c r="F23" s="16">
        <v>50000</v>
      </c>
      <c r="G23" s="7">
        <f>D23*F23</f>
        <v>100000</v>
      </c>
      <c r="H23" s="17"/>
      <c r="I23" s="1"/>
      <c r="J23" s="52"/>
      <c r="K23" s="4">
        <v>1</v>
      </c>
      <c r="L23" s="4">
        <v>2</v>
      </c>
      <c r="M23" s="4">
        <v>4</v>
      </c>
      <c r="N23" s="4">
        <v>10</v>
      </c>
    </row>
    <row r="24" spans="1:26">
      <c r="A24" s="1"/>
      <c r="I24" s="1"/>
      <c r="J24" s="6" t="s">
        <v>15</v>
      </c>
      <c r="K24" s="8">
        <f>(G9+G13+G14)+(G33+G35+G36)</f>
        <v>1850000</v>
      </c>
      <c r="L24" s="8">
        <f>(G9+G13+G14)+(G33+G35+G36)</f>
        <v>1850000</v>
      </c>
      <c r="M24" s="8">
        <f>(G9+G13+G14+G16)+(G31+G33+G36+G38)+(G51)</f>
        <v>6300000</v>
      </c>
      <c r="N24" s="8">
        <f>(G9+G10+G11+G16+G18+G19+G21+G22+G23)+(G31+G32+G33+G38+G40+G41+G43+G44+G45)+(G51)+(G58+G60+G62+G65+G66)</f>
        <v>18485000</v>
      </c>
    </row>
    <row r="25" spans="1:26">
      <c r="A25" s="1"/>
      <c r="J25" s="6" t="s">
        <v>16</v>
      </c>
      <c r="K25" s="7">
        <f>(G9+G13+G14)+(G33+G35+G36)</f>
        <v>1850000</v>
      </c>
      <c r="L25" s="8">
        <f>(G9+G13+G14)+(G33+G35+G36)</f>
        <v>1850000</v>
      </c>
      <c r="M25" s="8">
        <f>(G9+G10+G11+G16+G21+G22+G23)+(G31+G33+G36+G38+G43+G44+G45)+(G51)</f>
        <v>12755000</v>
      </c>
      <c r="N25" s="8">
        <f>(G9+G10+G11+G16+G18+G19+G21+G22+G23)+(G31+G32+G33+G38+G40+G41+G43+G44+G45)+(G51)+(G58+G59+G60+G62+G65+G66+G68+G69+G70)</f>
        <v>18785000</v>
      </c>
    </row>
    <row r="26" spans="1:26">
      <c r="A26" s="1"/>
      <c r="I26" s="1"/>
      <c r="J26" s="6" t="s">
        <v>17</v>
      </c>
      <c r="K26" s="7">
        <f>(G9+G13+G14)+(G33+G35+G36)</f>
        <v>1850000</v>
      </c>
      <c r="L26" s="7">
        <f>(G9+G13+G14)+(G33+G35+G36)</f>
        <v>1850000</v>
      </c>
      <c r="M26" s="7">
        <f>(G9+G10+G11+G16+G21+G22+G23)+(G31+G33+G36+G38+G43+G44+G45)+(G51)</f>
        <v>12755000</v>
      </c>
      <c r="N26" s="7">
        <f>(G9+G10+G11+G16+G18+G19+G21+G22+G23)+(G31+G32+G33+G38+G40+G41+G43+G44+G45)+(G51)+(G58+G59+G60+G62+G65+G66+G68+G69+G70)</f>
        <v>18785000</v>
      </c>
    </row>
    <row r="27" spans="1:26">
      <c r="A27" s="1"/>
      <c r="I27" s="1"/>
      <c r="J27" s="6" t="s">
        <v>18</v>
      </c>
      <c r="K27" s="7"/>
      <c r="L27" s="7"/>
      <c r="M27" s="7"/>
      <c r="N27" s="7"/>
    </row>
    <row r="28" spans="1:26">
      <c r="A28" s="1"/>
      <c r="B28" s="5" t="s">
        <v>8</v>
      </c>
      <c r="C28" s="5" t="s">
        <v>9</v>
      </c>
      <c r="D28" s="5" t="s">
        <v>10</v>
      </c>
      <c r="E28" s="5" t="s">
        <v>11</v>
      </c>
      <c r="F28" s="5" t="s">
        <v>12</v>
      </c>
      <c r="G28" s="5" t="s">
        <v>13</v>
      </c>
      <c r="H28" s="5" t="s">
        <v>14</v>
      </c>
      <c r="I28" s="1"/>
      <c r="J28" s="1"/>
      <c r="K28" s="1"/>
      <c r="L28" s="1"/>
      <c r="M28" s="1"/>
      <c r="N28" s="1"/>
    </row>
    <row r="29" spans="1:26" ht="30">
      <c r="A29" s="1"/>
      <c r="B29" s="6"/>
      <c r="C29" s="30" t="s">
        <v>69</v>
      </c>
      <c r="D29" s="6"/>
      <c r="E29" s="6"/>
      <c r="F29" s="7"/>
      <c r="G29" s="7"/>
      <c r="H29" s="6"/>
      <c r="I29" s="1"/>
      <c r="J29" s="20" t="s">
        <v>19</v>
      </c>
      <c r="K29" s="13" t="s">
        <v>20</v>
      </c>
      <c r="L29" s="13" t="s">
        <v>21</v>
      </c>
      <c r="M29" s="13" t="s">
        <v>22</v>
      </c>
      <c r="N29" s="13" t="s">
        <v>23</v>
      </c>
      <c r="O29" s="13" t="s">
        <v>24</v>
      </c>
      <c r="P29" s="13" t="s">
        <v>25</v>
      </c>
      <c r="Q29" s="13" t="s">
        <v>26</v>
      </c>
      <c r="R29" s="13" t="s">
        <v>27</v>
      </c>
      <c r="S29" s="13" t="s">
        <v>28</v>
      </c>
      <c r="T29" s="13" t="s">
        <v>29</v>
      </c>
      <c r="U29" s="13" t="s">
        <v>30</v>
      </c>
      <c r="V29" s="13" t="s">
        <v>31</v>
      </c>
      <c r="W29" s="13" t="s">
        <v>32</v>
      </c>
      <c r="X29" s="13" t="s">
        <v>33</v>
      </c>
      <c r="Y29" s="13" t="s">
        <v>34</v>
      </c>
      <c r="Z29" s="13" t="s">
        <v>35</v>
      </c>
    </row>
    <row r="30" spans="1:26" ht="30">
      <c r="A30" s="3"/>
      <c r="B30" s="4"/>
      <c r="C30" s="19" t="s">
        <v>41</v>
      </c>
      <c r="E30" s="6"/>
      <c r="F30" s="7"/>
      <c r="G30" s="7"/>
      <c r="H30" s="9"/>
      <c r="I30" s="1"/>
      <c r="J30" s="20" t="s">
        <v>46</v>
      </c>
      <c r="K30" s="21">
        <f>K24+K35</f>
        <v>77370000</v>
      </c>
      <c r="L30" s="21">
        <f>K25+K36</f>
        <v>77370000</v>
      </c>
      <c r="M30" s="21">
        <f>K26+K37</f>
        <v>77370000</v>
      </c>
      <c r="N30" s="21">
        <f>K27+K38</f>
        <v>15104000</v>
      </c>
      <c r="O30" s="21">
        <f>L24+L35</f>
        <v>81146000</v>
      </c>
      <c r="P30" s="21">
        <f>L25+L36</f>
        <v>81146000</v>
      </c>
      <c r="Q30" s="21">
        <f>L26+L37</f>
        <v>81146000</v>
      </c>
      <c r="R30" s="21">
        <f>L27+L38</f>
        <v>15859200</v>
      </c>
      <c r="S30" s="21">
        <f>M24+M35</f>
        <v>100700000</v>
      </c>
      <c r="T30" s="21">
        <f>M25+M36</f>
        <v>107155000</v>
      </c>
      <c r="U30" s="21">
        <f>M26+M37</f>
        <v>107155000</v>
      </c>
      <c r="V30" s="21">
        <f>M27+M38</f>
        <v>18880000</v>
      </c>
      <c r="W30" s="21">
        <f>N24+N35</f>
        <v>127989000</v>
      </c>
      <c r="X30" s="21">
        <f>N25+N36</f>
        <v>128289000</v>
      </c>
      <c r="Y30" s="21">
        <f>N26+N37</f>
        <v>128289000</v>
      </c>
      <c r="Z30" s="21">
        <f>N27+N38</f>
        <v>21900800</v>
      </c>
    </row>
    <row r="31" spans="1:26" ht="24.75">
      <c r="B31" s="4">
        <v>1</v>
      </c>
      <c r="C31" s="6" t="s">
        <v>61</v>
      </c>
      <c r="D31" s="4">
        <v>10</v>
      </c>
      <c r="E31" s="4" t="s">
        <v>62</v>
      </c>
      <c r="F31" s="10">
        <v>80000</v>
      </c>
      <c r="G31" s="10">
        <f>D31*F31</f>
        <v>800000</v>
      </c>
      <c r="H31" s="9" t="s">
        <v>79</v>
      </c>
      <c r="I31" s="1"/>
    </row>
    <row r="32" spans="1:26">
      <c r="B32" s="15">
        <v>4</v>
      </c>
      <c r="C32" s="14" t="s">
        <v>63</v>
      </c>
      <c r="D32" s="13">
        <v>1</v>
      </c>
      <c r="E32" s="13" t="s">
        <v>49</v>
      </c>
      <c r="F32" s="10">
        <v>1000000</v>
      </c>
      <c r="G32" s="31">
        <f>D32*F32</f>
        <v>1000000</v>
      </c>
      <c r="H32" s="17" t="s">
        <v>71</v>
      </c>
      <c r="I32" s="1"/>
      <c r="J32" s="2" t="s">
        <v>3</v>
      </c>
      <c r="K32" s="1"/>
      <c r="L32" s="1"/>
      <c r="M32" s="1"/>
      <c r="N32" s="1"/>
    </row>
    <row r="33" spans="1:14">
      <c r="B33" s="15">
        <v>5</v>
      </c>
      <c r="C33" s="14" t="s">
        <v>64</v>
      </c>
      <c r="D33" s="13"/>
      <c r="E33" s="17"/>
      <c r="F33" s="17"/>
      <c r="G33" s="31">
        <v>500000</v>
      </c>
      <c r="H33" s="17" t="s">
        <v>78</v>
      </c>
      <c r="I33" s="1"/>
      <c r="J33" s="51" t="s">
        <v>56</v>
      </c>
      <c r="K33" s="4" t="s">
        <v>4</v>
      </c>
      <c r="L33" s="4" t="s">
        <v>5</v>
      </c>
      <c r="M33" s="4" t="s">
        <v>6</v>
      </c>
      <c r="N33" s="4" t="s">
        <v>7</v>
      </c>
    </row>
    <row r="34" spans="1:14">
      <c r="B34" s="4"/>
      <c r="C34" s="19" t="s">
        <v>42</v>
      </c>
      <c r="D34" s="12"/>
      <c r="E34" s="4"/>
      <c r="F34" s="10"/>
      <c r="G34" s="10"/>
      <c r="H34" s="6"/>
      <c r="I34" s="1"/>
      <c r="J34" s="52"/>
      <c r="K34" s="4">
        <v>1</v>
      </c>
      <c r="L34" s="4">
        <v>2</v>
      </c>
      <c r="M34" s="4">
        <v>4</v>
      </c>
      <c r="N34" s="4">
        <v>10</v>
      </c>
    </row>
    <row r="35" spans="1:14" ht="24.75">
      <c r="B35" s="22">
        <v>1</v>
      </c>
      <c r="C35" s="14" t="s">
        <v>65</v>
      </c>
      <c r="D35" s="13">
        <v>10</v>
      </c>
      <c r="E35" s="13" t="s">
        <v>62</v>
      </c>
      <c r="F35" s="10">
        <v>35000</v>
      </c>
      <c r="G35" s="10">
        <f>D35*F35</f>
        <v>350000</v>
      </c>
      <c r="H35" s="9" t="s">
        <v>80</v>
      </c>
      <c r="I35" s="1"/>
      <c r="J35" s="6" t="s">
        <v>15</v>
      </c>
      <c r="K35" s="8">
        <f>$G$78+$G$85</f>
        <v>75520000</v>
      </c>
      <c r="L35" s="8">
        <f>($G$78+$G$85)+5%*($G$78+$G$85)</f>
        <v>79296000</v>
      </c>
      <c r="M35" s="8">
        <f>($G$78+$G$85)+25%*($G$78+$G$85)</f>
        <v>94400000</v>
      </c>
      <c r="N35" s="8">
        <f>($G$78+$G$85)+45%*($G$78+$G$85)</f>
        <v>109504000</v>
      </c>
    </row>
    <row r="36" spans="1:14">
      <c r="B36" s="15">
        <v>3</v>
      </c>
      <c r="C36" s="14" t="s">
        <v>63</v>
      </c>
      <c r="D36" s="13">
        <v>1</v>
      </c>
      <c r="E36" s="13" t="s">
        <v>49</v>
      </c>
      <c r="F36" s="10">
        <v>100000</v>
      </c>
      <c r="G36" s="10">
        <f>D36*F36</f>
        <v>100000</v>
      </c>
      <c r="H36" s="17" t="s">
        <v>76</v>
      </c>
      <c r="J36" s="6" t="s">
        <v>16</v>
      </c>
      <c r="K36" s="8">
        <f>$G$78+$G$85</f>
        <v>75520000</v>
      </c>
      <c r="L36" s="8">
        <f>($G$78+$G$85)+5%*($G$78+$G$85)</f>
        <v>79296000</v>
      </c>
      <c r="M36" s="8">
        <f>($G$78+$G$85)+25%*($G$78+$G$85)</f>
        <v>94400000</v>
      </c>
      <c r="N36" s="8">
        <f>($G$78+$G$85)+45%*($G$78+$G$85)</f>
        <v>109504000</v>
      </c>
    </row>
    <row r="37" spans="1:14">
      <c r="B37" s="13"/>
      <c r="C37" s="19" t="s">
        <v>43</v>
      </c>
      <c r="D37" s="4"/>
      <c r="E37" s="4"/>
      <c r="F37" s="10"/>
      <c r="G37" s="10"/>
      <c r="H37" s="6"/>
      <c r="J37" s="6" t="s">
        <v>17</v>
      </c>
      <c r="K37" s="8">
        <f>$G$78+$G$85</f>
        <v>75520000</v>
      </c>
      <c r="L37" s="8">
        <f>($G$78+$G$85)+5%*($G$78+$G$85)</f>
        <v>79296000</v>
      </c>
      <c r="M37" s="8">
        <f>($G$78+$G$85)+25%*($G$78+$G$85)</f>
        <v>94400000</v>
      </c>
      <c r="N37" s="8">
        <f>($G$78+$G$85)+45%*($G$78+$G$85)</f>
        <v>109504000</v>
      </c>
    </row>
    <row r="38" spans="1:14">
      <c r="B38" s="13">
        <v>1</v>
      </c>
      <c r="C38" s="14" t="s">
        <v>45</v>
      </c>
      <c r="D38" s="17"/>
      <c r="E38" s="17"/>
      <c r="F38" s="17"/>
      <c r="G38" s="10">
        <v>500000</v>
      </c>
      <c r="H38" s="17" t="s">
        <v>76</v>
      </c>
      <c r="J38" s="6" t="s">
        <v>18</v>
      </c>
      <c r="K38" s="8">
        <f>20%*($G$78+$G$85)</f>
        <v>15104000</v>
      </c>
      <c r="L38" s="8">
        <f>(20%*($G$78+$G$85))+5%*(20%*($G$78+$G$85))</f>
        <v>15859200</v>
      </c>
      <c r="M38" s="8">
        <f>(20%*($G$78+$G$85))+25%*(20%*($G$78+$G$85))</f>
        <v>18880000</v>
      </c>
      <c r="N38" s="8">
        <f>(20%*($G$78+$G$85))+45%*(20%*($G$78+$G$85))</f>
        <v>21900800</v>
      </c>
    </row>
    <row r="39" spans="1:14">
      <c r="B39" s="13">
        <v>2</v>
      </c>
      <c r="C39" s="6" t="s">
        <v>66</v>
      </c>
      <c r="D39" s="13"/>
      <c r="E39" s="13"/>
      <c r="F39" s="13"/>
      <c r="G39" s="10"/>
      <c r="H39" s="9" t="s">
        <v>71</v>
      </c>
    </row>
    <row r="40" spans="1:14">
      <c r="A40" s="1"/>
      <c r="B40" s="13"/>
      <c r="C40" s="6" t="s">
        <v>67</v>
      </c>
      <c r="D40" s="13">
        <v>30</v>
      </c>
      <c r="E40" s="4" t="s">
        <v>68</v>
      </c>
      <c r="F40" s="10">
        <v>60000</v>
      </c>
      <c r="G40" s="10">
        <f>D40*F40</f>
        <v>1800000</v>
      </c>
      <c r="H40" s="6"/>
    </row>
    <row r="41" spans="1:14">
      <c r="A41" s="1"/>
      <c r="B41" s="13"/>
      <c r="C41" s="6" t="s">
        <v>54</v>
      </c>
      <c r="D41" s="12">
        <v>2</v>
      </c>
      <c r="E41" s="4" t="s">
        <v>55</v>
      </c>
      <c r="F41" s="10">
        <v>75000</v>
      </c>
      <c r="G41" s="10">
        <f>D41*F41</f>
        <v>150000</v>
      </c>
      <c r="H41" s="17"/>
    </row>
    <row r="42" spans="1:14" ht="36.75">
      <c r="A42" s="1"/>
      <c r="B42" s="4">
        <v>3</v>
      </c>
      <c r="C42" s="6" t="s">
        <v>50</v>
      </c>
      <c r="D42" s="12"/>
      <c r="E42" s="4"/>
      <c r="F42" s="10"/>
      <c r="G42" s="10"/>
      <c r="H42" s="9" t="s">
        <v>77</v>
      </c>
    </row>
    <row r="43" spans="1:14">
      <c r="A43" s="1"/>
      <c r="B43" s="17"/>
      <c r="C43" s="6" t="s">
        <v>51</v>
      </c>
      <c r="D43" s="4">
        <v>7</v>
      </c>
      <c r="E43" s="4" t="s">
        <v>52</v>
      </c>
      <c r="F43" s="10">
        <v>45000</v>
      </c>
      <c r="G43" s="10">
        <f>D43*F43</f>
        <v>315000</v>
      </c>
      <c r="H43" s="17"/>
      <c r="J43" s="2"/>
      <c r="K43" s="1"/>
      <c r="L43" s="1"/>
      <c r="M43" s="1"/>
    </row>
    <row r="44" spans="1:14">
      <c r="A44" s="1"/>
      <c r="B44" s="32"/>
      <c r="C44" s="6" t="s">
        <v>53</v>
      </c>
      <c r="D44" s="13">
        <v>1</v>
      </c>
      <c r="E44" s="4" t="s">
        <v>49</v>
      </c>
      <c r="F44" s="10">
        <v>35000</v>
      </c>
      <c r="G44" s="10">
        <f>D44*F44</f>
        <v>35000</v>
      </c>
      <c r="H44" s="17"/>
    </row>
    <row r="45" spans="1:14">
      <c r="A45" s="1"/>
      <c r="B45" s="17"/>
      <c r="C45" s="14" t="s">
        <v>54</v>
      </c>
      <c r="D45" s="13">
        <v>2</v>
      </c>
      <c r="E45" s="15" t="s">
        <v>55</v>
      </c>
      <c r="F45" s="16">
        <v>50000</v>
      </c>
      <c r="G45" s="7">
        <f>D45*F45</f>
        <v>100000</v>
      </c>
      <c r="H45" s="17"/>
      <c r="I45" s="1"/>
    </row>
    <row r="46" spans="1:14">
      <c r="A46" s="1"/>
      <c r="I46" s="1"/>
    </row>
    <row r="47" spans="1:14">
      <c r="A47" s="1"/>
      <c r="I47" s="1"/>
    </row>
    <row r="48" spans="1:14">
      <c r="A48" s="1"/>
      <c r="I48" s="1"/>
    </row>
    <row r="49" spans="1:13">
      <c r="A49" s="1"/>
      <c r="I49" s="1"/>
    </row>
    <row r="50" spans="1:13">
      <c r="A50" s="1"/>
      <c r="B50" s="5" t="s">
        <v>8</v>
      </c>
      <c r="C50" s="5" t="s">
        <v>9</v>
      </c>
      <c r="D50" s="5" t="s">
        <v>10</v>
      </c>
      <c r="E50" s="5" t="s">
        <v>11</v>
      </c>
      <c r="F50" s="5" t="s">
        <v>12</v>
      </c>
      <c r="G50" s="5" t="s">
        <v>13</v>
      </c>
      <c r="H50" s="5" t="s">
        <v>14</v>
      </c>
      <c r="I50" s="1"/>
    </row>
    <row r="51" spans="1:13">
      <c r="A51" s="1"/>
      <c r="B51" s="40">
        <v>1</v>
      </c>
      <c r="C51" s="40" t="s">
        <v>58</v>
      </c>
      <c r="D51" s="40"/>
      <c r="E51" s="40"/>
      <c r="F51" s="40"/>
      <c r="G51" s="29">
        <v>3000000</v>
      </c>
      <c r="H51" s="40" t="s">
        <v>76</v>
      </c>
    </row>
    <row r="52" spans="1:13">
      <c r="A52" s="1"/>
      <c r="B52" s="28"/>
      <c r="C52" s="42"/>
      <c r="D52" s="43"/>
      <c r="E52" s="43"/>
      <c r="F52" s="43"/>
      <c r="G52" s="44"/>
      <c r="H52" s="43"/>
    </row>
    <row r="53" spans="1:13">
      <c r="A53" s="1"/>
    </row>
    <row r="54" spans="1:13">
      <c r="A54" s="1"/>
    </row>
    <row r="55" spans="1:13">
      <c r="A55" s="3"/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13</v>
      </c>
      <c r="H55" s="5" t="s">
        <v>14</v>
      </c>
      <c r="J55" s="1"/>
      <c r="K55" s="1"/>
      <c r="L55" s="1"/>
      <c r="M55" s="1"/>
    </row>
    <row r="56" spans="1:13">
      <c r="A56" s="1"/>
      <c r="B56" s="26"/>
      <c r="C56" s="33" t="s">
        <v>57</v>
      </c>
      <c r="D56" s="25"/>
      <c r="E56" s="25"/>
      <c r="F56" s="25"/>
      <c r="G56" s="7"/>
      <c r="H56" s="34"/>
      <c r="J56" s="1"/>
      <c r="K56" s="1"/>
      <c r="L56" s="1"/>
      <c r="M56" s="1"/>
    </row>
    <row r="57" spans="1:13">
      <c r="A57" s="1"/>
      <c r="B57" s="4"/>
      <c r="C57" s="19" t="s">
        <v>41</v>
      </c>
      <c r="D57" s="6"/>
      <c r="E57" s="6"/>
      <c r="F57" s="7"/>
      <c r="G57" s="7"/>
      <c r="H57" s="9"/>
      <c r="J57" s="1"/>
      <c r="K57" s="1"/>
      <c r="L57" s="1"/>
      <c r="M57" s="1"/>
    </row>
    <row r="58" spans="1:13">
      <c r="A58" s="1"/>
      <c r="B58" s="26">
        <v>1</v>
      </c>
      <c r="C58" s="25" t="s">
        <v>70</v>
      </c>
      <c r="D58" s="26">
        <v>2</v>
      </c>
      <c r="E58" s="4" t="s">
        <v>49</v>
      </c>
      <c r="F58" s="10">
        <v>10000</v>
      </c>
      <c r="G58" s="7">
        <f>D58*F58</f>
        <v>20000</v>
      </c>
      <c r="H58" s="9" t="s">
        <v>71</v>
      </c>
    </row>
    <row r="59" spans="1:13" ht="36.75">
      <c r="A59" s="1"/>
      <c r="B59" s="26">
        <v>2</v>
      </c>
      <c r="C59" s="25" t="s">
        <v>72</v>
      </c>
      <c r="D59" s="13">
        <v>2</v>
      </c>
      <c r="E59" s="4" t="s">
        <v>49</v>
      </c>
      <c r="F59" s="10">
        <v>15000</v>
      </c>
      <c r="G59" s="31">
        <f>D59*F59</f>
        <v>30000</v>
      </c>
      <c r="H59" s="34" t="s">
        <v>73</v>
      </c>
      <c r="I59" s="1"/>
    </row>
    <row r="60" spans="1:13">
      <c r="B60" s="26">
        <v>3</v>
      </c>
      <c r="C60" s="25" t="s">
        <v>74</v>
      </c>
      <c r="D60" s="13">
        <v>1</v>
      </c>
      <c r="E60" s="4" t="s">
        <v>49</v>
      </c>
      <c r="F60" s="10">
        <v>80000</v>
      </c>
      <c r="G60" s="31">
        <f>D60*F60</f>
        <v>80000</v>
      </c>
      <c r="H60" s="9" t="s">
        <v>71</v>
      </c>
      <c r="I60" s="1"/>
    </row>
    <row r="61" spans="1:13">
      <c r="B61" s="35"/>
      <c r="C61" s="19" t="s">
        <v>42</v>
      </c>
      <c r="D61" s="13"/>
      <c r="E61" s="17"/>
      <c r="F61" s="17"/>
      <c r="G61" s="17"/>
      <c r="H61" s="17"/>
      <c r="I61" s="1"/>
    </row>
    <row r="62" spans="1:13" ht="30">
      <c r="B62" s="26">
        <v>1</v>
      </c>
      <c r="C62" s="36" t="s">
        <v>75</v>
      </c>
      <c r="D62" s="13">
        <v>2</v>
      </c>
      <c r="E62" s="4" t="s">
        <v>49</v>
      </c>
      <c r="F62" s="10"/>
      <c r="G62" s="31">
        <v>200000</v>
      </c>
      <c r="H62" s="37" t="s">
        <v>76</v>
      </c>
      <c r="I62" s="1"/>
    </row>
    <row r="63" spans="1:13">
      <c r="B63" s="13"/>
      <c r="C63" s="19" t="s">
        <v>43</v>
      </c>
      <c r="D63" s="4"/>
      <c r="E63" s="4"/>
      <c r="F63" s="10"/>
      <c r="G63" s="10"/>
      <c r="H63" s="6"/>
      <c r="I63" s="1"/>
    </row>
    <row r="64" spans="1:13">
      <c r="B64" s="13">
        <v>1</v>
      </c>
      <c r="C64" s="6" t="s">
        <v>66</v>
      </c>
      <c r="D64" s="13"/>
      <c r="E64" s="13"/>
      <c r="F64" s="13"/>
      <c r="G64" s="10"/>
      <c r="H64" s="9" t="s">
        <v>71</v>
      </c>
      <c r="I64" s="1"/>
    </row>
    <row r="65" spans="2:10">
      <c r="B65" s="13"/>
      <c r="C65" s="6" t="s">
        <v>67</v>
      </c>
      <c r="D65" s="13">
        <v>8</v>
      </c>
      <c r="E65" s="4" t="s">
        <v>68</v>
      </c>
      <c r="F65" s="10">
        <v>60000</v>
      </c>
      <c r="G65" s="10">
        <f>D65*F65</f>
        <v>480000</v>
      </c>
      <c r="H65" s="6"/>
    </row>
    <row r="66" spans="2:10">
      <c r="B66" s="13"/>
      <c r="C66" s="6" t="s">
        <v>54</v>
      </c>
      <c r="D66" s="12">
        <v>2</v>
      </c>
      <c r="E66" s="4" t="s">
        <v>55</v>
      </c>
      <c r="F66" s="10">
        <v>75000</v>
      </c>
      <c r="G66" s="10">
        <f>D66*F66</f>
        <v>150000</v>
      </c>
      <c r="H66" s="17"/>
    </row>
    <row r="67" spans="2:10" ht="36.75">
      <c r="B67" s="13">
        <v>2</v>
      </c>
      <c r="C67" s="6" t="s">
        <v>50</v>
      </c>
      <c r="D67" s="12"/>
      <c r="E67" s="4"/>
      <c r="F67" s="10"/>
      <c r="G67" s="10"/>
      <c r="H67" s="9" t="s">
        <v>77</v>
      </c>
    </row>
    <row r="68" spans="2:10">
      <c r="B68" s="6"/>
      <c r="C68" s="6" t="s">
        <v>51</v>
      </c>
      <c r="D68" s="4">
        <v>3</v>
      </c>
      <c r="E68" s="4" t="s">
        <v>52</v>
      </c>
      <c r="F68" s="10">
        <v>45000</v>
      </c>
      <c r="G68" s="10">
        <f>D68*F68</f>
        <v>135000</v>
      </c>
      <c r="H68" s="17"/>
    </row>
    <row r="69" spans="2:10">
      <c r="B69" s="17"/>
      <c r="C69" s="6" t="s">
        <v>53</v>
      </c>
      <c r="D69" s="13">
        <v>1</v>
      </c>
      <c r="E69" s="4" t="s">
        <v>49</v>
      </c>
      <c r="F69" s="10">
        <v>35000</v>
      </c>
      <c r="G69" s="10">
        <f>D69*F69</f>
        <v>35000</v>
      </c>
      <c r="H69" s="17"/>
    </row>
    <row r="70" spans="2:10">
      <c r="B70" s="32"/>
      <c r="C70" s="14" t="s">
        <v>54</v>
      </c>
      <c r="D70" s="13">
        <v>2</v>
      </c>
      <c r="E70" s="15" t="s">
        <v>55</v>
      </c>
      <c r="F70" s="16">
        <v>50000</v>
      </c>
      <c r="G70" s="7">
        <f>D70*F70</f>
        <v>100000</v>
      </c>
      <c r="H70" s="17"/>
    </row>
    <row r="71" spans="2:10">
      <c r="B71" s="45"/>
      <c r="C71" s="46"/>
      <c r="D71" s="47"/>
      <c r="E71" s="48"/>
      <c r="F71" s="49"/>
      <c r="G71" s="41"/>
      <c r="H71" s="38"/>
    </row>
    <row r="72" spans="2:10">
      <c r="B72" s="45"/>
      <c r="C72" s="46"/>
      <c r="D72" s="47"/>
      <c r="E72" s="48"/>
      <c r="F72" s="49"/>
      <c r="G72" s="41"/>
      <c r="H72" s="38"/>
    </row>
    <row r="74" spans="2:10">
      <c r="B74" s="2" t="s">
        <v>36</v>
      </c>
      <c r="C74" s="1"/>
      <c r="D74" s="1"/>
      <c r="E74" s="1"/>
      <c r="F74" s="1"/>
      <c r="G74" s="1"/>
      <c r="H74" s="1"/>
    </row>
    <row r="75" spans="2:10">
      <c r="B75" s="3" t="s">
        <v>37</v>
      </c>
      <c r="C75" s="1"/>
      <c r="D75" s="1"/>
      <c r="E75" s="1"/>
      <c r="F75" s="1"/>
      <c r="G75" s="1"/>
      <c r="H75" s="1"/>
    </row>
    <row r="77" spans="2:10"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13</v>
      </c>
      <c r="H77" s="5" t="s">
        <v>14</v>
      </c>
    </row>
    <row r="78" spans="2:10" ht="24.75">
      <c r="B78" s="4">
        <v>1</v>
      </c>
      <c r="C78" s="6" t="s">
        <v>38</v>
      </c>
      <c r="D78" s="6"/>
      <c r="E78" s="4" t="s">
        <v>39</v>
      </c>
      <c r="F78" s="7"/>
      <c r="G78" s="7">
        <f>SUM(G79:G84)</f>
        <v>73520000</v>
      </c>
      <c r="H78" s="9" t="s">
        <v>82</v>
      </c>
      <c r="J78" t="s">
        <v>81</v>
      </c>
    </row>
    <row r="79" spans="2:10">
      <c r="B79" s="4"/>
      <c r="C79" s="6" t="s">
        <v>84</v>
      </c>
      <c r="D79" s="4">
        <v>2000</v>
      </c>
      <c r="E79" s="4" t="s">
        <v>83</v>
      </c>
      <c r="F79" s="50">
        <v>7300</v>
      </c>
      <c r="G79" s="7">
        <f>D79*F79</f>
        <v>14600000</v>
      </c>
      <c r="H79" s="9"/>
    </row>
    <row r="80" spans="2:10">
      <c r="B80" s="4"/>
      <c r="C80" s="6" t="s">
        <v>85</v>
      </c>
      <c r="D80" s="4">
        <v>1500</v>
      </c>
      <c r="E80" s="4" t="s">
        <v>83</v>
      </c>
      <c r="F80" s="50">
        <v>9300</v>
      </c>
      <c r="G80" s="7">
        <f t="shared" ref="G80:G84" si="0">D80*F80</f>
        <v>13950000</v>
      </c>
      <c r="H80" s="9"/>
    </row>
    <row r="81" spans="2:8">
      <c r="B81" s="4"/>
      <c r="C81" s="6" t="s">
        <v>86</v>
      </c>
      <c r="D81" s="4">
        <v>1200</v>
      </c>
      <c r="E81" s="4" t="s">
        <v>83</v>
      </c>
      <c r="F81" s="50">
        <v>10200</v>
      </c>
      <c r="G81" s="7">
        <f t="shared" si="0"/>
        <v>12240000</v>
      </c>
      <c r="H81" s="9"/>
    </row>
    <row r="82" spans="2:8">
      <c r="B82" s="4"/>
      <c r="C82" s="6" t="s">
        <v>87</v>
      </c>
      <c r="D82" s="4">
        <v>900</v>
      </c>
      <c r="E82" s="4" t="s">
        <v>83</v>
      </c>
      <c r="F82" s="50">
        <v>11900</v>
      </c>
      <c r="G82" s="7">
        <f t="shared" si="0"/>
        <v>10710000</v>
      </c>
      <c r="H82" s="9"/>
    </row>
    <row r="83" spans="2:8">
      <c r="B83" s="4"/>
      <c r="C83" s="6" t="s">
        <v>88</v>
      </c>
      <c r="D83" s="4">
        <v>1000</v>
      </c>
      <c r="E83" s="4" t="s">
        <v>83</v>
      </c>
      <c r="F83" s="7">
        <v>6900</v>
      </c>
      <c r="G83" s="7">
        <f t="shared" si="0"/>
        <v>6900000</v>
      </c>
      <c r="H83" s="9"/>
    </row>
    <row r="84" spans="2:8">
      <c r="B84" s="4"/>
      <c r="C84" s="6" t="s">
        <v>89</v>
      </c>
      <c r="D84" s="4">
        <v>1800</v>
      </c>
      <c r="E84" s="4" t="s">
        <v>83</v>
      </c>
      <c r="F84" s="50">
        <v>8400</v>
      </c>
      <c r="G84" s="7">
        <f t="shared" si="0"/>
        <v>15120000</v>
      </c>
      <c r="H84" s="9"/>
    </row>
    <row r="85" spans="2:8">
      <c r="B85" s="4">
        <v>2</v>
      </c>
      <c r="C85" s="6" t="s">
        <v>40</v>
      </c>
      <c r="D85" s="6"/>
      <c r="E85" s="4"/>
      <c r="F85" s="39"/>
      <c r="G85" s="7">
        <v>2000000</v>
      </c>
      <c r="H85" s="9"/>
    </row>
    <row r="89" spans="2:8">
      <c r="D89" t="s">
        <v>91</v>
      </c>
    </row>
    <row r="90" spans="2:8">
      <c r="C90" t="s">
        <v>90</v>
      </c>
      <c r="D90">
        <v>141</v>
      </c>
    </row>
  </sheetData>
  <mergeCells count="2">
    <mergeCell ref="J22:J23"/>
    <mergeCell ref="J33:J34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ALDI</dc:creator>
  <cp:lastModifiedBy>Aldi</cp:lastModifiedBy>
  <dcterms:created xsi:type="dcterms:W3CDTF">2015-08-14T06:15:10Z</dcterms:created>
  <dcterms:modified xsi:type="dcterms:W3CDTF">2015-10-23T06:13:51Z</dcterms:modified>
</cp:coreProperties>
</file>