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7" i="1"/>
  <c r="N38"/>
  <c r="N36"/>
  <c r="M37"/>
  <c r="M38"/>
  <c r="M36"/>
  <c r="L37" l="1"/>
  <c r="L38"/>
  <c r="L36"/>
  <c r="K37"/>
  <c r="K38"/>
  <c r="K36"/>
  <c r="F19"/>
  <c r="G63"/>
  <c r="F63"/>
  <c r="F64"/>
  <c r="G64" s="1"/>
  <c r="F65"/>
  <c r="G65" s="1"/>
  <c r="F62"/>
  <c r="G62" s="1"/>
  <c r="G60"/>
  <c r="G59"/>
  <c r="G22"/>
  <c r="G73"/>
  <c r="G72"/>
  <c r="G71"/>
  <c r="G69"/>
  <c r="G68"/>
  <c r="G58"/>
  <c r="G57"/>
  <c r="G50"/>
  <c r="G49"/>
  <c r="G48"/>
  <c r="G46"/>
  <c r="G45"/>
  <c r="G40"/>
  <c r="G39"/>
  <c r="G12" l="1"/>
  <c r="G20" s="1"/>
  <c r="D13"/>
  <c r="D14"/>
  <c r="D15"/>
  <c r="F18"/>
  <c r="F17"/>
  <c r="G19"/>
  <c r="G18"/>
  <c r="G17"/>
  <c r="G11"/>
  <c r="G29"/>
  <c r="G28"/>
  <c r="L25" l="1"/>
  <c r="K25"/>
  <c r="L26"/>
  <c r="K26"/>
  <c r="L27"/>
  <c r="K27"/>
  <c r="N25"/>
  <c r="M25"/>
  <c r="D12"/>
  <c r="G26"/>
  <c r="G25"/>
  <c r="G24"/>
  <c r="G10" l="1"/>
  <c r="G9"/>
  <c r="R31"/>
  <c r="V31"/>
  <c r="Z31"/>
  <c r="M26" l="1"/>
  <c r="T31" s="1"/>
  <c r="M27"/>
  <c r="N27"/>
  <c r="Y31" s="1"/>
  <c r="N26"/>
  <c r="X31" s="1"/>
  <c r="W31"/>
  <c r="Q31"/>
  <c r="M31"/>
  <c r="S31"/>
  <c r="U31"/>
  <c r="K31"/>
  <c r="O31"/>
  <c r="P31"/>
  <c r="L31"/>
  <c r="N31"/>
</calcChain>
</file>

<file path=xl/sharedStrings.xml><?xml version="1.0" encoding="utf-8"?>
<sst xmlns="http://schemas.openxmlformats.org/spreadsheetml/2006/main" count="198" uniqueCount="92">
  <si>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</si>
  <si>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</si>
  <si>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</si>
  <si>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</si>
  <si>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</si>
  <si>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</si>
  <si>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</si>
  <si>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</si>
  <si>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</si>
  <si>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</si>
  <si>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</si>
  <si>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</si>
  <si>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</si>
  <si>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</si>
  <si>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</si>
  <si>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</si>
  <si>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</si>
  <si>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</si>
  <si>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</si>
  <si>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</si>
  <si>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</si>
  <si>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</si>
  <si>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</si>
  <si>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</si>
  <si>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</si>
  <si>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</si>
  <si>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</si>
  <si>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</si>
  <si>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</si>
  <si>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</si>
  <si>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</si>
  <si>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</si>
  <si>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</si>
  <si>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</si>
  <si>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</si>
  <si>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</si>
  <si>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</si>
  <si>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</si>
  <si>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</si>
  <si>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</si>
  <si>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</si>
  <si>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</si>
  <si>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</si>
  <si>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</si>
  <si>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 (cat/plitur, bantalan)</t>
  </si>
  <si>
    <t>pintu (engsel, slot kunci)</t>
  </si>
  <si>
    <t>kursi</t>
  </si>
  <si>
    <t>meja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</si>
  <si>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</si>
  <si>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</si>
  <si>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</si>
  <si>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</si>
  <si>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</si>
  <si>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</si>
  <si>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</si>
  <si>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</si>
  <si>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</si>
  <si>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</si>
  <si>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</si>
  <si>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</si>
  <si>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</si>
  <si>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 xml:space="preserve">Standar min ruang studio 4x4 m = 16 m2 lalu diasumsikan ada 4 ruang maka total u/ ruang tersebut 64 m2  </t>
  </si>
  <si>
    <t>16 m2 u/ ruang pendaftaran (booking) dan toilet</t>
  </si>
  <si>
    <t>paket band</t>
  </si>
  <si>
    <t>set</t>
  </si>
  <si>
    <t>set           (untuk 3 ruangan)</t>
  </si>
  <si>
    <t>peredam suara</t>
  </si>
  <si>
    <t>Bh         (untuk 3 ruangan)</t>
  </si>
  <si>
    <t>dinding</t>
  </si>
  <si>
    <t>lantai</t>
  </si>
  <si>
    <t>atap</t>
  </si>
  <si>
    <t>mulai 71-150 dgn durasi mulai &gt;8 hari</t>
  </si>
  <si>
    <t>mulai &gt;150 dgn durasi 5-8 hari</t>
  </si>
  <si>
    <t>semua kelas banjir kecuali keterangan pada ponit 2 diatas</t>
  </si>
  <si>
    <t>semua kelas banjir kecuali keterangan pada ponit 4 diatas</t>
  </si>
  <si>
    <t>mulai 71-150 dgn durasi mulai &lt; 1 hari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</si>
  <si>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</si>
  <si>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</si>
  <si>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</si>
  <si>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</si>
  <si>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</si>
  <si>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</si>
  <si>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ruang studi (band/alat musik)</t>
  </si>
  <si>
    <t>ruang daftar/bayar-lobi depan</t>
  </si>
  <si>
    <t>meja pelayanan</t>
  </si>
  <si>
    <t>kursi pelayanan</t>
  </si>
  <si>
    <t>meja tamu/pelanggan</t>
  </si>
  <si>
    <t>kursi tamu/pelanggan</t>
  </si>
  <si>
    <t>STUDIO MUSIK</t>
  </si>
  <si>
    <t>m2            (1 atap 16 m2)</t>
  </si>
  <si>
    <t>m2             (1 dinding-4 sisi jadi 64 m2 dikali 3 ruang)</t>
  </si>
  <si>
    <t>30x1.2 m = 400000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</si>
</sst>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164" fontId="3" fillId="0" borderId="0" xfId="2" applyNumberFormat="1" applyFont="1" applyBorder="1"/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2" xfId="1" applyFont="1" applyBorder="1" applyAlignment="1">
      <alignment horizontal="center" wrapText="1"/>
    </xf>
    <xf numFmtId="0" fontId="6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6" fillId="0" borderId="2" xfId="1" applyFont="1" applyBorder="1" applyAlignment="1">
      <alignment horizontal="left"/>
    </xf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4" fontId="3" fillId="0" borderId="2" xfId="2" applyNumberFormat="1" applyFont="1" applyFill="1" applyBorder="1" applyAlignment="1">
      <alignment horizont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4"/>
  <sheetViews>
    <sheetView tabSelected="1" topLeftCell="A34" workbookViewId="0">
      <selection activeCell="G13" sqref="G13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4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5" t="s">
        <v>88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5" t="s">
        <v>82</v>
      </c>
      <c r="D7" s="5"/>
      <c r="E7" s="5"/>
      <c r="F7" s="5"/>
      <c r="G7" s="5"/>
      <c r="H7" s="5"/>
    </row>
    <row r="8" spans="1:20">
      <c r="A8" s="1"/>
      <c r="B8" s="6"/>
      <c r="C8" s="19" t="s">
        <v>41</v>
      </c>
      <c r="D8" s="6"/>
      <c r="E8" s="6"/>
      <c r="F8" s="7"/>
      <c r="G8" s="7"/>
      <c r="H8" s="6"/>
    </row>
    <row r="9" spans="1:20" ht="36.75">
      <c r="A9" s="1"/>
      <c r="B9" s="28">
        <v>1</v>
      </c>
      <c r="C9" s="27" t="s">
        <v>47</v>
      </c>
      <c r="D9" s="4">
        <v>3</v>
      </c>
      <c r="E9" s="39" t="s">
        <v>67</v>
      </c>
      <c r="F9" s="7">
        <v>1000000</v>
      </c>
      <c r="G9" s="7">
        <f>D9*F9</f>
        <v>3000000</v>
      </c>
      <c r="H9" s="9" t="s">
        <v>71</v>
      </c>
    </row>
    <row r="10" spans="1:20" ht="36.75">
      <c r="A10" s="1"/>
      <c r="B10" s="4">
        <v>2</v>
      </c>
      <c r="C10" s="6" t="s">
        <v>46</v>
      </c>
      <c r="D10" s="4">
        <v>3</v>
      </c>
      <c r="E10" s="39" t="s">
        <v>65</v>
      </c>
      <c r="F10" s="10">
        <v>5700000</v>
      </c>
      <c r="G10" s="10">
        <f>D10*F10</f>
        <v>17100000</v>
      </c>
      <c r="H10" s="9" t="s">
        <v>57</v>
      </c>
    </row>
    <row r="11" spans="1:20" ht="36.75">
      <c r="A11" s="1"/>
      <c r="B11" s="4">
        <v>3</v>
      </c>
      <c r="C11" s="6" t="s">
        <v>63</v>
      </c>
      <c r="D11" s="4">
        <v>3</v>
      </c>
      <c r="E11" s="39" t="s">
        <v>65</v>
      </c>
      <c r="F11" s="10">
        <v>25000000</v>
      </c>
      <c r="G11" s="10">
        <f>D11*F11</f>
        <v>75000000</v>
      </c>
      <c r="H11" s="9" t="s">
        <v>57</v>
      </c>
    </row>
    <row r="12" spans="1:20" ht="24.75">
      <c r="A12" s="1"/>
      <c r="B12" s="4">
        <v>4</v>
      </c>
      <c r="C12" s="6" t="s">
        <v>66</v>
      </c>
      <c r="D12" s="4">
        <f>SUM(D13:D15)</f>
        <v>288</v>
      </c>
      <c r="E12" s="4" t="s">
        <v>60</v>
      </c>
      <c r="F12" s="10"/>
      <c r="G12" s="10">
        <f>SUM(G13:G15)</f>
        <v>3900000</v>
      </c>
      <c r="H12" s="9" t="s">
        <v>72</v>
      </c>
      <c r="P12" s="2"/>
      <c r="Q12" s="1"/>
      <c r="R12" s="1"/>
      <c r="S12" s="1"/>
      <c r="T12" s="1"/>
    </row>
    <row r="13" spans="1:20" ht="72.75">
      <c r="A13" s="1"/>
      <c r="B13" s="4"/>
      <c r="C13" s="6" t="s">
        <v>68</v>
      </c>
      <c r="D13" s="12">
        <f>64*3</f>
        <v>192</v>
      </c>
      <c r="E13" s="39" t="s">
        <v>90</v>
      </c>
      <c r="F13" s="54" t="s">
        <v>91</v>
      </c>
      <c r="G13" s="10">
        <v>2000000</v>
      </c>
      <c r="H13" s="6"/>
    </row>
    <row r="14" spans="1:20" ht="36.75">
      <c r="A14" s="1"/>
      <c r="B14" s="4"/>
      <c r="C14" s="6" t="s">
        <v>69</v>
      </c>
      <c r="D14" s="13">
        <f>16*3</f>
        <v>48</v>
      </c>
      <c r="E14" s="39" t="s">
        <v>89</v>
      </c>
      <c r="F14" s="54" t="s">
        <v>91</v>
      </c>
      <c r="G14" s="10">
        <v>1100000</v>
      </c>
      <c r="H14" s="6"/>
    </row>
    <row r="15" spans="1:20" ht="36.75">
      <c r="B15" s="23"/>
      <c r="C15" s="14" t="s">
        <v>70</v>
      </c>
      <c r="D15" s="13">
        <f>16*3</f>
        <v>48</v>
      </c>
      <c r="E15" s="39" t="s">
        <v>89</v>
      </c>
      <c r="F15" s="54" t="s">
        <v>91</v>
      </c>
      <c r="G15" s="10">
        <v>800000</v>
      </c>
      <c r="H15" s="17"/>
    </row>
    <row r="16" spans="1:20">
      <c r="B16" s="11"/>
      <c r="C16" s="19" t="s">
        <v>42</v>
      </c>
      <c r="D16" s="13"/>
      <c r="E16" s="15"/>
      <c r="F16" s="16"/>
      <c r="G16" s="10"/>
      <c r="H16" s="17"/>
    </row>
    <row r="17" spans="1:26">
      <c r="A17" s="3"/>
      <c r="B17" s="28">
        <v>1</v>
      </c>
      <c r="C17" s="29" t="s">
        <v>47</v>
      </c>
      <c r="D17" s="4">
        <v>3</v>
      </c>
      <c r="E17" s="4" t="s">
        <v>48</v>
      </c>
      <c r="F17" s="16">
        <f>10%*F9</f>
        <v>100000</v>
      </c>
      <c r="G17" s="10">
        <f>D17*F17</f>
        <v>300000</v>
      </c>
      <c r="H17" s="9" t="s">
        <v>55</v>
      </c>
    </row>
    <row r="18" spans="1:26" ht="36.75">
      <c r="A18" s="1"/>
      <c r="B18" s="23">
        <v>2</v>
      </c>
      <c r="C18" s="26" t="s">
        <v>44</v>
      </c>
      <c r="D18" s="4">
        <v>3</v>
      </c>
      <c r="E18" s="39" t="s">
        <v>65</v>
      </c>
      <c r="F18" s="16">
        <f>15%*F10</f>
        <v>855000</v>
      </c>
      <c r="G18" s="10">
        <f t="shared" ref="G18:G19" si="0">D18*F18</f>
        <v>2565000</v>
      </c>
      <c r="H18" s="9" t="s">
        <v>73</v>
      </c>
    </row>
    <row r="19" spans="1:26" ht="24.75">
      <c r="A19" s="1"/>
      <c r="B19" s="13">
        <v>3</v>
      </c>
      <c r="C19" s="14" t="s">
        <v>63</v>
      </c>
      <c r="D19" s="4">
        <v>3</v>
      </c>
      <c r="E19" s="4" t="s">
        <v>48</v>
      </c>
      <c r="F19" s="16">
        <f>30%*F11</f>
        <v>7500000</v>
      </c>
      <c r="G19" s="10">
        <f t="shared" si="0"/>
        <v>22500000</v>
      </c>
      <c r="H19" s="9" t="s">
        <v>75</v>
      </c>
      <c r="O19" s="1"/>
    </row>
    <row r="20" spans="1:26" ht="36.75">
      <c r="A20" s="1"/>
      <c r="B20" s="13">
        <v>4</v>
      </c>
      <c r="C20" s="14" t="s">
        <v>66</v>
      </c>
      <c r="D20" s="4">
        <v>288</v>
      </c>
      <c r="E20" s="4" t="s">
        <v>60</v>
      </c>
      <c r="F20" s="16"/>
      <c r="G20" s="10">
        <f>50%*G12</f>
        <v>1950000</v>
      </c>
      <c r="H20" s="9" t="s">
        <v>74</v>
      </c>
    </row>
    <row r="21" spans="1:26">
      <c r="A21" s="1"/>
      <c r="B21" s="17"/>
      <c r="C21" s="18" t="s">
        <v>43</v>
      </c>
      <c r="D21" s="17"/>
      <c r="E21" s="17"/>
      <c r="F21" s="17"/>
      <c r="G21" s="17"/>
      <c r="H21" s="17"/>
    </row>
    <row r="22" spans="1:26">
      <c r="A22" s="1"/>
      <c r="B22" s="24">
        <v>1</v>
      </c>
      <c r="C22" s="14" t="s">
        <v>45</v>
      </c>
      <c r="D22" s="4">
        <v>3</v>
      </c>
      <c r="E22" s="17"/>
      <c r="F22" s="10">
        <v>500000</v>
      </c>
      <c r="G22" s="10">
        <f>D22*F22</f>
        <v>1500000</v>
      </c>
      <c r="H22" s="26" t="s">
        <v>55</v>
      </c>
      <c r="J22" s="2" t="s">
        <v>2</v>
      </c>
      <c r="K22" s="1"/>
      <c r="L22" s="1"/>
      <c r="M22" s="1"/>
      <c r="N22" s="1"/>
    </row>
    <row r="23" spans="1:26" ht="24.75">
      <c r="A23" s="1"/>
      <c r="B23" s="24">
        <v>2</v>
      </c>
      <c r="C23" s="6" t="s">
        <v>49</v>
      </c>
      <c r="D23" s="12"/>
      <c r="E23" s="4"/>
      <c r="F23" s="10"/>
      <c r="G23" s="10"/>
      <c r="H23" s="37" t="s">
        <v>57</v>
      </c>
      <c r="J23" s="52" t="s">
        <v>88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>
      <c r="A24" s="1"/>
      <c r="B24" s="4"/>
      <c r="C24" s="6" t="s">
        <v>50</v>
      </c>
      <c r="D24" s="4">
        <v>12</v>
      </c>
      <c r="E24" s="4" t="s">
        <v>51</v>
      </c>
      <c r="F24" s="10">
        <v>45000</v>
      </c>
      <c r="G24" s="10">
        <f>D24*F24</f>
        <v>540000</v>
      </c>
      <c r="H24" s="17"/>
      <c r="I24" s="1"/>
      <c r="J24" s="53"/>
      <c r="K24" s="4">
        <v>1</v>
      </c>
      <c r="L24" s="4">
        <v>2</v>
      </c>
      <c r="M24" s="4">
        <v>6</v>
      </c>
      <c r="N24" s="4">
        <v>10</v>
      </c>
    </row>
    <row r="25" spans="1:26">
      <c r="A25" s="1"/>
      <c r="B25" s="13"/>
      <c r="C25" s="6" t="s">
        <v>52</v>
      </c>
      <c r="D25" s="13">
        <v>1</v>
      </c>
      <c r="E25" s="4" t="s">
        <v>48</v>
      </c>
      <c r="F25" s="10">
        <v>35000</v>
      </c>
      <c r="G25" s="10">
        <f>D25*F25</f>
        <v>35000</v>
      </c>
      <c r="H25" s="17"/>
      <c r="I25" s="1"/>
      <c r="J25" s="6" t="s">
        <v>15</v>
      </c>
      <c r="K25" s="8">
        <f>(G18+G20)+(G63+G65)</f>
        <v>5105000</v>
      </c>
      <c r="L25" s="8">
        <f>(G18+G20)+(G63+G65)</f>
        <v>5105000</v>
      </c>
      <c r="M25" s="8">
        <f>(G17+G18+G19+G20)+(G42)+(G62+G63+G64+G65)</f>
        <v>28505000</v>
      </c>
      <c r="N25" s="8">
        <f>(G17+G18+G19+G20+G22+G28+G29)+(G40+G42+G45+G46)+(G62+G63+G64+G65+G68+G69)</f>
        <v>32965000</v>
      </c>
    </row>
    <row r="26" spans="1:26">
      <c r="A26" s="1"/>
      <c r="B26" s="17"/>
      <c r="C26" s="14" t="s">
        <v>53</v>
      </c>
      <c r="D26" s="13">
        <v>2</v>
      </c>
      <c r="E26" s="15" t="s">
        <v>54</v>
      </c>
      <c r="F26" s="16">
        <v>50000</v>
      </c>
      <c r="G26" s="7">
        <f>D26*F26</f>
        <v>100000</v>
      </c>
      <c r="H26" s="17"/>
      <c r="J26" s="6" t="s">
        <v>16</v>
      </c>
      <c r="K26" s="7">
        <f>(G18+G19+G20)+(G63+G65)</f>
        <v>27605000</v>
      </c>
      <c r="L26" s="8">
        <f>(G18+G19+G20)+(G63+G65)</f>
        <v>27605000</v>
      </c>
      <c r="M26" s="8">
        <f>(G10+G11+G17+G20+G22+G24+G25+G26)+(G42+G48+G49+G50)+(G60+G62+G63+G64+G71+G72+G73)</f>
        <v>101405000</v>
      </c>
      <c r="N26" s="8">
        <f>(G9+G10+G11+G20+G22+G24+G25+G26+G28+G29)+(G39+G40+G42+G45+G46+G48+G49+G50)+(G57+G58+G59+G60+G68+G69+G71+G72+G73)</f>
        <v>111955000</v>
      </c>
    </row>
    <row r="27" spans="1:26">
      <c r="A27" s="1"/>
      <c r="B27" s="13">
        <v>3</v>
      </c>
      <c r="C27" s="14" t="s">
        <v>58</v>
      </c>
      <c r="D27" s="17"/>
      <c r="E27" s="17"/>
      <c r="F27" s="17"/>
      <c r="G27" s="10"/>
      <c r="H27" s="9" t="s">
        <v>56</v>
      </c>
      <c r="I27" s="1"/>
      <c r="J27" s="6" t="s">
        <v>17</v>
      </c>
      <c r="K27" s="7">
        <f>(G18+G19+G20)+(G63+G65)</f>
        <v>27605000</v>
      </c>
      <c r="L27" s="8">
        <f>(G18+G19+G20)+(G63+G65)</f>
        <v>27605000</v>
      </c>
      <c r="M27" s="8">
        <f>(G10+G11+G17+G20+G22+G24+G25+G26)+(G42+G48+G49+G50)+(G60+G62+G63+G64+G71+G72+G73)</f>
        <v>101405000</v>
      </c>
      <c r="N27" s="8">
        <f>(G9+G10+G11+G12+G22+G24+G25+G26+G28+G29)+(G39+G40+G42+G45+G46+G48+G49+G50)+(G57+G58+G59+G60+G68+G69+G71+G72+G73)</f>
        <v>113905000</v>
      </c>
    </row>
    <row r="28" spans="1:26">
      <c r="A28" s="1"/>
      <c r="B28" s="13"/>
      <c r="C28" s="14" t="s">
        <v>59</v>
      </c>
      <c r="D28" s="13">
        <v>16</v>
      </c>
      <c r="E28" s="13" t="s">
        <v>60</v>
      </c>
      <c r="F28" s="16">
        <v>60000</v>
      </c>
      <c r="G28" s="10">
        <f>D28*F28</f>
        <v>960000</v>
      </c>
      <c r="H28" s="37"/>
      <c r="I28" s="1"/>
      <c r="J28" s="6" t="s">
        <v>18</v>
      </c>
      <c r="K28" s="7"/>
      <c r="L28" s="7"/>
      <c r="M28" s="7"/>
      <c r="N28" s="7"/>
    </row>
    <row r="29" spans="1:26">
      <c r="A29" s="1"/>
      <c r="B29" s="13"/>
      <c r="C29" s="14" t="s">
        <v>53</v>
      </c>
      <c r="D29" s="13">
        <v>2</v>
      </c>
      <c r="E29" s="13" t="s">
        <v>54</v>
      </c>
      <c r="F29" s="16">
        <v>50000</v>
      </c>
      <c r="G29" s="38">
        <f>D29*F29</f>
        <v>100000</v>
      </c>
      <c r="H29" s="17"/>
      <c r="I29" s="1"/>
      <c r="J29" s="1"/>
      <c r="K29" s="1"/>
      <c r="L29" s="1"/>
      <c r="M29" s="1"/>
      <c r="N29" s="1"/>
    </row>
    <row r="30" spans="1:26" ht="30">
      <c r="A30" s="1"/>
      <c r="I30" s="1"/>
      <c r="J30" s="20" t="s">
        <v>19</v>
      </c>
      <c r="K30" s="13" t="s">
        <v>20</v>
      </c>
      <c r="L30" s="13" t="s">
        <v>21</v>
      </c>
      <c r="M30" s="13" t="s">
        <v>22</v>
      </c>
      <c r="N30" s="13" t="s">
        <v>23</v>
      </c>
      <c r="O30" s="13" t="s">
        <v>24</v>
      </c>
      <c r="P30" s="13" t="s">
        <v>25</v>
      </c>
      <c r="Q30" s="13" t="s">
        <v>26</v>
      </c>
      <c r="R30" s="13" t="s">
        <v>27</v>
      </c>
      <c r="S30" s="13" t="s">
        <v>28</v>
      </c>
      <c r="T30" s="13" t="s">
        <v>29</v>
      </c>
      <c r="U30" s="13" t="s">
        <v>30</v>
      </c>
      <c r="V30" s="13" t="s">
        <v>31</v>
      </c>
      <c r="W30" s="13" t="s">
        <v>32</v>
      </c>
      <c r="X30" s="13" t="s">
        <v>33</v>
      </c>
      <c r="Y30" s="13" t="s">
        <v>34</v>
      </c>
      <c r="Z30" s="13" t="s">
        <v>35</v>
      </c>
    </row>
    <row r="31" spans="1:26">
      <c r="B31" t="s">
        <v>61</v>
      </c>
      <c r="I31" s="1"/>
      <c r="J31" s="20" t="s">
        <v>88</v>
      </c>
      <c r="K31" s="21">
        <f>K25+K36</f>
        <v>7405000</v>
      </c>
      <c r="L31" s="21">
        <f>K26+K37</f>
        <v>29905000</v>
      </c>
      <c r="M31" s="21">
        <f>K27+K38</f>
        <v>29905000</v>
      </c>
      <c r="N31" s="21">
        <f>K28+K39</f>
        <v>0</v>
      </c>
      <c r="O31" s="21">
        <f>L25+L36</f>
        <v>7705000</v>
      </c>
      <c r="P31" s="21">
        <f>L26+L37</f>
        <v>30205000</v>
      </c>
      <c r="Q31" s="21">
        <f>L27+L38</f>
        <v>30205000</v>
      </c>
      <c r="R31" s="21">
        <f>L28+L39</f>
        <v>0</v>
      </c>
      <c r="S31" s="21">
        <f>M25+M36</f>
        <v>32305000</v>
      </c>
      <c r="T31" s="21">
        <f>M26+M37</f>
        <v>105205000</v>
      </c>
      <c r="U31" s="21">
        <f>M27+M38</f>
        <v>105205000</v>
      </c>
      <c r="V31" s="21">
        <f>M28+M39</f>
        <v>0</v>
      </c>
      <c r="W31" s="21">
        <f>N25+N36</f>
        <v>37965000</v>
      </c>
      <c r="X31" s="21">
        <f>N26+N37</f>
        <v>116955000</v>
      </c>
      <c r="Y31" s="21">
        <f>N27+N38</f>
        <v>118905000</v>
      </c>
      <c r="Z31" s="21">
        <f>N28+N39</f>
        <v>0</v>
      </c>
    </row>
    <row r="32" spans="1:26">
      <c r="B32" t="s">
        <v>62</v>
      </c>
      <c r="I32" s="1"/>
    </row>
    <row r="33" spans="1:14">
      <c r="I33" s="1"/>
      <c r="J33" s="2" t="s">
        <v>3</v>
      </c>
      <c r="K33" s="1"/>
      <c r="L33" s="1"/>
      <c r="M33" s="1"/>
      <c r="N33" s="1"/>
    </row>
    <row r="34" spans="1:14">
      <c r="I34" s="1"/>
      <c r="J34" s="52" t="s">
        <v>88</v>
      </c>
      <c r="K34" s="4" t="s">
        <v>4</v>
      </c>
      <c r="L34" s="4" t="s">
        <v>5</v>
      </c>
      <c r="M34" s="4" t="s">
        <v>6</v>
      </c>
      <c r="N34" s="4" t="s">
        <v>7</v>
      </c>
    </row>
    <row r="35" spans="1:14">
      <c r="A35" s="1"/>
      <c r="I35" s="1"/>
      <c r="J35" s="53"/>
      <c r="K35" s="4">
        <v>1</v>
      </c>
      <c r="L35" s="4">
        <v>2</v>
      </c>
      <c r="M35" s="4">
        <v>6</v>
      </c>
      <c r="N35" s="4">
        <v>10</v>
      </c>
    </row>
    <row r="36" spans="1:14">
      <c r="A36" s="1"/>
      <c r="B36" s="5" t="s">
        <v>8</v>
      </c>
      <c r="C36" s="5" t="s">
        <v>9</v>
      </c>
      <c r="D36" s="5" t="s">
        <v>10</v>
      </c>
      <c r="E36" s="5" t="s">
        <v>11</v>
      </c>
      <c r="F36" s="5" t="s">
        <v>12</v>
      </c>
      <c r="G36" s="5" t="s">
        <v>13</v>
      </c>
      <c r="H36" s="5" t="s">
        <v>14</v>
      </c>
      <c r="I36" s="1"/>
      <c r="J36" s="6" t="s">
        <v>15</v>
      </c>
      <c r="K36" s="8">
        <f>($F$82)+$F$83</f>
        <v>2300000</v>
      </c>
      <c r="L36" s="8">
        <f>($L$35*$F$82)+$F$83</f>
        <v>2600000</v>
      </c>
      <c r="M36" s="8">
        <f>($M$35*$F$82)+$F$83</f>
        <v>3800000</v>
      </c>
      <c r="N36" s="8">
        <f>($N$35*$F$82)+$F$83</f>
        <v>5000000</v>
      </c>
    </row>
    <row r="37" spans="1:14">
      <c r="A37" s="1"/>
      <c r="B37" s="28"/>
      <c r="C37" s="40" t="s">
        <v>76</v>
      </c>
      <c r="D37" s="26"/>
      <c r="E37" s="26"/>
      <c r="F37" s="26"/>
      <c r="G37" s="7"/>
      <c r="H37" s="37"/>
      <c r="I37" s="1"/>
      <c r="J37" s="6" t="s">
        <v>16</v>
      </c>
      <c r="K37" s="8">
        <f t="shared" ref="K37:K38" si="1">($F$82)+$F$83</f>
        <v>2300000</v>
      </c>
      <c r="L37" s="8">
        <f t="shared" ref="L37:L38" si="2">($L$35*$F$82)+$F$83</f>
        <v>2600000</v>
      </c>
      <c r="M37" s="8">
        <f t="shared" ref="M37:M38" si="3">($M$35*$F$82)+$F$83</f>
        <v>3800000</v>
      </c>
      <c r="N37" s="8">
        <f t="shared" ref="N37:N38" si="4">($N$35*$F$82)+$F$83</f>
        <v>5000000</v>
      </c>
    </row>
    <row r="38" spans="1:14">
      <c r="A38" s="1"/>
      <c r="B38" s="4"/>
      <c r="C38" s="19" t="s">
        <v>41</v>
      </c>
      <c r="D38" s="6"/>
      <c r="E38" s="6"/>
      <c r="F38" s="7"/>
      <c r="G38" s="7"/>
      <c r="H38" s="9"/>
      <c r="J38" s="6" t="s">
        <v>17</v>
      </c>
      <c r="K38" s="8">
        <f t="shared" si="1"/>
        <v>2300000</v>
      </c>
      <c r="L38" s="8">
        <f t="shared" si="2"/>
        <v>2600000</v>
      </c>
      <c r="M38" s="8">
        <f t="shared" si="3"/>
        <v>3800000</v>
      </c>
      <c r="N38" s="8">
        <f t="shared" si="4"/>
        <v>5000000</v>
      </c>
    </row>
    <row r="39" spans="1:14" ht="36.75">
      <c r="A39" s="1"/>
      <c r="B39" s="28">
        <v>1</v>
      </c>
      <c r="C39" s="26" t="s">
        <v>77</v>
      </c>
      <c r="D39" s="13">
        <v>2</v>
      </c>
      <c r="E39" s="4" t="s">
        <v>48</v>
      </c>
      <c r="F39" s="10">
        <v>15000</v>
      </c>
      <c r="G39" s="38">
        <f>D39*F39</f>
        <v>30000</v>
      </c>
      <c r="H39" s="37" t="s">
        <v>78</v>
      </c>
      <c r="J39" s="6" t="s">
        <v>18</v>
      </c>
      <c r="K39" s="8"/>
      <c r="L39" s="8"/>
      <c r="M39" s="8"/>
      <c r="N39" s="8"/>
    </row>
    <row r="40" spans="1:14">
      <c r="A40" s="3"/>
      <c r="B40" s="28">
        <v>2</v>
      </c>
      <c r="C40" s="26" t="s">
        <v>79</v>
      </c>
      <c r="D40" s="13">
        <v>2</v>
      </c>
      <c r="E40" s="4" t="s">
        <v>48</v>
      </c>
      <c r="F40" s="10">
        <v>80000</v>
      </c>
      <c r="G40" s="38">
        <f>D40*F40</f>
        <v>160000</v>
      </c>
      <c r="H40" s="9" t="s">
        <v>56</v>
      </c>
    </row>
    <row r="41" spans="1:14">
      <c r="A41" s="1"/>
      <c r="B41" s="41"/>
      <c r="C41" s="19" t="s">
        <v>42</v>
      </c>
      <c r="D41" s="13"/>
      <c r="E41" s="17"/>
      <c r="F41" s="17"/>
      <c r="G41" s="17"/>
      <c r="H41" s="17"/>
    </row>
    <row r="42" spans="1:14" ht="30">
      <c r="A42" s="1"/>
      <c r="B42" s="28">
        <v>1</v>
      </c>
      <c r="C42" s="42" t="s">
        <v>80</v>
      </c>
      <c r="D42" s="13">
        <v>2</v>
      </c>
      <c r="E42" s="4" t="s">
        <v>48</v>
      </c>
      <c r="F42" s="10"/>
      <c r="G42" s="38">
        <v>300000</v>
      </c>
      <c r="H42" s="43" t="s">
        <v>55</v>
      </c>
    </row>
    <row r="43" spans="1:14">
      <c r="A43" s="1"/>
      <c r="B43" s="13"/>
      <c r="C43" s="19" t="s">
        <v>43</v>
      </c>
      <c r="D43" s="4"/>
      <c r="E43" s="4"/>
      <c r="F43" s="10"/>
      <c r="G43" s="10"/>
      <c r="H43" s="6"/>
      <c r="K43" s="1"/>
      <c r="L43" s="1"/>
      <c r="M43" s="1"/>
    </row>
    <row r="44" spans="1:14">
      <c r="A44" s="1"/>
      <c r="B44" s="13">
        <v>1</v>
      </c>
      <c r="C44" s="6" t="s">
        <v>58</v>
      </c>
      <c r="D44" s="13"/>
      <c r="E44" s="13"/>
      <c r="F44" s="13"/>
      <c r="G44" s="10"/>
      <c r="H44" s="9" t="s">
        <v>56</v>
      </c>
      <c r="I44" s="1"/>
    </row>
    <row r="45" spans="1:14">
      <c r="B45" s="13"/>
      <c r="C45" s="6" t="s">
        <v>59</v>
      </c>
      <c r="D45" s="13">
        <v>12</v>
      </c>
      <c r="E45" s="4" t="s">
        <v>60</v>
      </c>
      <c r="F45" s="10">
        <v>60000</v>
      </c>
      <c r="G45" s="10">
        <f>D45*F45</f>
        <v>720000</v>
      </c>
      <c r="H45" s="6"/>
      <c r="I45" s="1"/>
    </row>
    <row r="46" spans="1:14">
      <c r="B46" s="13"/>
      <c r="C46" s="6" t="s">
        <v>53</v>
      </c>
      <c r="D46" s="12">
        <v>2</v>
      </c>
      <c r="E46" s="4" t="s">
        <v>54</v>
      </c>
      <c r="F46" s="10">
        <v>75000</v>
      </c>
      <c r="G46" s="10">
        <f>D46*F46</f>
        <v>150000</v>
      </c>
      <c r="H46" s="17"/>
      <c r="I46" s="1"/>
    </row>
    <row r="47" spans="1:14" ht="24.75">
      <c r="B47" s="13">
        <v>2</v>
      </c>
      <c r="C47" s="6" t="s">
        <v>49</v>
      </c>
      <c r="D47" s="12"/>
      <c r="E47" s="4"/>
      <c r="F47" s="10"/>
      <c r="G47" s="10"/>
      <c r="H47" s="9" t="s">
        <v>81</v>
      </c>
      <c r="I47" s="1"/>
    </row>
    <row r="48" spans="1:14">
      <c r="B48" s="6"/>
      <c r="C48" s="6" t="s">
        <v>50</v>
      </c>
      <c r="D48" s="4">
        <v>3</v>
      </c>
      <c r="E48" s="4" t="s">
        <v>51</v>
      </c>
      <c r="F48" s="10">
        <v>45000</v>
      </c>
      <c r="G48" s="10">
        <f>D48*F48</f>
        <v>135000</v>
      </c>
      <c r="H48" s="17"/>
      <c r="I48" s="1"/>
    </row>
    <row r="49" spans="2:9">
      <c r="B49" s="17"/>
      <c r="C49" s="6" t="s">
        <v>52</v>
      </c>
      <c r="D49" s="13">
        <v>1</v>
      </c>
      <c r="E49" s="4" t="s">
        <v>48</v>
      </c>
      <c r="F49" s="10">
        <v>35000</v>
      </c>
      <c r="G49" s="10">
        <f>D49*F49</f>
        <v>35000</v>
      </c>
      <c r="H49" s="17"/>
      <c r="I49" s="1"/>
    </row>
    <row r="50" spans="2:9">
      <c r="B50" s="44"/>
      <c r="C50" s="14" t="s">
        <v>53</v>
      </c>
      <c r="D50" s="13">
        <v>2</v>
      </c>
      <c r="E50" s="15" t="s">
        <v>54</v>
      </c>
      <c r="F50" s="16">
        <v>50000</v>
      </c>
      <c r="G50" s="7">
        <f>D50*F50</f>
        <v>100000</v>
      </c>
      <c r="H50" s="17"/>
    </row>
    <row r="51" spans="2:9">
      <c r="B51" s="46"/>
      <c r="C51" s="47"/>
      <c r="D51" s="48"/>
      <c r="E51" s="49"/>
      <c r="F51" s="50"/>
      <c r="G51" s="22"/>
      <c r="H51" s="51"/>
    </row>
    <row r="54" spans="2:9">
      <c r="B54" s="5" t="s">
        <v>8</v>
      </c>
      <c r="C54" s="5" t="s">
        <v>9</v>
      </c>
      <c r="D54" s="5" t="s">
        <v>10</v>
      </c>
      <c r="E54" s="5" t="s">
        <v>11</v>
      </c>
      <c r="F54" s="5" t="s">
        <v>12</v>
      </c>
      <c r="G54" s="5" t="s">
        <v>13</v>
      </c>
      <c r="H54" s="5" t="s">
        <v>14</v>
      </c>
    </row>
    <row r="55" spans="2:9">
      <c r="B55" s="28"/>
      <c r="C55" s="40" t="s">
        <v>83</v>
      </c>
      <c r="D55" s="26"/>
      <c r="E55" s="26"/>
      <c r="F55" s="26"/>
      <c r="G55" s="7"/>
      <c r="H55" s="37"/>
    </row>
    <row r="56" spans="2:9">
      <c r="B56" s="4"/>
      <c r="C56" s="19" t="s">
        <v>41</v>
      </c>
      <c r="D56" s="6"/>
      <c r="E56" s="6"/>
      <c r="F56" s="7"/>
      <c r="G56" s="7"/>
      <c r="H56" s="9"/>
    </row>
    <row r="57" spans="2:9" ht="24.75">
      <c r="B57" s="28">
        <v>1</v>
      </c>
      <c r="C57" s="26" t="s">
        <v>84</v>
      </c>
      <c r="D57" s="13">
        <v>1</v>
      </c>
      <c r="E57" s="4" t="s">
        <v>64</v>
      </c>
      <c r="F57" s="10">
        <v>2000000</v>
      </c>
      <c r="G57" s="38">
        <f>D57*F57</f>
        <v>2000000</v>
      </c>
      <c r="H57" s="9" t="s">
        <v>71</v>
      </c>
    </row>
    <row r="58" spans="2:9" ht="24.75">
      <c r="B58" s="28">
        <v>2</v>
      </c>
      <c r="C58" s="26" t="s">
        <v>85</v>
      </c>
      <c r="D58" s="13">
        <v>2</v>
      </c>
      <c r="E58" s="4" t="s">
        <v>48</v>
      </c>
      <c r="F58" s="10">
        <v>1200000</v>
      </c>
      <c r="G58" s="38">
        <f>D58*F58</f>
        <v>2400000</v>
      </c>
      <c r="H58" s="9" t="s">
        <v>71</v>
      </c>
    </row>
    <row r="59" spans="2:9" ht="24.75">
      <c r="B59" s="28">
        <v>3</v>
      </c>
      <c r="C59" s="26" t="s">
        <v>86</v>
      </c>
      <c r="D59" s="13">
        <v>1</v>
      </c>
      <c r="E59" s="4" t="s">
        <v>48</v>
      </c>
      <c r="F59" s="10">
        <v>1000000</v>
      </c>
      <c r="G59" s="38">
        <f>D59*F59</f>
        <v>1000000</v>
      </c>
      <c r="H59" s="9" t="s">
        <v>71</v>
      </c>
    </row>
    <row r="60" spans="2:9" ht="24.75">
      <c r="B60" s="28">
        <v>4</v>
      </c>
      <c r="C60" s="26" t="s">
        <v>87</v>
      </c>
      <c r="D60" s="13">
        <v>1</v>
      </c>
      <c r="E60" s="4" t="s">
        <v>64</v>
      </c>
      <c r="F60" s="10">
        <v>3500000</v>
      </c>
      <c r="G60" s="38">
        <f>D60*F60</f>
        <v>3500000</v>
      </c>
      <c r="H60" s="9" t="s">
        <v>57</v>
      </c>
    </row>
    <row r="61" spans="2:9">
      <c r="B61" s="41"/>
      <c r="C61" s="19" t="s">
        <v>42</v>
      </c>
      <c r="D61" s="13"/>
      <c r="E61" s="17"/>
      <c r="F61" s="17"/>
      <c r="G61" s="17"/>
      <c r="H61" s="17"/>
    </row>
    <row r="62" spans="2:9">
      <c r="B62" s="28">
        <v>1</v>
      </c>
      <c r="C62" s="26" t="s">
        <v>84</v>
      </c>
      <c r="D62" s="13">
        <v>1</v>
      </c>
      <c r="E62" s="4" t="s">
        <v>64</v>
      </c>
      <c r="F62" s="38">
        <f>10%*F57</f>
        <v>200000</v>
      </c>
      <c r="G62" s="38">
        <f>D62*F62</f>
        <v>200000</v>
      </c>
      <c r="H62" s="9" t="s">
        <v>55</v>
      </c>
    </row>
    <row r="63" spans="2:9" ht="36.75">
      <c r="B63" s="28">
        <v>2</v>
      </c>
      <c r="C63" s="26" t="s">
        <v>85</v>
      </c>
      <c r="D63" s="13">
        <v>2</v>
      </c>
      <c r="E63" s="4" t="s">
        <v>48</v>
      </c>
      <c r="F63" s="38">
        <f t="shared" ref="F63:F65" si="5">10%*F58</f>
        <v>120000</v>
      </c>
      <c r="G63" s="38">
        <f t="shared" ref="G63:G65" si="6">D63*F63</f>
        <v>240000</v>
      </c>
      <c r="H63" s="9" t="s">
        <v>73</v>
      </c>
    </row>
    <row r="64" spans="2:9">
      <c r="B64" s="28">
        <v>3</v>
      </c>
      <c r="C64" s="26" t="s">
        <v>86</v>
      </c>
      <c r="D64" s="13">
        <v>1</v>
      </c>
      <c r="E64" s="4" t="s">
        <v>48</v>
      </c>
      <c r="F64" s="38">
        <f t="shared" si="5"/>
        <v>100000</v>
      </c>
      <c r="G64" s="38">
        <f t="shared" si="6"/>
        <v>100000</v>
      </c>
      <c r="H64" s="9" t="s">
        <v>55</v>
      </c>
    </row>
    <row r="65" spans="1:13" ht="36.75">
      <c r="B65" s="28">
        <v>4</v>
      </c>
      <c r="C65" s="26" t="s">
        <v>87</v>
      </c>
      <c r="D65" s="13">
        <v>1</v>
      </c>
      <c r="E65" s="4" t="s">
        <v>64</v>
      </c>
      <c r="F65" s="38">
        <f t="shared" si="5"/>
        <v>350000</v>
      </c>
      <c r="G65" s="38">
        <f t="shared" si="6"/>
        <v>350000</v>
      </c>
      <c r="H65" s="9" t="s">
        <v>73</v>
      </c>
      <c r="J65" s="1"/>
      <c r="K65" s="1"/>
      <c r="L65" s="1"/>
      <c r="M65" s="1"/>
    </row>
    <row r="66" spans="1:13">
      <c r="B66" s="13"/>
      <c r="C66" s="19" t="s">
        <v>43</v>
      </c>
      <c r="D66" s="4"/>
      <c r="E66" s="4"/>
      <c r="F66" s="10"/>
      <c r="G66" s="10"/>
      <c r="H66" s="6"/>
      <c r="J66" s="1"/>
      <c r="K66" s="1"/>
      <c r="L66" s="1"/>
      <c r="M66" s="1"/>
    </row>
    <row r="67" spans="1:13">
      <c r="B67" s="13">
        <v>1</v>
      </c>
      <c r="C67" s="6" t="s">
        <v>58</v>
      </c>
      <c r="D67" s="13"/>
      <c r="E67" s="13"/>
      <c r="F67" s="13"/>
      <c r="G67" s="10"/>
      <c r="H67" s="9" t="s">
        <v>56</v>
      </c>
      <c r="J67" s="1"/>
      <c r="K67" s="1"/>
      <c r="L67" s="1"/>
      <c r="M67" s="1"/>
    </row>
    <row r="68" spans="1:13">
      <c r="B68" s="13"/>
      <c r="C68" s="6" t="s">
        <v>59</v>
      </c>
      <c r="D68" s="13">
        <v>12</v>
      </c>
      <c r="E68" s="4" t="s">
        <v>60</v>
      </c>
      <c r="F68" s="10">
        <v>60000</v>
      </c>
      <c r="G68" s="10">
        <f>D68*F68</f>
        <v>720000</v>
      </c>
      <c r="H68" s="6"/>
    </row>
    <row r="69" spans="1:13">
      <c r="B69" s="13"/>
      <c r="C69" s="6" t="s">
        <v>53</v>
      </c>
      <c r="D69" s="12">
        <v>2</v>
      </c>
      <c r="E69" s="4" t="s">
        <v>54</v>
      </c>
      <c r="F69" s="10">
        <v>75000</v>
      </c>
      <c r="G69" s="10">
        <f>D69*F69</f>
        <v>150000</v>
      </c>
      <c r="H69" s="17"/>
    </row>
    <row r="70" spans="1:13" ht="24.75">
      <c r="B70" s="13">
        <v>2</v>
      </c>
      <c r="C70" s="6" t="s">
        <v>49</v>
      </c>
      <c r="D70" s="12"/>
      <c r="E70" s="4"/>
      <c r="F70" s="10"/>
      <c r="G70" s="10"/>
      <c r="H70" s="9" t="s">
        <v>81</v>
      </c>
    </row>
    <row r="71" spans="1:13">
      <c r="B71" s="6"/>
      <c r="C71" s="6" t="s">
        <v>50</v>
      </c>
      <c r="D71" s="4">
        <v>3</v>
      </c>
      <c r="E71" s="4" t="s">
        <v>51</v>
      </c>
      <c r="F71" s="10">
        <v>45000</v>
      </c>
      <c r="G71" s="10">
        <f>D71*F71</f>
        <v>135000</v>
      </c>
      <c r="H71" s="17"/>
    </row>
    <row r="72" spans="1:13">
      <c r="B72" s="17"/>
      <c r="C72" s="6" t="s">
        <v>52</v>
      </c>
      <c r="D72" s="13">
        <v>1</v>
      </c>
      <c r="E72" s="4" t="s">
        <v>48</v>
      </c>
      <c r="F72" s="10">
        <v>35000</v>
      </c>
      <c r="G72" s="10">
        <f>D72*F72</f>
        <v>35000</v>
      </c>
      <c r="H72" s="17"/>
    </row>
    <row r="73" spans="1:13">
      <c r="B73" s="44"/>
      <c r="C73" s="14" t="s">
        <v>53</v>
      </c>
      <c r="D73" s="13">
        <v>2</v>
      </c>
      <c r="E73" s="15" t="s">
        <v>54</v>
      </c>
      <c r="F73" s="16">
        <v>50000</v>
      </c>
      <c r="G73" s="7">
        <f>D73*F73</f>
        <v>100000</v>
      </c>
      <c r="H73" s="17"/>
    </row>
    <row r="74" spans="1:13">
      <c r="B74" s="46"/>
      <c r="C74" s="47"/>
      <c r="D74" s="48"/>
      <c r="E74" s="49"/>
      <c r="F74" s="50"/>
      <c r="G74" s="22"/>
      <c r="H74" s="51"/>
    </row>
    <row r="75" spans="1:13">
      <c r="B75" s="46"/>
      <c r="C75" s="47"/>
      <c r="D75" s="48"/>
      <c r="E75" s="49"/>
      <c r="F75" s="50"/>
      <c r="G75" s="22"/>
      <c r="H75" s="51"/>
    </row>
    <row r="76" spans="1:13">
      <c r="B76" s="46"/>
      <c r="C76" s="47"/>
      <c r="D76" s="48"/>
      <c r="E76" s="49"/>
      <c r="F76" s="50"/>
      <c r="G76" s="22"/>
      <c r="H76" s="51"/>
    </row>
    <row r="77" spans="1:13">
      <c r="B77" s="46"/>
      <c r="C77" s="47"/>
      <c r="D77" s="48"/>
      <c r="E77" s="49"/>
      <c r="F77" s="50"/>
      <c r="G77" s="22"/>
      <c r="H77" s="51"/>
    </row>
    <row r="78" spans="1:13">
      <c r="A78" s="1"/>
      <c r="B78" s="2" t="s">
        <v>36</v>
      </c>
      <c r="C78" s="1"/>
      <c r="D78" s="1"/>
      <c r="E78" s="1"/>
      <c r="F78" s="1"/>
      <c r="G78" s="1"/>
      <c r="H78" s="1"/>
    </row>
    <row r="79" spans="1:13">
      <c r="A79" s="1"/>
      <c r="B79" s="3" t="s">
        <v>37</v>
      </c>
      <c r="C79" s="1"/>
      <c r="D79" s="1"/>
      <c r="E79" s="1"/>
      <c r="F79" s="1"/>
      <c r="G79" s="1"/>
      <c r="H79" s="1"/>
    </row>
    <row r="80" spans="1:13">
      <c r="A80" s="1"/>
    </row>
    <row r="81" spans="1:9">
      <c r="A81" s="1"/>
      <c r="B81" s="5" t="s">
        <v>8</v>
      </c>
      <c r="C81" s="5" t="s">
        <v>9</v>
      </c>
      <c r="D81" s="5" t="s">
        <v>10</v>
      </c>
      <c r="E81" s="5" t="s">
        <v>11</v>
      </c>
      <c r="F81" s="5" t="s">
        <v>12</v>
      </c>
      <c r="G81" s="5" t="s">
        <v>13</v>
      </c>
      <c r="H81" s="5" t="s">
        <v>14</v>
      </c>
      <c r="I81" s="2"/>
    </row>
    <row r="82" spans="1:9">
      <c r="A82" s="1"/>
      <c r="B82" s="4">
        <v>1</v>
      </c>
      <c r="C82" s="6" t="s">
        <v>38</v>
      </c>
      <c r="D82" s="6"/>
      <c r="E82" s="4" t="s">
        <v>39</v>
      </c>
      <c r="F82" s="7">
        <v>300000</v>
      </c>
      <c r="G82" s="7"/>
      <c r="H82" s="9"/>
    </row>
    <row r="83" spans="1:9">
      <c r="A83" s="1"/>
      <c r="B83" s="30">
        <v>2</v>
      </c>
      <c r="C83" s="33" t="s">
        <v>40</v>
      </c>
      <c r="D83" s="33"/>
      <c r="E83" s="30"/>
      <c r="F83" s="35">
        <v>2000000</v>
      </c>
      <c r="G83" s="35"/>
      <c r="H83" s="36"/>
    </row>
    <row r="84" spans="1:9">
      <c r="A84" s="1"/>
      <c r="B84" s="34"/>
      <c r="C84" s="31"/>
      <c r="D84" s="34"/>
      <c r="E84" s="34"/>
      <c r="F84" s="32"/>
      <c r="G84" s="32"/>
      <c r="H84" s="31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2015-09-17T09:31:29Z</dcterms:modified>
</cp:coreProperties>
</file>