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2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P16" i="2"/>
  <c r="O15"/>
  <c r="M15"/>
  <c r="P26" l="1"/>
  <c r="P27"/>
  <c r="P25"/>
  <c r="O26"/>
  <c r="O27"/>
  <c r="O25"/>
  <c r="N26"/>
  <c r="N27"/>
  <c r="N25"/>
  <c r="P15"/>
  <c r="P14"/>
  <c r="O16"/>
  <c r="O14"/>
  <c r="N16"/>
  <c r="N15"/>
  <c r="M16"/>
  <c r="M26" l="1"/>
  <c r="M27"/>
  <c r="M25"/>
  <c r="H7"/>
  <c r="G25"/>
  <c r="G24"/>
  <c r="G20"/>
  <c r="G19"/>
  <c r="G18"/>
  <c r="H14" s="1"/>
  <c r="AB20" l="1"/>
  <c r="X20"/>
  <c r="T20"/>
  <c r="P20"/>
  <c r="AA20"/>
  <c r="G13"/>
  <c r="G12"/>
  <c r="W20" l="1"/>
  <c r="H11"/>
  <c r="U20"/>
  <c r="N20"/>
  <c r="Y20"/>
  <c r="Q20"/>
  <c r="M20"/>
  <c r="S20"/>
  <c r="O20"/>
  <c r="Z20"/>
  <c r="V20"/>
  <c r="R20"/>
</calcChain>
</file>

<file path=xl/sharedStrings.xml><?xml version="1.0" encoding="utf-8"?>
<sst xmlns="http://schemas.openxmlformats.org/spreadsheetml/2006/main" count="99" uniqueCount="70">
  <si>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</si>
  <si>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</si>
  <si>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</si>
  <si>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</si>
  <si>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</si>
  <si>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</si>
  <si>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</si>
  <si>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</si>
  <si>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</si>
  <si>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</si>
  <si>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</si>
  <si>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</si>
  <si>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</si>
  <si>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</si>
  <si>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</si>
  <si>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</si>
  <si>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</si>
  <si>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</si>
  <si>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</si>
  <si>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</si>
  <si>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</si>
  <si>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</si>
  <si>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</si>
  <si>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</si>
  <si>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</si>
  <si>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</si>
  <si>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</si>
  <si>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</si>
  <si>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</si>
  <si>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</si>
  <si>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</si>
  <si>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</si>
  <si>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</si>
  <si>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</si>
  <si>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</si>
  <si>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</si>
  <si>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</si>
  <si>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</si>
  <si>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</si>
  <si>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</si>
  <si>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kasur</t>
  </si>
  <si>
    <t>properti rusak/biaya servis</t>
  </si>
  <si>
    <t>kipas angin</t>
  </si>
  <si>
    <t>kerusakan bangunan</t>
  </si>
  <si>
    <t>jendela</t>
  </si>
  <si>
    <t>dinding (pengcatan)</t>
  </si>
  <si>
    <t>pintu (engsel, slot kunci)</t>
  </si>
  <si>
    <t>Pondok Gede, 2013 (Jan-Feb)</t>
  </si>
  <si>
    <t>Pesanggrahan, 2013 (selama 3 hari)</t>
  </si>
  <si>
    <t>mulai durasi 5-8 hari</t>
  </si>
  <si>
    <t>mulai 71-150 cm dgn durasi &gt;8 hari</t>
  </si>
  <si>
    <t>mulai durasi &gt;8 hari</t>
  </si>
  <si>
    <t>lemari/rak-rak</t>
  </si>
  <si>
    <t>mulai 71-150 cm dgn durasi &lt;1 s/d 5-8 hari</t>
  </si>
  <si>
    <t>mulai &gt;150 cm dgn durasi &gt;8 hari</t>
  </si>
  <si>
    <t>mulai 71-150 cm dgn durasi 5-8 s/d &gt;8 hari</t>
  </si>
  <si>
    <t>atap (plafon/enternit/genteng)</t>
  </si>
  <si>
    <t>kusen</t>
  </si>
  <si>
    <t>keramik</t>
  </si>
  <si>
    <t>semua kelas banjir</t>
  </si>
  <si>
    <t>*pendapatan a/ nilai pendapatan/hari bagi non pegawai</t>
  </si>
  <si>
    <t>lantai keramik</t>
  </si>
  <si>
    <t>pekerja</t>
  </si>
  <si>
    <t>cat dasar/penutup</t>
  </si>
  <si>
    <t xml:space="preserve">kg </t>
  </si>
  <si>
    <t>rol cat</t>
  </si>
  <si>
    <t>Bh</t>
  </si>
  <si>
    <t>Oh</t>
  </si>
  <si>
    <t>m2</t>
  </si>
  <si>
    <t>WISMA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</si>
</sst>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8" fillId="0" borderId="0" xfId="0" applyFont="1"/>
    <xf numFmtId="0" fontId="8" fillId="0" borderId="0" xfId="1" applyFont="1"/>
    <xf numFmtId="164" fontId="2" fillId="0" borderId="2" xfId="1" applyNumberFormat="1" applyFont="1" applyBorder="1"/>
    <xf numFmtId="3" fontId="9" fillId="0" borderId="0" xfId="0" applyNumberFormat="1" applyFont="1"/>
    <xf numFmtId="3" fontId="10" fillId="0" borderId="0" xfId="0" applyNumberFormat="1" applyFont="1"/>
    <xf numFmtId="164" fontId="3" fillId="0" borderId="2" xfId="0" applyNumberFormat="1" applyFont="1" applyBorder="1" applyAlignment="1">
      <alignment horizontal="left"/>
    </xf>
    <xf numFmtId="164" fontId="9" fillId="0" borderId="2" xfId="0" applyNumberFormat="1" applyFont="1" applyBorder="1"/>
    <xf numFmtId="0" fontId="3" fillId="0" borderId="2" xfId="0" applyFont="1" applyBorder="1" applyAlignment="1">
      <alignment wrapText="1"/>
    </xf>
    <xf numFmtId="3" fontId="10" fillId="0" borderId="0" xfId="1" applyNumberFormat="1" applyFont="1"/>
    <xf numFmtId="0" fontId="0" fillId="0" borderId="0" xfId="0" applyBorder="1"/>
    <xf numFmtId="0" fontId="9" fillId="0" borderId="0" xfId="0" applyFont="1" applyBorder="1"/>
    <xf numFmtId="3" fontId="2" fillId="0" borderId="0" xfId="1" applyNumberFormat="1" applyFont="1" applyBorder="1" applyAlignment="1">
      <alignment wrapText="1"/>
    </xf>
    <xf numFmtId="3" fontId="3" fillId="0" borderId="0" xfId="1" applyNumberFormat="1" applyFont="1" applyBorder="1"/>
    <xf numFmtId="3" fontId="3" fillId="0" borderId="2" xfId="1" applyNumberFormat="1" applyFont="1" applyBorder="1"/>
    <xf numFmtId="164" fontId="0" fillId="0" borderId="2" xfId="0" applyNumberFormat="1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70"/>
  <sheetViews>
    <sheetView tabSelected="1" workbookViewId="0">
      <selection activeCell="M14" sqref="M14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.140625" bestFit="1" customWidth="1"/>
    <col min="9" max="9" width="10.140625" customWidth="1"/>
    <col min="10" max="10" width="9.5703125" customWidth="1"/>
    <col min="11" max="11" width="1.85546875" customWidth="1"/>
    <col min="12" max="12" width="12.85546875" customWidth="1"/>
    <col min="13" max="13" width="12.5703125" bestFit="1" customWidth="1"/>
    <col min="14" max="16" width="13.5703125" bestFit="1" customWidth="1"/>
    <col min="17" max="19" width="14.28515625" bestFit="1" customWidth="1"/>
    <col min="20" max="20" width="13.5703125" bestFit="1" customWidth="1"/>
    <col min="21" max="23" width="14.28515625" bestFit="1" customWidth="1"/>
    <col min="24" max="24" width="10.5703125" bestFit="1" customWidth="1"/>
    <col min="25" max="27" width="14.28515625" bestFit="1" customWidth="1"/>
    <col min="28" max="28" width="11.5703125" bestFit="1" customWidth="1"/>
  </cols>
  <sheetData>
    <row r="1" spans="1:21" ht="18">
      <c r="A1" s="1"/>
      <c r="B1" s="35" t="s">
        <v>69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B3" s="2" t="s">
        <v>0</v>
      </c>
    </row>
    <row r="4" spans="1:21">
      <c r="A4" s="2"/>
      <c r="B4" s="3" t="s">
        <v>1</v>
      </c>
    </row>
    <row r="5" spans="1:21">
      <c r="A5" s="1"/>
    </row>
    <row r="6" spans="1:21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t="s">
        <v>47</v>
      </c>
      <c r="J6" s="36" t="s">
        <v>48</v>
      </c>
    </row>
    <row r="7" spans="1:21">
      <c r="A7" s="1"/>
      <c r="B7" s="6"/>
      <c r="C7" s="19" t="s">
        <v>39</v>
      </c>
      <c r="D7" s="6"/>
      <c r="E7" s="6"/>
      <c r="F7" s="17"/>
      <c r="G7" s="7"/>
      <c r="H7" s="38">
        <f>SUM(G8:G10)</f>
        <v>2260000</v>
      </c>
      <c r="I7" s="39">
        <v>950600</v>
      </c>
      <c r="J7" s="40">
        <v>1881703</v>
      </c>
    </row>
    <row r="8" spans="1:21" ht="24.75">
      <c r="A8" s="1"/>
      <c r="B8" s="4">
        <v>1</v>
      </c>
      <c r="C8" s="6" t="s">
        <v>40</v>
      </c>
      <c r="D8" s="4"/>
      <c r="E8" s="4"/>
      <c r="F8" s="17"/>
      <c r="G8" s="10">
        <v>1200000</v>
      </c>
      <c r="H8" s="9" t="s">
        <v>50</v>
      </c>
    </row>
    <row r="9" spans="1:21" ht="24.75">
      <c r="A9" s="1"/>
      <c r="B9" s="4">
        <v>2</v>
      </c>
      <c r="C9" s="14" t="s">
        <v>42</v>
      </c>
      <c r="D9" s="13"/>
      <c r="E9" s="13"/>
      <c r="F9" s="17"/>
      <c r="G9" s="10">
        <v>260000</v>
      </c>
      <c r="H9" s="9" t="s">
        <v>50</v>
      </c>
      <c r="L9" s="2" t="s">
        <v>2</v>
      </c>
      <c r="M9" s="1"/>
      <c r="N9" s="1"/>
      <c r="O9" s="1"/>
      <c r="P9" s="1"/>
    </row>
    <row r="10" spans="1:21">
      <c r="A10" s="1"/>
      <c r="B10" s="4">
        <v>3</v>
      </c>
      <c r="C10" s="14" t="s">
        <v>52</v>
      </c>
      <c r="D10" s="13"/>
      <c r="E10" s="15"/>
      <c r="F10" s="17"/>
      <c r="G10" s="16">
        <v>800000</v>
      </c>
      <c r="H10" s="41" t="s">
        <v>51</v>
      </c>
      <c r="L10" s="2"/>
      <c r="M10" s="1"/>
      <c r="N10" s="1"/>
      <c r="O10" s="1"/>
      <c r="P10" s="1"/>
    </row>
    <row r="11" spans="1:21">
      <c r="A11" s="1"/>
      <c r="B11" s="11"/>
      <c r="C11" s="19" t="s">
        <v>41</v>
      </c>
      <c r="D11" s="4"/>
      <c r="E11" s="4"/>
      <c r="F11" s="17"/>
      <c r="G11" s="10"/>
      <c r="H11" s="42">
        <f>SUM(G12:G13)</f>
        <v>106000</v>
      </c>
      <c r="I11" s="39">
        <v>383333</v>
      </c>
      <c r="L11" s="2"/>
      <c r="M11" s="1"/>
      <c r="N11" s="1"/>
      <c r="O11" s="1"/>
      <c r="P11" s="1"/>
    </row>
    <row r="12" spans="1:21" ht="24.75">
      <c r="A12" s="1"/>
      <c r="B12" s="4">
        <v>1</v>
      </c>
      <c r="C12" s="14" t="s">
        <v>42</v>
      </c>
      <c r="D12" s="13"/>
      <c r="E12" s="13"/>
      <c r="F12" s="17"/>
      <c r="G12" s="21">
        <f>10%*G9</f>
        <v>26000</v>
      </c>
      <c r="H12" s="9" t="s">
        <v>53</v>
      </c>
      <c r="L12" s="51" t="s">
        <v>69</v>
      </c>
      <c r="M12" s="4" t="s">
        <v>4</v>
      </c>
      <c r="N12" s="4" t="s">
        <v>5</v>
      </c>
      <c r="O12" s="4" t="s">
        <v>6</v>
      </c>
      <c r="P12" s="4" t="s">
        <v>7</v>
      </c>
    </row>
    <row r="13" spans="1:21">
      <c r="A13" s="1"/>
      <c r="B13" s="28">
        <v>2</v>
      </c>
      <c r="C13" s="14" t="s">
        <v>52</v>
      </c>
      <c r="D13" s="12"/>
      <c r="E13" s="13"/>
      <c r="F13" s="17"/>
      <c r="G13" s="21">
        <f>10%*G10</f>
        <v>80000</v>
      </c>
      <c r="H13" s="9" t="s">
        <v>49</v>
      </c>
      <c r="L13" s="52"/>
      <c r="M13" s="4">
        <v>1</v>
      </c>
      <c r="N13" s="4">
        <v>2</v>
      </c>
      <c r="O13" s="4">
        <v>4</v>
      </c>
      <c r="P13" s="4">
        <v>10</v>
      </c>
    </row>
    <row r="14" spans="1:21">
      <c r="B14" s="17"/>
      <c r="C14" s="18" t="s">
        <v>43</v>
      </c>
      <c r="D14" s="17"/>
      <c r="E14" s="17"/>
      <c r="F14" s="17"/>
      <c r="G14" s="17"/>
      <c r="H14" s="38">
        <f>SUM(G15:G25)</f>
        <v>5795000</v>
      </c>
      <c r="I14" s="39">
        <v>1007667</v>
      </c>
      <c r="J14" s="40">
        <v>423395</v>
      </c>
      <c r="L14" s="6" t="s">
        <v>15</v>
      </c>
      <c r="M14" s="8"/>
      <c r="N14" s="8"/>
      <c r="O14" s="8">
        <f>12*(G12+G13+G15)</f>
        <v>3672000</v>
      </c>
      <c r="P14" s="8">
        <f>12*(G10+G13+G15+G24+G25)</f>
        <v>28560000</v>
      </c>
    </row>
    <row r="15" spans="1:21">
      <c r="B15" s="29">
        <v>1</v>
      </c>
      <c r="C15" s="14" t="s">
        <v>46</v>
      </c>
      <c r="D15" s="17"/>
      <c r="E15" s="17"/>
      <c r="F15" s="17"/>
      <c r="G15" s="10">
        <v>200000</v>
      </c>
      <c r="H15" s="17" t="s">
        <v>49</v>
      </c>
      <c r="J15" s="36"/>
      <c r="L15" s="6" t="s">
        <v>16</v>
      </c>
      <c r="M15" s="7">
        <f>12*(G12)</f>
        <v>312000</v>
      </c>
      <c r="N15" s="8">
        <f>12*(G12)</f>
        <v>312000</v>
      </c>
      <c r="O15" s="8">
        <f>12*(G12+G13+G15+G18+G19+G20)</f>
        <v>9612000</v>
      </c>
      <c r="P15" s="8">
        <f>12*(G8+G9+G10+G15+G18+G19+G20+G22+G24+G25)</f>
        <v>65460000</v>
      </c>
    </row>
    <row r="16" spans="1:21" ht="24.75">
      <c r="B16" s="29">
        <v>2</v>
      </c>
      <c r="C16" s="14" t="s">
        <v>44</v>
      </c>
      <c r="D16" s="17"/>
      <c r="E16" s="17"/>
      <c r="F16" s="17"/>
      <c r="G16" s="10">
        <v>1600000</v>
      </c>
      <c r="H16" s="9" t="s">
        <v>54</v>
      </c>
      <c r="I16" s="1"/>
      <c r="J16" s="37"/>
      <c r="L16" s="6" t="s">
        <v>17</v>
      </c>
      <c r="M16" s="7">
        <f>12*(G12)</f>
        <v>312000</v>
      </c>
      <c r="N16" s="7">
        <f>12*(G12)</f>
        <v>312000</v>
      </c>
      <c r="O16" s="7">
        <f>12*(G12+G13+G15+G18+G19+G20)</f>
        <v>9612000</v>
      </c>
      <c r="P16" s="7">
        <f>12*(G8+G9+G10+G15+G16+G18+G19+G20+G21+G22+G24+G25)</f>
        <v>96660000</v>
      </c>
    </row>
    <row r="17" spans="1:28" ht="24.75">
      <c r="B17" s="4">
        <v>3</v>
      </c>
      <c r="C17" s="14" t="s">
        <v>45</v>
      </c>
      <c r="D17" s="4"/>
      <c r="E17" s="4"/>
      <c r="F17" s="10"/>
      <c r="G17" s="10"/>
      <c r="H17" s="9" t="s">
        <v>55</v>
      </c>
      <c r="J17" s="36"/>
      <c r="L17" s="6" t="s">
        <v>18</v>
      </c>
      <c r="M17" s="7"/>
      <c r="N17" s="7"/>
      <c r="O17" s="7"/>
      <c r="P17" s="7"/>
    </row>
    <row r="18" spans="1:28">
      <c r="B18" s="17"/>
      <c r="C18" s="6" t="s">
        <v>63</v>
      </c>
      <c r="D18" s="4">
        <v>8</v>
      </c>
      <c r="E18" s="4" t="s">
        <v>64</v>
      </c>
      <c r="F18" s="10">
        <v>45000</v>
      </c>
      <c r="G18" s="10">
        <f>D18*F18</f>
        <v>360000</v>
      </c>
      <c r="H18" s="17"/>
      <c r="J18" s="36"/>
      <c r="L18" s="1"/>
      <c r="M18" s="1"/>
      <c r="N18" s="1"/>
      <c r="O18" s="1"/>
      <c r="P18" s="1"/>
    </row>
    <row r="19" spans="1:28" ht="30">
      <c r="B19" s="17"/>
      <c r="C19" s="6" t="s">
        <v>65</v>
      </c>
      <c r="D19" s="13">
        <v>1</v>
      </c>
      <c r="E19" s="4" t="s">
        <v>66</v>
      </c>
      <c r="F19" s="10">
        <v>35000</v>
      </c>
      <c r="G19" s="10">
        <f>D19*F19</f>
        <v>35000</v>
      </c>
      <c r="H19" s="17"/>
      <c r="L19" s="20" t="s">
        <v>19</v>
      </c>
      <c r="M19" s="13" t="s">
        <v>20</v>
      </c>
      <c r="N19" s="13" t="s">
        <v>21</v>
      </c>
      <c r="O19" s="13" t="s">
        <v>22</v>
      </c>
      <c r="P19" s="13" t="s">
        <v>23</v>
      </c>
      <c r="Q19" s="13" t="s">
        <v>24</v>
      </c>
      <c r="R19" s="13" t="s">
        <v>25</v>
      </c>
      <c r="S19" s="13" t="s">
        <v>26</v>
      </c>
      <c r="T19" s="13" t="s">
        <v>27</v>
      </c>
      <c r="U19" s="13" t="s">
        <v>28</v>
      </c>
      <c r="V19" s="13" t="s">
        <v>29</v>
      </c>
      <c r="W19" s="13" t="s">
        <v>30</v>
      </c>
      <c r="X19" s="13" t="s">
        <v>31</v>
      </c>
      <c r="Y19" s="13" t="s">
        <v>32</v>
      </c>
      <c r="Z19" s="13" t="s">
        <v>33</v>
      </c>
      <c r="AA19" s="13" t="s">
        <v>34</v>
      </c>
      <c r="AB19" s="13" t="s">
        <v>35</v>
      </c>
    </row>
    <row r="20" spans="1:28">
      <c r="A20" s="3"/>
      <c r="B20" s="17"/>
      <c r="C20" s="14" t="s">
        <v>62</v>
      </c>
      <c r="D20" s="13">
        <v>2</v>
      </c>
      <c r="E20" s="15" t="s">
        <v>67</v>
      </c>
      <c r="F20" s="16">
        <v>50000</v>
      </c>
      <c r="G20" s="7">
        <f>D20*F20</f>
        <v>100000</v>
      </c>
      <c r="H20" s="17"/>
      <c r="L20" s="20" t="s">
        <v>69</v>
      </c>
      <c r="M20" s="21">
        <f>M14+M25</f>
        <v>500000</v>
      </c>
      <c r="N20" s="21">
        <f>M15+M26</f>
        <v>812000</v>
      </c>
      <c r="O20" s="21">
        <f>M16+M27</f>
        <v>812000</v>
      </c>
      <c r="P20" s="21">
        <f>M17+M28</f>
        <v>0</v>
      </c>
      <c r="Q20" s="21">
        <f>N14+N25</f>
        <v>525000</v>
      </c>
      <c r="R20" s="21">
        <f>N15+N26</f>
        <v>837000</v>
      </c>
      <c r="S20" s="21">
        <f>N16+N27</f>
        <v>837000</v>
      </c>
      <c r="T20" s="21">
        <f>N17+N28</f>
        <v>0</v>
      </c>
      <c r="U20" s="21">
        <f>O14+O25</f>
        <v>4297000</v>
      </c>
      <c r="V20" s="21">
        <f>O15+O26</f>
        <v>10237000</v>
      </c>
      <c r="W20" s="21">
        <f>O16+O27</f>
        <v>10237000</v>
      </c>
      <c r="X20" s="21">
        <f>O17+O28</f>
        <v>0</v>
      </c>
      <c r="Y20" s="21">
        <f>P14+P25</f>
        <v>29285000</v>
      </c>
      <c r="Z20" s="21">
        <f>P15+P26</f>
        <v>66185000</v>
      </c>
      <c r="AA20" s="21">
        <f>P16+P27</f>
        <v>97385000</v>
      </c>
      <c r="AB20" s="21">
        <f>P17+P28</f>
        <v>0</v>
      </c>
    </row>
    <row r="21" spans="1:28" ht="24.75">
      <c r="A21" s="1"/>
      <c r="B21" s="13">
        <v>4</v>
      </c>
      <c r="C21" s="6" t="s">
        <v>56</v>
      </c>
      <c r="D21" s="13"/>
      <c r="E21" s="15"/>
      <c r="F21" s="16"/>
      <c r="G21" s="10">
        <v>1000000</v>
      </c>
      <c r="H21" s="9" t="s">
        <v>54</v>
      </c>
      <c r="J21" s="36"/>
    </row>
    <row r="22" spans="1:28" ht="24.75">
      <c r="A22" s="1"/>
      <c r="B22" s="13">
        <v>5</v>
      </c>
      <c r="C22" s="6" t="s">
        <v>57</v>
      </c>
      <c r="D22" s="13"/>
      <c r="E22" s="15"/>
      <c r="F22" s="16"/>
      <c r="G22" s="10">
        <v>1200000</v>
      </c>
      <c r="H22" s="9" t="s">
        <v>50</v>
      </c>
      <c r="J22" s="36"/>
      <c r="L22" s="2" t="s">
        <v>3</v>
      </c>
      <c r="M22" s="1"/>
      <c r="N22" s="1"/>
      <c r="O22" s="1"/>
      <c r="P22" s="1"/>
    </row>
    <row r="23" spans="1:28">
      <c r="A23" s="1"/>
      <c r="B23" s="13">
        <v>6</v>
      </c>
      <c r="C23" s="14" t="s">
        <v>61</v>
      </c>
      <c r="D23" s="17"/>
      <c r="E23" s="17"/>
      <c r="F23" s="17"/>
      <c r="G23" s="10"/>
      <c r="H23" s="17" t="s">
        <v>51</v>
      </c>
      <c r="J23" s="36"/>
      <c r="L23" s="51" t="s">
        <v>69</v>
      </c>
      <c r="M23" s="4" t="s">
        <v>4</v>
      </c>
      <c r="N23" s="4" t="s">
        <v>5</v>
      </c>
      <c r="O23" s="4" t="s">
        <v>6</v>
      </c>
      <c r="P23" s="4" t="s">
        <v>7</v>
      </c>
    </row>
    <row r="24" spans="1:28">
      <c r="A24" s="1"/>
      <c r="B24" s="28"/>
      <c r="C24" s="14" t="s">
        <v>58</v>
      </c>
      <c r="D24" s="13">
        <v>20</v>
      </c>
      <c r="E24" s="13" t="s">
        <v>68</v>
      </c>
      <c r="F24" s="16">
        <v>60000</v>
      </c>
      <c r="G24" s="10">
        <f>D24*F24</f>
        <v>1200000</v>
      </c>
      <c r="H24" s="43"/>
      <c r="J24" s="36"/>
      <c r="L24" s="52"/>
      <c r="M24" s="4">
        <v>1</v>
      </c>
      <c r="N24" s="4">
        <v>2</v>
      </c>
      <c r="O24" s="4">
        <v>4</v>
      </c>
      <c r="P24" s="4">
        <v>10</v>
      </c>
    </row>
    <row r="25" spans="1:28">
      <c r="A25" s="1"/>
      <c r="B25" s="28"/>
      <c r="C25" s="14" t="s">
        <v>62</v>
      </c>
      <c r="D25" s="13">
        <v>2</v>
      </c>
      <c r="E25" s="13" t="s">
        <v>67</v>
      </c>
      <c r="F25" s="16">
        <v>50000</v>
      </c>
      <c r="G25" s="50">
        <f>D25*F25</f>
        <v>100000</v>
      </c>
      <c r="H25" s="17"/>
      <c r="J25" s="36"/>
      <c r="L25" s="6" t="s">
        <v>15</v>
      </c>
      <c r="M25" s="8">
        <f>$F$39</f>
        <v>500000</v>
      </c>
      <c r="N25" s="8">
        <f>($F$39)+5%*($F$39)</f>
        <v>525000</v>
      </c>
      <c r="O25" s="8">
        <f>($F$39)+25%*($F$39)</f>
        <v>625000</v>
      </c>
      <c r="P25" s="8">
        <f>($F$39)+45%*($F$39)</f>
        <v>725000</v>
      </c>
    </row>
    <row r="26" spans="1:28">
      <c r="A26" s="1"/>
      <c r="I26" s="1"/>
      <c r="J26" s="1"/>
      <c r="L26" s="6" t="s">
        <v>16</v>
      </c>
      <c r="M26" s="8">
        <f t="shared" ref="M26:M27" si="0">$F$39</f>
        <v>500000</v>
      </c>
      <c r="N26" s="8">
        <f t="shared" ref="N26:N27" si="1">($F$39)+5%*($F$39)</f>
        <v>525000</v>
      </c>
      <c r="O26" s="8">
        <f t="shared" ref="O26:O27" si="2">($F$39)+25%*($F$39)</f>
        <v>625000</v>
      </c>
      <c r="P26" s="8">
        <f t="shared" ref="P26:P27" si="3">($F$39)+45%*($F$39)</f>
        <v>725000</v>
      </c>
    </row>
    <row r="27" spans="1:28">
      <c r="A27" s="1"/>
      <c r="I27" s="1"/>
      <c r="J27" s="1"/>
      <c r="L27" s="6" t="s">
        <v>17</v>
      </c>
      <c r="M27" s="8">
        <f t="shared" si="0"/>
        <v>500000</v>
      </c>
      <c r="N27" s="8">
        <f t="shared" si="1"/>
        <v>525000</v>
      </c>
      <c r="O27" s="8">
        <f t="shared" si="2"/>
        <v>625000</v>
      </c>
      <c r="P27" s="8">
        <f t="shared" si="3"/>
        <v>725000</v>
      </c>
    </row>
    <row r="28" spans="1:28">
      <c r="A28" s="1"/>
      <c r="I28" s="1"/>
      <c r="J28" s="1"/>
      <c r="L28" s="6" t="s">
        <v>18</v>
      </c>
      <c r="M28" s="8"/>
      <c r="N28" s="8"/>
      <c r="O28" s="8"/>
      <c r="P28" s="8"/>
    </row>
    <row r="29" spans="1:28">
      <c r="A29" s="1"/>
    </row>
    <row r="30" spans="1:28">
      <c r="A30" s="1"/>
      <c r="B30" s="45"/>
      <c r="C30" s="45"/>
      <c r="D30" s="45"/>
      <c r="E30" s="45"/>
      <c r="F30" s="45"/>
      <c r="G30" s="45"/>
      <c r="H30" s="45"/>
    </row>
    <row r="31" spans="1:28">
      <c r="A31" s="1"/>
      <c r="B31" s="45"/>
      <c r="C31" s="45"/>
      <c r="D31" s="45"/>
      <c r="E31" s="45"/>
      <c r="F31" s="45"/>
      <c r="G31" s="45"/>
      <c r="H31" s="45"/>
    </row>
    <row r="32" spans="1:28">
      <c r="A32" s="1"/>
      <c r="B32" s="31"/>
      <c r="C32" s="22"/>
      <c r="D32" s="31"/>
      <c r="E32" s="31"/>
      <c r="F32" s="30"/>
      <c r="G32" s="30"/>
      <c r="H32" s="48"/>
    </row>
    <row r="33" spans="1:11">
      <c r="A33" s="1"/>
      <c r="B33" s="31"/>
      <c r="C33" s="22"/>
      <c r="D33" s="31"/>
      <c r="E33" s="31"/>
      <c r="F33" s="30"/>
      <c r="G33" s="30"/>
      <c r="H33" s="48"/>
    </row>
    <row r="34" spans="1:11">
      <c r="A34" s="1"/>
      <c r="B34" s="31"/>
      <c r="C34" s="22"/>
      <c r="D34" s="31"/>
      <c r="E34" s="31"/>
      <c r="F34" s="30"/>
      <c r="G34" s="30"/>
      <c r="H34" s="22"/>
    </row>
    <row r="35" spans="1:11">
      <c r="A35" s="1"/>
      <c r="B35" s="2" t="s">
        <v>36</v>
      </c>
      <c r="C35" s="1"/>
      <c r="D35" s="1"/>
      <c r="E35" s="1"/>
      <c r="F35" s="1"/>
      <c r="G35" s="1"/>
      <c r="H35" s="1"/>
    </row>
    <row r="36" spans="1:11">
      <c r="A36" s="1"/>
      <c r="B36" s="3" t="s">
        <v>37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3"/>
      <c r="K37" s="1"/>
    </row>
    <row r="38" spans="1:11"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t="s">
        <v>47</v>
      </c>
      <c r="J38" s="36" t="s">
        <v>48</v>
      </c>
    </row>
    <row r="39" spans="1:11">
      <c r="B39" s="4">
        <v>1</v>
      </c>
      <c r="C39" s="6" t="s">
        <v>38</v>
      </c>
      <c r="D39" s="6"/>
      <c r="E39" s="4"/>
      <c r="F39" s="7">
        <v>500000</v>
      </c>
      <c r="G39" s="7"/>
      <c r="H39" s="49" t="s">
        <v>59</v>
      </c>
      <c r="I39" s="47">
        <v>239950</v>
      </c>
      <c r="J39" s="44">
        <v>241186</v>
      </c>
    </row>
    <row r="40" spans="1:11">
      <c r="I40" s="46"/>
      <c r="J40" s="40"/>
    </row>
    <row r="41" spans="1:11">
      <c r="I41" s="47"/>
      <c r="J41" s="40"/>
    </row>
    <row r="42" spans="1:11">
      <c r="I42" t="s">
        <v>60</v>
      </c>
      <c r="K42" s="1"/>
    </row>
    <row r="43" spans="1:11">
      <c r="I43" s="1"/>
      <c r="J43" s="1"/>
      <c r="K43" s="1"/>
    </row>
    <row r="45" spans="1:11">
      <c r="B45" s="32"/>
      <c r="C45" s="33"/>
      <c r="D45" s="34"/>
      <c r="E45" s="31"/>
      <c r="F45" s="30"/>
      <c r="G45" s="30"/>
      <c r="H45" s="22"/>
    </row>
    <row r="46" spans="1:11">
      <c r="A46" s="1"/>
    </row>
    <row r="47" spans="1:11">
      <c r="A47" s="1"/>
    </row>
    <row r="48" spans="1:11">
      <c r="A48" s="1"/>
    </row>
    <row r="49" spans="1:15">
      <c r="A49" s="1"/>
      <c r="L49" s="2"/>
      <c r="M49" s="1"/>
      <c r="N49" s="1"/>
      <c r="O49" s="1"/>
    </row>
    <row r="50" spans="1:15">
      <c r="A50" s="1"/>
    </row>
    <row r="51" spans="1:15">
      <c r="A51" s="1"/>
      <c r="I51" s="1"/>
      <c r="J51" s="1"/>
      <c r="K51" s="1"/>
    </row>
    <row r="52" spans="1:15">
      <c r="A52" s="1"/>
      <c r="I52" s="1"/>
      <c r="J52" s="1"/>
      <c r="K52" s="1"/>
    </row>
    <row r="53" spans="1:15">
      <c r="A53" s="1"/>
      <c r="I53" s="1"/>
      <c r="J53" s="1"/>
      <c r="K53" s="1"/>
    </row>
    <row r="54" spans="1:15">
      <c r="A54" s="1"/>
      <c r="I54" s="1"/>
      <c r="J54" s="1"/>
      <c r="K54" s="1"/>
    </row>
    <row r="55" spans="1:15">
      <c r="A55" s="1"/>
      <c r="I55" s="1"/>
      <c r="J55" s="1"/>
      <c r="K55" s="1"/>
    </row>
    <row r="56" spans="1:15">
      <c r="A56" s="1"/>
      <c r="B56" s="26"/>
      <c r="C56" s="22"/>
      <c r="D56" s="22"/>
      <c r="E56" s="22"/>
      <c r="F56" s="23"/>
      <c r="G56" s="25"/>
      <c r="H56" s="22"/>
      <c r="I56" s="1"/>
      <c r="J56" s="1"/>
      <c r="K56" s="1"/>
    </row>
    <row r="57" spans="1:15">
      <c r="A57" s="1"/>
    </row>
    <row r="58" spans="1:15">
      <c r="A58" s="1"/>
    </row>
    <row r="59" spans="1:15">
      <c r="A59" s="1"/>
    </row>
    <row r="60" spans="1:15">
      <c r="A60" s="3"/>
      <c r="L60" s="1"/>
      <c r="M60" s="1"/>
      <c r="N60" s="1"/>
      <c r="O60" s="1"/>
    </row>
    <row r="61" spans="1:15">
      <c r="A61" s="1"/>
      <c r="L61" s="1"/>
      <c r="M61" s="1"/>
      <c r="N61" s="1"/>
      <c r="O61" s="1"/>
    </row>
    <row r="62" spans="1:15">
      <c r="A62" s="1"/>
      <c r="L62" s="1"/>
      <c r="M62" s="1"/>
      <c r="N62" s="1"/>
      <c r="O62" s="1"/>
    </row>
    <row r="63" spans="1:15">
      <c r="A63" s="1"/>
    </row>
    <row r="64" spans="1:15">
      <c r="A64" s="1"/>
      <c r="I64" s="1"/>
      <c r="J64" s="1"/>
      <c r="K64" s="1"/>
    </row>
    <row r="65" spans="2:11">
      <c r="I65" s="1"/>
      <c r="J65" s="1"/>
      <c r="K65" s="1"/>
    </row>
    <row r="66" spans="2:11">
      <c r="B66" s="24"/>
      <c r="C66" s="22"/>
      <c r="D66" s="22"/>
      <c r="E66" s="22"/>
      <c r="F66" s="22"/>
      <c r="G66" s="25"/>
      <c r="H66" s="22"/>
      <c r="I66" s="1"/>
      <c r="J66" s="1"/>
      <c r="K66" s="1"/>
    </row>
    <row r="67" spans="2:11">
      <c r="B67" s="22"/>
      <c r="C67" s="22"/>
      <c r="D67" s="22"/>
      <c r="E67" s="22"/>
      <c r="F67" s="23"/>
      <c r="G67" s="23"/>
      <c r="H67" s="27"/>
      <c r="I67" s="1"/>
      <c r="J67" s="1"/>
      <c r="K67" s="1"/>
    </row>
    <row r="68" spans="2:11">
      <c r="B68" s="22"/>
      <c r="C68" s="22"/>
      <c r="D68" s="22"/>
      <c r="E68" s="22"/>
      <c r="F68" s="23"/>
      <c r="G68" s="23"/>
      <c r="H68" s="22"/>
      <c r="I68" s="1"/>
      <c r="J68" s="1"/>
      <c r="K68" s="1"/>
    </row>
    <row r="69" spans="2:11">
      <c r="B69" s="22"/>
      <c r="C69" s="22"/>
      <c r="D69" s="22"/>
      <c r="E69" s="22"/>
      <c r="F69" s="23"/>
      <c r="G69" s="23"/>
      <c r="H69" s="22"/>
      <c r="I69" s="1"/>
      <c r="J69" s="1"/>
      <c r="K69" s="1"/>
    </row>
    <row r="70" spans="2:11">
      <c r="C70" s="22"/>
      <c r="D70" s="22"/>
      <c r="E70" s="22"/>
      <c r="F70" s="23"/>
      <c r="G70" s="23"/>
      <c r="H70" s="22"/>
    </row>
  </sheetData>
  <mergeCells count="2">
    <mergeCell ref="L12:L13"/>
    <mergeCell ref="L23:L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2015-09-03T04:26:17Z</dcterms:modified>
</cp:coreProperties>
</file>