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635"/>
  </bookViews>
  <sheets>
    <sheet name="Sheet1" sheetId="2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N27" i="2"/>
  <c r="N26" l="1"/>
  <c r="N25"/>
  <c r="M27"/>
  <c r="M26"/>
  <c r="M25"/>
  <c r="L27"/>
  <c r="L26"/>
  <c r="L25"/>
  <c r="K27"/>
  <c r="K26"/>
  <c r="K25"/>
  <c r="G164" l="1"/>
  <c r="G163"/>
  <c r="G162"/>
  <c r="G160"/>
  <c r="G159"/>
  <c r="G156"/>
  <c r="F156"/>
  <c r="G155"/>
  <c r="G153"/>
  <c r="G152"/>
  <c r="G150"/>
  <c r="G142"/>
  <c r="G141"/>
  <c r="G140"/>
  <c r="G138"/>
  <c r="G137"/>
  <c r="G134"/>
  <c r="F134"/>
  <c r="G133"/>
  <c r="G131"/>
  <c r="G130"/>
  <c r="G128"/>
  <c r="G17" l="1"/>
  <c r="G16"/>
  <c r="F17"/>
  <c r="F16"/>
  <c r="F86"/>
  <c r="F87"/>
  <c r="G66"/>
  <c r="G67"/>
  <c r="G68"/>
  <c r="F68"/>
  <c r="F67"/>
  <c r="F66"/>
  <c r="G43"/>
  <c r="G42"/>
  <c r="G41"/>
  <c r="F42"/>
  <c r="F41"/>
  <c r="G44" l="1"/>
  <c r="F44"/>
  <c r="G62"/>
  <c r="G60"/>
  <c r="G35"/>
  <c r="G36"/>
  <c r="G18" l="1"/>
  <c r="G12" l="1"/>
  <c r="G11"/>
  <c r="G87"/>
  <c r="G86"/>
  <c r="G84"/>
  <c r="G83"/>
  <c r="G104" l="1"/>
  <c r="G103"/>
  <c r="G102"/>
  <c r="G114"/>
  <c r="G113"/>
  <c r="G112"/>
  <c r="G110"/>
  <c r="G109"/>
  <c r="G95"/>
  <c r="G94"/>
  <c r="G93"/>
  <c r="G91"/>
  <c r="G90"/>
  <c r="G63"/>
  <c r="G64"/>
  <c r="G71"/>
  <c r="G72"/>
  <c r="G74"/>
  <c r="G75"/>
  <c r="G76"/>
  <c r="G38"/>
  <c r="G39"/>
  <c r="G47"/>
  <c r="G48"/>
  <c r="G50"/>
  <c r="G51"/>
  <c r="G52"/>
  <c r="G34"/>
  <c r="G61"/>
  <c r="G59"/>
  <c r="G26"/>
  <c r="G25"/>
  <c r="G24"/>
  <c r="G22"/>
  <c r="G21"/>
  <c r="G14"/>
  <c r="G13"/>
  <c r="O11"/>
  <c r="G10"/>
  <c r="M37" l="1"/>
  <c r="L38"/>
  <c r="Q31" s="1"/>
  <c r="N36"/>
  <c r="L37"/>
  <c r="N38"/>
  <c r="Y31" s="1"/>
  <c r="M36"/>
  <c r="S31" s="1"/>
  <c r="N37"/>
  <c r="M38"/>
  <c r="L36"/>
  <c r="O31"/>
  <c r="K36"/>
  <c r="K31" s="1"/>
  <c r="K37"/>
  <c r="L31" s="1"/>
  <c r="K38"/>
  <c r="U31" l="1"/>
  <c r="P31"/>
  <c r="T31"/>
  <c r="W31"/>
  <c r="M31"/>
  <c r="X31"/>
</calcChain>
</file>

<file path=xl/sharedStrings.xml><?xml version="1.0" encoding="utf-8"?>
<sst xmlns="http://schemas.openxmlformats.org/spreadsheetml/2006/main" count="384" uniqueCount="100">
  <si>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</si>
  <si>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</si>
  <si>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</si>
  <si>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</si>
  <si>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</si>
  <si>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</si>
  <si>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</si>
  <si>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</si>
  <si>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</si>
  <si>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properti hilang/tak terpakai</t>
  </si>
  <si>
    <t>properti rusak/biaya servis</t>
  </si>
  <si>
    <t>lemari</t>
  </si>
  <si>
    <t>Rekapitulasi Kerusakan</t>
  </si>
  <si>
    <t>kerusakan bangunan</t>
  </si>
  <si>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</si>
  <si>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</si>
  <si>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</si>
  <si>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</si>
  <si>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</si>
  <si>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</si>
  <si>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</si>
  <si>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</si>
  <si>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</si>
  <si>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</si>
  <si>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</si>
  <si>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</si>
  <si>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</si>
  <si>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</si>
  <si>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</si>
  <si>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</si>
  <si>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</si>
  <si>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</si>
  <si>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</si>
  <si>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</si>
  <si>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</si>
  <si>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</si>
  <si>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</si>
  <si>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</si>
  <si>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</si>
  <si>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</si>
  <si>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</si>
  <si>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Rekapitulasi Kerugian</t>
  </si>
  <si>
    <t>kebersihan</t>
  </si>
  <si>
    <t>SD/Sederajat</t>
  </si>
  <si>
    <t>papan tulis</t>
  </si>
  <si>
    <t>meja kursi</t>
  </si>
  <si>
    <t>cat tembok</t>
  </si>
  <si>
    <t>cat dasar/penutup</t>
  </si>
  <si>
    <t xml:space="preserve">kg </t>
  </si>
  <si>
    <t>rol cat</t>
  </si>
  <si>
    <t>Bh</t>
  </si>
  <si>
    <t>pekerja</t>
  </si>
  <si>
    <t>Oh</t>
  </si>
  <si>
    <t>lantai keramik</t>
  </si>
  <si>
    <t>keramik</t>
  </si>
  <si>
    <t>m2</t>
  </si>
  <si>
    <t>tempat sampah</t>
  </si>
  <si>
    <t>1 ruang kelas</t>
  </si>
  <si>
    <t>alat kebersihan</t>
  </si>
  <si>
    <t>ruang guru</t>
  </si>
  <si>
    <t>ATK dan arsip</t>
  </si>
  <si>
    <t>tanaman/taman sekolah</t>
  </si>
  <si>
    <t>pagar sekolah</t>
  </si>
  <si>
    <t>toilet</t>
  </si>
  <si>
    <t>kursi</t>
  </si>
  <si>
    <t xml:space="preserve">meja </t>
  </si>
  <si>
    <t>ruang pimpinan</t>
  </si>
  <si>
    <t>papan statistik</t>
  </si>
  <si>
    <t>meja kursi tamu</t>
  </si>
  <si>
    <t>set</t>
  </si>
  <si>
    <t>papan pengumuman</t>
  </si>
  <si>
    <t>tempat ibadah</t>
  </si>
  <si>
    <t>lemari/rak</t>
  </si>
  <si>
    <t>karpet/sajadah</t>
  </si>
  <si>
    <t>m</t>
  </si>
  <si>
    <t>kloset</t>
  </si>
  <si>
    <t>gayung</t>
  </si>
  <si>
    <t>gantungan</t>
  </si>
  <si>
    <t>ATK dan alat peraga/poster/pajangan</t>
  </si>
  <si>
    <t>karpet/sajadah (laundry)</t>
  </si>
  <si>
    <t>meja kursi guru</t>
  </si>
  <si>
    <t>meja kursi siswa/i</t>
  </si>
  <si>
    <t>meja</t>
  </si>
  <si>
    <t xml:space="preserve">mulai 71-150 cm </t>
  </si>
  <si>
    <t xml:space="preserve">asumsi dari Permendikbud No. 61 Tahun 2012  </t>
  </si>
  <si>
    <t>mulai durasi &gt; 8 hari</t>
  </si>
  <si>
    <t>mulai durasi 5-8 hari</t>
  </si>
  <si>
    <t xml:space="preserve">mulai 71-150 cm &amp; durasi 1-4 s/d &gt; 8 hari </t>
  </si>
  <si>
    <t>mulai kedalaman 71-150 cm &amp; durasi &gt; 8 hari</t>
  </si>
  <si>
    <t>mulai kedalaman &gt; 150 cm &amp; durasi &gt; 8 hari</t>
  </si>
  <si>
    <t>mulai kedalaman &gt; 150 cm &amp; durasi 5-8 hari</t>
  </si>
  <si>
    <t xml:space="preserve">semua kelas banjir </t>
  </si>
  <si>
    <t>semua kelas banjir</t>
  </si>
  <si>
    <t>mulai durasi &lt; 1 hari s/d 1-4 hari</t>
  </si>
  <si>
    <t>mulai 71-150 cm dgn durasi 5-8 s/d &gt; 8 hari</t>
  </si>
  <si>
    <t>ATK dan media belajar</t>
  </si>
  <si>
    <t>mulai durasi 1-4 hari</t>
  </si>
  <si>
    <t xml:space="preserve">ruang guru </t>
  </si>
  <si>
    <t>TK</t>
  </si>
  <si>
    <t>YAYASAN PENDIDIKAN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</si>
</sst>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rgb="FFFF0000"/>
      <name val="Segoe Print"/>
    </font>
    <font>
      <sz val="11"/>
      <color theme="1"/>
      <name val="Segoe Print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0" fillId="0" borderId="2" xfId="0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2" xfId="1" applyBorder="1"/>
    <xf numFmtId="164" fontId="0" fillId="0" borderId="0" xfId="0" applyNumberFormat="1"/>
    <xf numFmtId="0" fontId="5" fillId="0" borderId="2" xfId="1" applyFont="1" applyBorder="1"/>
    <xf numFmtId="164" fontId="0" fillId="0" borderId="2" xfId="0" applyNumberFormat="1" applyBorder="1"/>
    <xf numFmtId="0" fontId="0" fillId="0" borderId="4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1" applyFont="1"/>
    <xf numFmtId="0" fontId="5" fillId="0" borderId="2" xfId="1" applyFont="1" applyBorder="1" applyAlignment="1">
      <alignment vertical="center"/>
    </xf>
    <xf numFmtId="0" fontId="2" fillId="0" borderId="2" xfId="1" applyFont="1" applyBorder="1" applyAlignment="1"/>
    <xf numFmtId="0" fontId="3" fillId="0" borderId="5" xfId="1" applyFont="1" applyFill="1" applyBorder="1"/>
    <xf numFmtId="0" fontId="5" fillId="0" borderId="2" xfId="0" applyFont="1" applyBorder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6" xfId="0" applyFont="1" applyBorder="1" applyAlignment="1">
      <alignment horizontal="center"/>
    </xf>
    <xf numFmtId="0" fontId="3" fillId="0" borderId="6" xfId="0" applyFont="1" applyFill="1" applyBorder="1"/>
    <xf numFmtId="0" fontId="3" fillId="0" borderId="6" xfId="0" applyFont="1" applyBorder="1"/>
    <xf numFmtId="164" fontId="3" fillId="0" borderId="6" xfId="2" applyNumberFormat="1" applyFont="1" applyBorder="1"/>
    <xf numFmtId="0" fontId="3" fillId="0" borderId="6" xfId="1" applyFont="1" applyBorder="1" applyAlignment="1">
      <alignment wrapText="1"/>
    </xf>
    <xf numFmtId="164" fontId="3" fillId="0" borderId="2" xfId="0" applyNumberFormat="1" applyFont="1" applyBorder="1"/>
    <xf numFmtId="0" fontId="0" fillId="0" borderId="1" xfId="0" applyBorder="1"/>
    <xf numFmtId="0" fontId="0" fillId="0" borderId="2" xfId="0" applyBorder="1" applyAlignment="1">
      <alignment wrapText="1"/>
    </xf>
    <xf numFmtId="164" fontId="3" fillId="2" borderId="2" xfId="2" applyNumberFormat="1" applyFont="1" applyFill="1" applyBorder="1" applyAlignment="1">
      <alignment horizontal="center"/>
    </xf>
    <xf numFmtId="164" fontId="5" fillId="2" borderId="2" xfId="2" applyNumberFormat="1" applyFont="1" applyFill="1" applyBorder="1" applyAlignment="1">
      <alignment horizontal="left" wrapText="1"/>
    </xf>
    <xf numFmtId="0" fontId="5" fillId="0" borderId="2" xfId="1" applyFont="1" applyBorder="1" applyAlignment="1">
      <alignment wrapText="1"/>
    </xf>
    <xf numFmtId="0" fontId="8" fillId="0" borderId="0" xfId="0" applyFont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4"/>
  <sheetViews>
    <sheetView tabSelected="1" topLeftCell="B118" workbookViewId="0">
      <selection activeCell="C130" sqref="C129:C130"/>
    </sheetView>
  </sheetViews>
  <sheetFormatPr defaultRowHeight="15"/>
  <cols>
    <col min="1" max="2" width="9.140625" style="1"/>
    <col min="3" max="3" width="30.85546875" style="1" bestFit="1" customWidth="1"/>
    <col min="4" max="5" width="9.140625" style="1"/>
    <col min="6" max="6" width="10" style="1" bestFit="1" customWidth="1"/>
    <col min="7" max="7" width="11.5703125" style="1" bestFit="1" customWidth="1"/>
    <col min="8" max="8" width="17.5703125" style="1" bestFit="1" customWidth="1"/>
    <col min="9" max="9" width="9.140625" style="1"/>
    <col min="10" max="10" width="20.5703125" style="1" bestFit="1" customWidth="1"/>
    <col min="11" max="11" width="13.28515625" style="1" bestFit="1" customWidth="1"/>
    <col min="12" max="12" width="11.5703125" style="1" bestFit="1" customWidth="1"/>
    <col min="13" max="14" width="15.5703125" style="1" bestFit="1" customWidth="1"/>
    <col min="15" max="17" width="11.5703125" style="1" bestFit="1" customWidth="1"/>
    <col min="18" max="18" width="9.140625" style="1"/>
    <col min="19" max="21" width="11.5703125" style="1" bestFit="1" customWidth="1"/>
    <col min="22" max="22" width="9.140625" style="1"/>
    <col min="23" max="25" width="12.5703125" style="1" bestFit="1" customWidth="1"/>
    <col min="26" max="16384" width="9.140625" style="1"/>
  </cols>
  <sheetData>
    <row r="1" spans="1:20" ht="18">
      <c r="A1" s="2"/>
      <c r="B1" s="36" t="s">
        <v>43</v>
      </c>
      <c r="C1" s="2"/>
      <c r="D1" s="2"/>
      <c r="E1" s="2"/>
      <c r="F1" s="2"/>
      <c r="G1" s="2"/>
      <c r="H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>
      <c r="B3" s="3" t="s">
        <v>0</v>
      </c>
    </row>
    <row r="4" spans="1:20">
      <c r="A4" s="3"/>
      <c r="B4" s="4" t="s">
        <v>1</v>
      </c>
    </row>
    <row r="5" spans="1:20">
      <c r="A5" s="2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J6" s="3" t="s">
        <v>39</v>
      </c>
      <c r="K6" s="2"/>
      <c r="L6" s="2"/>
      <c r="M6" s="2"/>
      <c r="N6" s="2"/>
      <c r="O6" s="2"/>
      <c r="P6" s="2"/>
    </row>
    <row r="7" spans="1:20">
      <c r="A7" s="2"/>
      <c r="B7" s="7"/>
      <c r="C7" s="37" t="s">
        <v>57</v>
      </c>
      <c r="D7" s="7"/>
      <c r="E7" s="7"/>
      <c r="F7" s="8"/>
      <c r="G7" s="8"/>
      <c r="H7" s="10"/>
      <c r="J7" s="4" t="s">
        <v>40</v>
      </c>
      <c r="K7" s="2"/>
      <c r="L7" s="2"/>
      <c r="M7" s="2"/>
      <c r="N7" s="2"/>
      <c r="O7" s="2"/>
      <c r="P7" s="2"/>
    </row>
    <row r="8" spans="1:20">
      <c r="A8" s="2"/>
      <c r="B8" s="17"/>
      <c r="C8" s="38" t="s">
        <v>9</v>
      </c>
      <c r="D8" s="38"/>
      <c r="E8" s="38"/>
      <c r="F8" s="38"/>
      <c r="G8" s="38"/>
      <c r="H8" s="38"/>
    </row>
    <row r="9" spans="1:20">
      <c r="A9" s="2"/>
      <c r="B9" s="5">
        <v>1</v>
      </c>
      <c r="C9" s="7" t="s">
        <v>78</v>
      </c>
      <c r="D9" s="5"/>
      <c r="E9" s="5"/>
      <c r="F9" s="11"/>
      <c r="G9" s="11">
        <v>100000</v>
      </c>
      <c r="H9" s="10" t="s">
        <v>83</v>
      </c>
      <c r="J9" s="6" t="s">
        <v>2</v>
      </c>
      <c r="K9" s="6" t="s">
        <v>3</v>
      </c>
      <c r="L9" s="6" t="s">
        <v>4</v>
      </c>
      <c r="M9" s="6" t="s">
        <v>5</v>
      </c>
      <c r="N9" s="6" t="s">
        <v>6</v>
      </c>
      <c r="O9" s="6" t="s">
        <v>7</v>
      </c>
      <c r="P9" s="6" t="s">
        <v>8</v>
      </c>
    </row>
    <row r="10" spans="1:20" ht="36.75">
      <c r="A10" s="2"/>
      <c r="B10" s="5">
        <v>2</v>
      </c>
      <c r="C10" s="7" t="s">
        <v>44</v>
      </c>
      <c r="D10" s="5">
        <v>1</v>
      </c>
      <c r="E10" s="5" t="s">
        <v>50</v>
      </c>
      <c r="F10" s="11">
        <v>500000</v>
      </c>
      <c r="G10" s="26">
        <f>D10*F10</f>
        <v>500000</v>
      </c>
      <c r="H10" s="10" t="s">
        <v>87</v>
      </c>
      <c r="J10" s="5">
        <v>1</v>
      </c>
      <c r="K10" s="7" t="s">
        <v>42</v>
      </c>
      <c r="L10" s="7"/>
      <c r="M10" s="5"/>
      <c r="N10" s="8"/>
      <c r="O10" s="8"/>
      <c r="P10" s="7"/>
    </row>
    <row r="11" spans="1:20">
      <c r="A11" s="2"/>
      <c r="B11" s="5">
        <v>3</v>
      </c>
      <c r="C11" s="7" t="s">
        <v>81</v>
      </c>
      <c r="D11" s="5">
        <v>28</v>
      </c>
      <c r="E11" s="5" t="s">
        <v>69</v>
      </c>
      <c r="F11" s="11">
        <v>300000</v>
      </c>
      <c r="G11" s="11">
        <f>D11*F11</f>
        <v>8400000</v>
      </c>
      <c r="H11" s="10" t="s">
        <v>85</v>
      </c>
      <c r="J11" s="5"/>
      <c r="K11" s="7" t="s">
        <v>51</v>
      </c>
      <c r="L11" s="7">
        <v>5</v>
      </c>
      <c r="M11" s="5"/>
      <c r="N11" s="8">
        <v>100000</v>
      </c>
      <c r="O11" s="8">
        <f>L11*N11</f>
        <v>500000</v>
      </c>
      <c r="P11" s="10"/>
      <c r="Q11" s="2"/>
      <c r="R11" s="2"/>
      <c r="S11" s="2"/>
      <c r="T11" s="2"/>
    </row>
    <row r="12" spans="1:20">
      <c r="A12" s="2"/>
      <c r="B12" s="15">
        <v>4</v>
      </c>
      <c r="C12" s="39" t="s">
        <v>80</v>
      </c>
      <c r="D12" s="13">
        <v>1</v>
      </c>
      <c r="E12" s="42" t="s">
        <v>69</v>
      </c>
      <c r="F12" s="11">
        <v>1000000</v>
      </c>
      <c r="G12" s="28">
        <f>D12*F12</f>
        <v>1000000</v>
      </c>
      <c r="H12" s="10" t="s">
        <v>85</v>
      </c>
      <c r="J12" s="5"/>
      <c r="K12" s="7" t="s">
        <v>58</v>
      </c>
      <c r="L12" s="5"/>
      <c r="M12" s="5"/>
      <c r="N12" s="29"/>
      <c r="O12" s="11">
        <v>500000</v>
      </c>
      <c r="P12" s="7"/>
    </row>
    <row r="13" spans="1:20">
      <c r="A13" s="2"/>
      <c r="B13" s="15">
        <v>5</v>
      </c>
      <c r="C13" s="14" t="s">
        <v>56</v>
      </c>
      <c r="D13" s="13">
        <v>1</v>
      </c>
      <c r="E13" s="5" t="s">
        <v>50</v>
      </c>
      <c r="F13" s="11">
        <v>80000</v>
      </c>
      <c r="G13" s="28">
        <f>D13*F13</f>
        <v>80000</v>
      </c>
      <c r="H13" s="10" t="s">
        <v>85</v>
      </c>
      <c r="J13" s="24"/>
      <c r="K13" s="21"/>
      <c r="L13" s="24"/>
      <c r="M13" s="24"/>
      <c r="N13" s="23"/>
      <c r="O13" s="23"/>
      <c r="P13" s="21"/>
    </row>
    <row r="14" spans="1:20">
      <c r="B14" s="15">
        <v>6</v>
      </c>
      <c r="C14" s="14" t="s">
        <v>11</v>
      </c>
      <c r="D14" s="13">
        <v>1</v>
      </c>
      <c r="E14" s="5" t="s">
        <v>50</v>
      </c>
      <c r="F14" s="11">
        <v>2000000</v>
      </c>
      <c r="G14" s="26">
        <f>D14*F14</f>
        <v>2000000</v>
      </c>
      <c r="H14" s="10" t="s">
        <v>85</v>
      </c>
    </row>
    <row r="15" spans="1:20" ht="36.75">
      <c r="B15" s="5"/>
      <c r="C15" s="18" t="s">
        <v>10</v>
      </c>
      <c r="D15" s="12"/>
      <c r="E15" s="5"/>
      <c r="F15" s="11"/>
      <c r="G15" s="55">
        <v>5000000</v>
      </c>
      <c r="H15" s="56" t="s">
        <v>84</v>
      </c>
    </row>
    <row r="16" spans="1:20">
      <c r="A16" s="4"/>
      <c r="B16" s="22">
        <v>1</v>
      </c>
      <c r="C16" s="14" t="s">
        <v>81</v>
      </c>
      <c r="D16" s="13">
        <v>28</v>
      </c>
      <c r="E16" s="13" t="s">
        <v>69</v>
      </c>
      <c r="F16" s="20">
        <f>10%*F11</f>
        <v>30000</v>
      </c>
      <c r="G16" s="11">
        <f>D16*F16</f>
        <v>840000</v>
      </c>
      <c r="H16" s="10" t="s">
        <v>86</v>
      </c>
    </row>
    <row r="17" spans="1:26">
      <c r="A17" s="4"/>
      <c r="B17" s="22">
        <v>2</v>
      </c>
      <c r="C17" s="14" t="s">
        <v>80</v>
      </c>
      <c r="D17" s="13">
        <v>1</v>
      </c>
      <c r="E17" s="13" t="s">
        <v>69</v>
      </c>
      <c r="F17" s="20">
        <f>10%*F12</f>
        <v>100000</v>
      </c>
      <c r="G17" s="11">
        <f>D17*F17</f>
        <v>100000</v>
      </c>
      <c r="H17" s="10" t="s">
        <v>86</v>
      </c>
    </row>
    <row r="18" spans="1:26">
      <c r="A18" s="2"/>
      <c r="B18" s="15">
        <v>3</v>
      </c>
      <c r="C18" s="14" t="s">
        <v>11</v>
      </c>
      <c r="D18" s="17"/>
      <c r="E18" s="17"/>
      <c r="F18" s="17"/>
      <c r="G18" s="11">
        <f>10%*G14</f>
        <v>200000</v>
      </c>
      <c r="H18" s="10" t="s">
        <v>86</v>
      </c>
    </row>
    <row r="19" spans="1:26">
      <c r="A19" s="2"/>
      <c r="B19" s="13"/>
      <c r="C19" s="18" t="s">
        <v>13</v>
      </c>
      <c r="D19" s="5"/>
      <c r="E19" s="5"/>
      <c r="F19" s="11"/>
      <c r="G19" s="11"/>
      <c r="H19" s="7"/>
      <c r="O19" s="2"/>
    </row>
    <row r="20" spans="1:26">
      <c r="A20" s="2"/>
      <c r="B20" s="13">
        <v>1</v>
      </c>
      <c r="C20" s="7" t="s">
        <v>53</v>
      </c>
      <c r="D20" s="13"/>
      <c r="E20" s="13"/>
      <c r="F20" s="13"/>
      <c r="G20" s="11"/>
      <c r="H20" s="10" t="s">
        <v>85</v>
      </c>
    </row>
    <row r="21" spans="1:26">
      <c r="A21" s="2"/>
      <c r="B21" s="13"/>
      <c r="C21" s="7" t="s">
        <v>54</v>
      </c>
      <c r="D21" s="13">
        <v>60</v>
      </c>
      <c r="E21" s="5" t="s">
        <v>55</v>
      </c>
      <c r="F21" s="11">
        <v>60000</v>
      </c>
      <c r="G21" s="11">
        <f>D21*F21</f>
        <v>3600000</v>
      </c>
      <c r="H21" s="10"/>
    </row>
    <row r="22" spans="1:26">
      <c r="A22" s="2"/>
      <c r="B22" s="13"/>
      <c r="C22" s="7" t="s">
        <v>51</v>
      </c>
      <c r="D22" s="12">
        <v>2</v>
      </c>
      <c r="E22" s="5" t="s">
        <v>52</v>
      </c>
      <c r="F22" s="11">
        <v>75000</v>
      </c>
      <c r="G22" s="11">
        <f>D22*F22</f>
        <v>150000</v>
      </c>
      <c r="H22" s="10"/>
      <c r="J22" s="3" t="s">
        <v>12</v>
      </c>
      <c r="K22" s="2"/>
      <c r="L22" s="2"/>
      <c r="M22" s="2"/>
      <c r="N22" s="2"/>
    </row>
    <row r="23" spans="1:26" ht="36.75">
      <c r="A23" s="2"/>
      <c r="B23" s="13">
        <v>2</v>
      </c>
      <c r="C23" s="7" t="s">
        <v>46</v>
      </c>
      <c r="D23" s="12"/>
      <c r="E23" s="5"/>
      <c r="F23" s="11"/>
      <c r="G23" s="11"/>
      <c r="H23" s="10" t="s">
        <v>94</v>
      </c>
      <c r="J23" s="59" t="s">
        <v>99</v>
      </c>
      <c r="K23" s="5" t="s">
        <v>14</v>
      </c>
      <c r="L23" s="5" t="s">
        <v>15</v>
      </c>
      <c r="M23" s="5" t="s">
        <v>16</v>
      </c>
      <c r="N23" s="5" t="s">
        <v>17</v>
      </c>
    </row>
    <row r="24" spans="1:26">
      <c r="A24" s="2"/>
      <c r="B24" s="7"/>
      <c r="C24" s="7" t="s">
        <v>47</v>
      </c>
      <c r="D24" s="5">
        <v>2</v>
      </c>
      <c r="E24" s="5" t="s">
        <v>48</v>
      </c>
      <c r="F24" s="11">
        <v>45000</v>
      </c>
      <c r="G24" s="11">
        <f>D24*F24</f>
        <v>90000</v>
      </c>
      <c r="H24" s="10"/>
      <c r="I24" s="2"/>
      <c r="J24" s="60"/>
      <c r="K24" s="5">
        <v>1</v>
      </c>
      <c r="L24" s="5">
        <v>2</v>
      </c>
      <c r="M24" s="5">
        <v>6</v>
      </c>
      <c r="N24" s="5">
        <v>10</v>
      </c>
    </row>
    <row r="25" spans="1:26">
      <c r="A25" s="2"/>
      <c r="B25" s="53"/>
      <c r="C25" s="7" t="s">
        <v>49</v>
      </c>
      <c r="D25" s="13">
        <v>1</v>
      </c>
      <c r="E25" s="5" t="s">
        <v>50</v>
      </c>
      <c r="F25" s="11">
        <v>35000</v>
      </c>
      <c r="G25" s="11">
        <f>D25*F25</f>
        <v>35000</v>
      </c>
      <c r="H25" s="10"/>
      <c r="I25" s="2"/>
      <c r="J25" s="7" t="s">
        <v>18</v>
      </c>
      <c r="K25" s="9">
        <f>(G33)+(G58)+(G87)+(G127)+(G149)</f>
        <v>3200000</v>
      </c>
      <c r="L25" s="9">
        <f>(G33)+(G58)+(G87)+(G127+G128)+(G149)</f>
        <v>3700000</v>
      </c>
      <c r="M25" s="9">
        <f>6*(G9+G16+G18)+(G33+G35+G43+G44)+(G58+G67+G68)+(G84+G86)+(G106)+(G127+G128+G133+G134+G140+G141+G142)+(G149+G155+G156)</f>
        <v>20360000</v>
      </c>
      <c r="N25" s="9">
        <f>6*(G9+G10+G11+G12+G13+G14+G21+G22)+(G33+G34+G35+G36+G37+G38+G39+G47+G48)+(G58+G59+G60+G61+G62+G63+G64+G71+G72)+(G83+G84+G90+G91)+(G102+G104+G106+G109+G110)+(G127+G128+G129+G130+G131+G137+G138+G140+G141+G142)+(G149+G151+G152+G153+G159+G160+G162+G163+G164)</f>
        <v>178950000</v>
      </c>
    </row>
    <row r="26" spans="1:26">
      <c r="A26" s="2"/>
      <c r="B26" s="13"/>
      <c r="C26" s="14" t="s">
        <v>51</v>
      </c>
      <c r="D26" s="13">
        <v>2</v>
      </c>
      <c r="E26" s="15" t="s">
        <v>52</v>
      </c>
      <c r="F26" s="16">
        <v>50000</v>
      </c>
      <c r="G26" s="8">
        <f>D26*F26</f>
        <v>100000</v>
      </c>
      <c r="H26" s="10"/>
      <c r="J26" s="7" t="s">
        <v>19</v>
      </c>
      <c r="K26" s="8">
        <f>6*(G9)+(G33)+(G58)+(G87)+(G127)+(G149)</f>
        <v>3800000</v>
      </c>
      <c r="L26" s="9">
        <f>6*(G9+G10)+(G33+G34)+(G58+G59+G60)+(G87)+(G127+G128)+(G149+G150)</f>
        <v>9800000</v>
      </c>
      <c r="M26" s="9">
        <f>6*(G9+G10+G16+G18+G24+G25+G26)+(G33+G34+G41+G42+G43+G44+G50+G51+G52)+(G58+G59+G60+G66+G67+G68+G74+G75+G76)+(G84+G86+G93+G94+G95)+(G106+G112+G113+G114)+(G127+G128+G133+G134+G140+G141+G142)+(G149+G150+G155+G156+G162+G163+G164)</f>
        <v>25980000</v>
      </c>
      <c r="N26" s="9">
        <f>6*(G9+G10+G11+G12+G13+G14+G21+G22+G24+G25+G26)+(G33+G34+G35+G36+G37+G38+G39+G47+G48+G50+G51+G52)+(G58+G59+G60+G61+G62+G63+G64+G71+G72+G74+G75+G76)+(G83+G84+G90+G91+G93+G94+G95)+(G102+G103+G104+G106+G109+G110+G112+G113+G114)+(G127+G128+G129+G130+G131+G137+G138+G140+G141+G142)+(G149+G150+G151+G152+G153+G159+G160+G162+G163+G164)</f>
        <v>182290000</v>
      </c>
    </row>
    <row r="27" spans="1:26">
      <c r="A27" s="2"/>
      <c r="I27" s="2"/>
      <c r="J27" s="7" t="s">
        <v>20</v>
      </c>
      <c r="K27" s="8">
        <f>6*(G9)+(G33)+(G58)+(G87)+(G127)+(G149)</f>
        <v>3800000</v>
      </c>
      <c r="L27" s="8">
        <f>6*(G9+G10)+(G33+G34)+(G58+G59+G60)+(G87)+(G127+G128)+(G149+G150)</f>
        <v>9800000</v>
      </c>
      <c r="M27" s="8">
        <f>6*(G9+G10+G16+G18+G24+G25+G26)+(G33+G34+G41+G42+G43+G44+G50+G51+G52)+(G58+G59+G60+G66+G67+G68+G74+G75+G76)+(G84+G86+G93+G94+G95)+(G106+G112+G113+G114)+(G119)+(G127+G128+G133+G134+G140+G141+G142)+(G149+G150+G155+G156+G162+G163+G164)</f>
        <v>27980000</v>
      </c>
      <c r="N27" s="9">
        <f>6*(G9+G10+G11+G12+G13+G14+G21+G22+G24+G25+G26)+(G33+G34+G35+G36+G37+G38+G39+G47+G48+G50+G51+G52)+(G58+G59+G60+G61+G62+G63+G64+G71+G72+G74+G75+G76)+(G83+G84+G90+G91+G93+G94+G95)+(G102+G103+G104+G106+G109+G110+G112+G113+G114)+(G119+G120)+(G127+G128+G129+G130+G131+G137+G138+G140+G141+G142)+(G149+G150+G151+G152+G153+G159+G160+G162+G163+G164)</f>
        <v>194290000</v>
      </c>
    </row>
    <row r="28" spans="1:26">
      <c r="I28" s="2"/>
      <c r="J28" s="7" t="s">
        <v>21</v>
      </c>
      <c r="K28" s="8"/>
      <c r="L28" s="8"/>
      <c r="M28" s="8"/>
      <c r="N28" s="8"/>
    </row>
    <row r="29" spans="1:26">
      <c r="I29" s="2"/>
      <c r="J29" s="2"/>
      <c r="K29" s="2"/>
      <c r="L29" s="2"/>
      <c r="M29" s="2"/>
      <c r="N29" s="2"/>
    </row>
    <row r="30" spans="1:26">
      <c r="B30" s="6" t="s">
        <v>2</v>
      </c>
      <c r="C30" s="6" t="s">
        <v>3</v>
      </c>
      <c r="D30" s="6" t="s">
        <v>4</v>
      </c>
      <c r="E30" s="6" t="s">
        <v>5</v>
      </c>
      <c r="F30" s="6" t="s">
        <v>6</v>
      </c>
      <c r="G30" s="6" t="s">
        <v>7</v>
      </c>
      <c r="H30" s="6" t="s">
        <v>8</v>
      </c>
      <c r="I30" s="2"/>
      <c r="J30" s="19" t="s">
        <v>22</v>
      </c>
      <c r="K30" s="13" t="s">
        <v>23</v>
      </c>
      <c r="L30" s="13" t="s">
        <v>24</v>
      </c>
      <c r="M30" s="13" t="s">
        <v>25</v>
      </c>
      <c r="N30" s="13" t="s">
        <v>26</v>
      </c>
      <c r="O30" s="13" t="s">
        <v>27</v>
      </c>
      <c r="P30" s="13" t="s">
        <v>28</v>
      </c>
      <c r="Q30" s="13" t="s">
        <v>29</v>
      </c>
      <c r="R30" s="13" t="s">
        <v>30</v>
      </c>
      <c r="S30" s="13" t="s">
        <v>31</v>
      </c>
      <c r="T30" s="13" t="s">
        <v>32</v>
      </c>
      <c r="U30" s="13" t="s">
        <v>33</v>
      </c>
      <c r="V30" s="13" t="s">
        <v>34</v>
      </c>
      <c r="W30" s="13" t="s">
        <v>35</v>
      </c>
      <c r="X30" s="13" t="s">
        <v>36</v>
      </c>
      <c r="Y30" s="13" t="s">
        <v>37</v>
      </c>
      <c r="Z30" s="13" t="s">
        <v>38</v>
      </c>
    </row>
    <row r="31" spans="1:26" ht="30">
      <c r="B31" s="7"/>
      <c r="C31" s="27" t="s">
        <v>66</v>
      </c>
      <c r="E31" s="7"/>
      <c r="F31" s="8"/>
      <c r="G31" s="8"/>
      <c r="H31" s="7"/>
      <c r="I31" s="2"/>
      <c r="J31" s="19" t="s">
        <v>99</v>
      </c>
      <c r="K31" s="20">
        <f>K25+K36</f>
        <v>4200000</v>
      </c>
      <c r="L31" s="20">
        <f>K26+K37</f>
        <v>4800000</v>
      </c>
      <c r="M31" s="20">
        <f>K27+K38</f>
        <v>4800000</v>
      </c>
      <c r="N31" s="20"/>
      <c r="O31" s="20">
        <f>L25+L36</f>
        <v>5225000</v>
      </c>
      <c r="P31" s="20">
        <f>L26+L37</f>
        <v>11325000</v>
      </c>
      <c r="Q31" s="20">
        <f>L27+L38</f>
        <v>11325000</v>
      </c>
      <c r="R31" s="20"/>
      <c r="S31" s="20">
        <f>M25+M36</f>
        <v>21985000</v>
      </c>
      <c r="T31" s="20">
        <f>M26+M37</f>
        <v>27605000</v>
      </c>
      <c r="U31" s="20">
        <f>M27+M38</f>
        <v>29605000</v>
      </c>
      <c r="V31" s="20"/>
      <c r="W31" s="20">
        <f>N25+N36</f>
        <v>180675000</v>
      </c>
      <c r="X31" s="20">
        <f>N26+N37</f>
        <v>184015000</v>
      </c>
      <c r="Y31" s="20">
        <f>N27+N38</f>
        <v>196015000</v>
      </c>
      <c r="Z31" s="20"/>
    </row>
    <row r="32" spans="1:26">
      <c r="B32" s="5"/>
      <c r="C32" s="18" t="s">
        <v>9</v>
      </c>
      <c r="D32" s="7"/>
      <c r="E32" s="7"/>
      <c r="F32" s="8"/>
      <c r="G32" s="8"/>
      <c r="H32" s="10"/>
      <c r="I32" s="2"/>
    </row>
    <row r="33" spans="2:14">
      <c r="B33" s="5">
        <v>1</v>
      </c>
      <c r="C33" s="7" t="s">
        <v>60</v>
      </c>
      <c r="D33" s="5"/>
      <c r="E33" s="5"/>
      <c r="F33" s="11"/>
      <c r="G33" s="11">
        <v>500000</v>
      </c>
      <c r="H33" s="10" t="s">
        <v>91</v>
      </c>
      <c r="I33" s="2"/>
      <c r="J33" s="3" t="s">
        <v>41</v>
      </c>
      <c r="K33" s="2"/>
      <c r="L33" s="2"/>
      <c r="M33" s="2"/>
      <c r="N33" s="2"/>
    </row>
    <row r="34" spans="2:14" ht="36.75">
      <c r="B34" s="5">
        <v>2</v>
      </c>
      <c r="C34" s="7" t="s">
        <v>67</v>
      </c>
      <c r="D34" s="5">
        <v>1</v>
      </c>
      <c r="E34" s="13" t="s">
        <v>50</v>
      </c>
      <c r="F34" s="11">
        <v>500000</v>
      </c>
      <c r="G34" s="26">
        <f>D34*F34</f>
        <v>500000</v>
      </c>
      <c r="H34" s="10" t="s">
        <v>87</v>
      </c>
      <c r="I34" s="2"/>
      <c r="J34" s="59" t="s">
        <v>99</v>
      </c>
      <c r="K34" s="5" t="s">
        <v>14</v>
      </c>
      <c r="L34" s="5" t="s">
        <v>15</v>
      </c>
      <c r="M34" s="5" t="s">
        <v>16</v>
      </c>
      <c r="N34" s="5" t="s">
        <v>17</v>
      </c>
    </row>
    <row r="35" spans="2:14" ht="24.75" customHeight="1">
      <c r="B35" s="5">
        <v>3</v>
      </c>
      <c r="C35" s="7" t="s">
        <v>65</v>
      </c>
      <c r="D35" s="5">
        <v>1</v>
      </c>
      <c r="E35" s="13" t="s">
        <v>50</v>
      </c>
      <c r="F35" s="11">
        <v>4000000</v>
      </c>
      <c r="G35" s="11">
        <f>D35*F35</f>
        <v>4000000</v>
      </c>
      <c r="H35" s="10" t="s">
        <v>85</v>
      </c>
      <c r="I35" s="2"/>
      <c r="J35" s="60"/>
      <c r="K35" s="5">
        <v>1</v>
      </c>
      <c r="L35" s="5">
        <v>2</v>
      </c>
      <c r="M35" s="5">
        <v>6</v>
      </c>
      <c r="N35" s="5">
        <v>10</v>
      </c>
    </row>
    <row r="36" spans="2:14">
      <c r="B36" s="15">
        <v>4</v>
      </c>
      <c r="C36" s="39" t="s">
        <v>64</v>
      </c>
      <c r="D36" s="5">
        <v>1</v>
      </c>
      <c r="E36" s="13" t="s">
        <v>50</v>
      </c>
      <c r="F36" s="11">
        <v>2000000</v>
      </c>
      <c r="G36" s="28">
        <f>D36*F36</f>
        <v>2000000</v>
      </c>
      <c r="H36" s="10" t="s">
        <v>85</v>
      </c>
      <c r="I36" s="2"/>
      <c r="J36" s="7" t="s">
        <v>18</v>
      </c>
      <c r="K36" s="9">
        <f>$O$11+$O$12</f>
        <v>1000000</v>
      </c>
      <c r="L36" s="9">
        <f>$O$11+$O$12+(5%*$O$11+$O$12)</f>
        <v>1525000</v>
      </c>
      <c r="M36" s="9">
        <f>$O$11+$O$12+(25%*$O$11+$O$12)</f>
        <v>1625000</v>
      </c>
      <c r="N36" s="9">
        <f>$O$11+$O$12+(45%*$O$11+$O$12)</f>
        <v>1725000</v>
      </c>
    </row>
    <row r="37" spans="2:14">
      <c r="B37" s="15">
        <v>5</v>
      </c>
      <c r="C37" s="14" t="s">
        <v>68</v>
      </c>
      <c r="D37" s="5">
        <v>1</v>
      </c>
      <c r="E37" s="30" t="s">
        <v>69</v>
      </c>
      <c r="F37" s="11"/>
      <c r="G37" s="28">
        <v>10000000</v>
      </c>
      <c r="H37" s="10" t="s">
        <v>85</v>
      </c>
      <c r="J37" s="7" t="s">
        <v>19</v>
      </c>
      <c r="K37" s="9">
        <f t="shared" ref="K37:K38" si="0">$O$11+$O$12</f>
        <v>1000000</v>
      </c>
      <c r="L37" s="9">
        <f t="shared" ref="L37:L38" si="1">$O$11+$O$12+(5%*$O$11+$O$12)</f>
        <v>1525000</v>
      </c>
      <c r="M37" s="9">
        <f t="shared" ref="M37:M38" si="2">$O$11+$O$12+(25%*$O$11+$O$12)</f>
        <v>1625000</v>
      </c>
      <c r="N37" s="9">
        <f t="shared" ref="N37:N38" si="3">$O$11+$O$12+(45%*$O$11+$O$12)</f>
        <v>1725000</v>
      </c>
    </row>
    <row r="38" spans="2:14">
      <c r="B38" s="15">
        <v>6</v>
      </c>
      <c r="C38" s="14" t="s">
        <v>56</v>
      </c>
      <c r="D38" s="13">
        <v>1</v>
      </c>
      <c r="E38" s="13" t="s">
        <v>50</v>
      </c>
      <c r="F38" s="11">
        <v>80000</v>
      </c>
      <c r="G38" s="28">
        <f>D38*F38</f>
        <v>80000</v>
      </c>
      <c r="H38" s="10" t="s">
        <v>85</v>
      </c>
      <c r="J38" s="7" t="s">
        <v>20</v>
      </c>
      <c r="K38" s="9">
        <f t="shared" si="0"/>
        <v>1000000</v>
      </c>
      <c r="L38" s="9">
        <f t="shared" si="1"/>
        <v>1525000</v>
      </c>
      <c r="M38" s="9">
        <f t="shared" si="2"/>
        <v>1625000</v>
      </c>
      <c r="N38" s="9">
        <f t="shared" si="3"/>
        <v>1725000</v>
      </c>
    </row>
    <row r="39" spans="2:14">
      <c r="B39" s="15">
        <v>7</v>
      </c>
      <c r="C39" s="14" t="s">
        <v>11</v>
      </c>
      <c r="D39" s="13">
        <v>2</v>
      </c>
      <c r="E39" s="13" t="s">
        <v>50</v>
      </c>
      <c r="F39" s="11">
        <v>2000000</v>
      </c>
      <c r="G39" s="26">
        <f>D39*F39</f>
        <v>4000000</v>
      </c>
      <c r="H39" s="10" t="s">
        <v>85</v>
      </c>
      <c r="J39" s="7" t="s">
        <v>21</v>
      </c>
      <c r="K39" s="9"/>
      <c r="L39" s="9"/>
      <c r="M39" s="9"/>
      <c r="N39" s="9"/>
    </row>
    <row r="40" spans="2:14">
      <c r="B40" s="5"/>
      <c r="C40" s="18" t="s">
        <v>10</v>
      </c>
      <c r="D40" s="12"/>
      <c r="E40" s="5"/>
      <c r="F40" s="11"/>
      <c r="G40" s="11"/>
      <c r="H40" s="7"/>
    </row>
    <row r="41" spans="2:14">
      <c r="B41" s="5">
        <v>1</v>
      </c>
      <c r="C41" s="7" t="s">
        <v>82</v>
      </c>
      <c r="D41" s="12">
        <v>1</v>
      </c>
      <c r="E41" s="5" t="s">
        <v>50</v>
      </c>
      <c r="F41" s="11">
        <f>10%*F35</f>
        <v>400000</v>
      </c>
      <c r="G41" s="11">
        <f>D41*F41</f>
        <v>400000</v>
      </c>
      <c r="H41" s="10" t="s">
        <v>86</v>
      </c>
    </row>
    <row r="42" spans="2:14">
      <c r="B42" s="5">
        <v>2</v>
      </c>
      <c r="C42" s="7" t="s">
        <v>64</v>
      </c>
      <c r="D42" s="12">
        <v>1</v>
      </c>
      <c r="E42" s="5" t="s">
        <v>50</v>
      </c>
      <c r="F42" s="11">
        <f>10%*F36</f>
        <v>200000</v>
      </c>
      <c r="G42" s="11">
        <f>D42*F42</f>
        <v>200000</v>
      </c>
      <c r="H42" s="10" t="s">
        <v>86</v>
      </c>
    </row>
    <row r="43" spans="2:14">
      <c r="B43" s="22">
        <v>3</v>
      </c>
      <c r="C43" s="14" t="s">
        <v>68</v>
      </c>
      <c r="D43" s="13">
        <v>1</v>
      </c>
      <c r="E43" s="13" t="s">
        <v>69</v>
      </c>
      <c r="F43" s="11"/>
      <c r="G43" s="11">
        <f>10%*G37</f>
        <v>1000000</v>
      </c>
      <c r="H43" s="10" t="s">
        <v>86</v>
      </c>
    </row>
    <row r="44" spans="2:14">
      <c r="B44" s="15">
        <v>4</v>
      </c>
      <c r="C44" s="14" t="s">
        <v>11</v>
      </c>
      <c r="D44" s="13">
        <v>2</v>
      </c>
      <c r="E44" s="13" t="s">
        <v>50</v>
      </c>
      <c r="F44" s="28">
        <f>10%*F39</f>
        <v>200000</v>
      </c>
      <c r="G44" s="11">
        <f>D44*F44</f>
        <v>400000</v>
      </c>
      <c r="H44" s="10" t="s">
        <v>86</v>
      </c>
    </row>
    <row r="45" spans="2:14">
      <c r="B45" s="13"/>
      <c r="C45" s="18" t="s">
        <v>13</v>
      </c>
      <c r="D45" s="5"/>
      <c r="E45" s="5"/>
      <c r="F45" s="11"/>
      <c r="G45" s="11"/>
      <c r="H45" s="7"/>
    </row>
    <row r="46" spans="2:14">
      <c r="B46" s="13">
        <v>1</v>
      </c>
      <c r="C46" s="7" t="s">
        <v>53</v>
      </c>
      <c r="D46" s="13"/>
      <c r="E46" s="13"/>
      <c r="F46" s="13"/>
      <c r="G46" s="11"/>
      <c r="H46" s="10" t="s">
        <v>85</v>
      </c>
      <c r="J46" s="3"/>
      <c r="K46" s="2"/>
      <c r="L46" s="2"/>
      <c r="M46" s="2"/>
    </row>
    <row r="47" spans="2:14">
      <c r="B47" s="13"/>
      <c r="C47" s="7" t="s">
        <v>54</v>
      </c>
      <c r="D47" s="13">
        <v>50</v>
      </c>
      <c r="E47" s="5" t="s">
        <v>55</v>
      </c>
      <c r="F47" s="11">
        <v>60000</v>
      </c>
      <c r="G47" s="11">
        <f>D47*F47</f>
        <v>3000000</v>
      </c>
      <c r="H47" s="10"/>
    </row>
    <row r="48" spans="2:14">
      <c r="B48" s="13"/>
      <c r="C48" s="7" t="s">
        <v>51</v>
      </c>
      <c r="D48" s="12">
        <v>2</v>
      </c>
      <c r="E48" s="5" t="s">
        <v>52</v>
      </c>
      <c r="F48" s="11">
        <v>75000</v>
      </c>
      <c r="G48" s="11">
        <f>D48*F48</f>
        <v>150000</v>
      </c>
      <c r="H48" s="17"/>
      <c r="I48" s="2"/>
    </row>
    <row r="49" spans="1:13" ht="36.75">
      <c r="B49" s="13">
        <v>2</v>
      </c>
      <c r="C49" s="7" t="s">
        <v>46</v>
      </c>
      <c r="D49" s="12"/>
      <c r="E49" s="5"/>
      <c r="F49" s="11"/>
      <c r="G49" s="11"/>
      <c r="H49" s="10" t="s">
        <v>94</v>
      </c>
      <c r="I49" s="2"/>
    </row>
    <row r="50" spans="1:13">
      <c r="B50" s="7"/>
      <c r="C50" s="7" t="s">
        <v>47</v>
      </c>
      <c r="D50" s="5">
        <v>2</v>
      </c>
      <c r="E50" s="5" t="s">
        <v>48</v>
      </c>
      <c r="F50" s="11">
        <v>45000</v>
      </c>
      <c r="G50" s="11">
        <f>D50*F50</f>
        <v>90000</v>
      </c>
      <c r="H50" s="17"/>
      <c r="I50" s="2"/>
    </row>
    <row r="51" spans="1:13">
      <c r="B51" s="17"/>
      <c r="C51" s="7" t="s">
        <v>49</v>
      </c>
      <c r="D51" s="13">
        <v>1</v>
      </c>
      <c r="E51" s="5" t="s">
        <v>50</v>
      </c>
      <c r="F51" s="11">
        <v>35000</v>
      </c>
      <c r="G51" s="11">
        <f>D51*F51</f>
        <v>35000</v>
      </c>
      <c r="H51" s="17"/>
      <c r="I51" s="2"/>
    </row>
    <row r="52" spans="1:13">
      <c r="B52" s="25"/>
      <c r="C52" s="14" t="s">
        <v>51</v>
      </c>
      <c r="D52" s="13">
        <v>2</v>
      </c>
      <c r="E52" s="15" t="s">
        <v>52</v>
      </c>
      <c r="F52" s="16">
        <v>50000</v>
      </c>
      <c r="G52" s="8">
        <f>D52*F52</f>
        <v>100000</v>
      </c>
      <c r="H52" s="17"/>
      <c r="I52" s="2"/>
    </row>
    <row r="53" spans="1:13">
      <c r="A53" s="2"/>
      <c r="I53" s="2"/>
    </row>
    <row r="54" spans="1:13">
      <c r="A54" s="2"/>
    </row>
    <row r="55" spans="1:13">
      <c r="A55" s="2"/>
      <c r="B55" s="6" t="s">
        <v>2</v>
      </c>
      <c r="C55" s="6" t="s">
        <v>3</v>
      </c>
      <c r="D55" s="6" t="s">
        <v>4</v>
      </c>
      <c r="E55" s="6" t="s">
        <v>5</v>
      </c>
      <c r="F55" s="6" t="s">
        <v>6</v>
      </c>
      <c r="G55" s="6" t="s">
        <v>7</v>
      </c>
      <c r="H55" s="6" t="s">
        <v>8</v>
      </c>
    </row>
    <row r="56" spans="1:13">
      <c r="A56" s="4"/>
      <c r="B56" s="7"/>
      <c r="C56" s="27" t="s">
        <v>59</v>
      </c>
      <c r="E56" s="7"/>
      <c r="F56" s="8"/>
      <c r="G56" s="8"/>
      <c r="H56" s="7"/>
    </row>
    <row r="57" spans="1:13">
      <c r="B57" s="5"/>
      <c r="C57" s="18" t="s">
        <v>9</v>
      </c>
      <c r="D57" s="7"/>
      <c r="E57" s="7"/>
      <c r="F57" s="8"/>
      <c r="G57" s="8"/>
      <c r="H57" s="10"/>
      <c r="J57" s="2"/>
      <c r="K57" s="2"/>
      <c r="L57" s="2"/>
      <c r="M57" s="2"/>
    </row>
    <row r="58" spans="1:13">
      <c r="B58" s="5">
        <v>1</v>
      </c>
      <c r="C58" s="7" t="s">
        <v>60</v>
      </c>
      <c r="D58" s="5"/>
      <c r="E58" s="5"/>
      <c r="F58" s="11"/>
      <c r="G58" s="11">
        <v>500000</v>
      </c>
      <c r="H58" s="10" t="s">
        <v>92</v>
      </c>
      <c r="J58" s="2"/>
      <c r="K58" s="2"/>
      <c r="L58" s="2"/>
      <c r="M58" s="2"/>
    </row>
    <row r="59" spans="1:13" ht="36.75">
      <c r="B59" s="5">
        <v>2</v>
      </c>
      <c r="C59" s="7" t="s">
        <v>67</v>
      </c>
      <c r="D59" s="5">
        <v>1</v>
      </c>
      <c r="E59" s="5" t="s">
        <v>50</v>
      </c>
      <c r="F59" s="11">
        <v>500000</v>
      </c>
      <c r="G59" s="26">
        <f t="shared" ref="G59:G64" si="4">D59*F59</f>
        <v>500000</v>
      </c>
      <c r="H59" s="10" t="s">
        <v>87</v>
      </c>
      <c r="J59" s="2"/>
      <c r="K59" s="2"/>
      <c r="L59" s="2"/>
      <c r="M59" s="2"/>
    </row>
    <row r="60" spans="1:13" ht="36.75">
      <c r="B60" s="5">
        <v>3</v>
      </c>
      <c r="C60" s="7" t="s">
        <v>70</v>
      </c>
      <c r="D60" s="5">
        <v>1</v>
      </c>
      <c r="E60" s="5" t="s">
        <v>50</v>
      </c>
      <c r="F60" s="11">
        <v>500000</v>
      </c>
      <c r="G60" s="11">
        <f t="shared" si="4"/>
        <v>500000</v>
      </c>
      <c r="H60" s="10" t="s">
        <v>87</v>
      </c>
    </row>
    <row r="61" spans="1:13">
      <c r="B61" s="15">
        <v>4</v>
      </c>
      <c r="C61" s="14" t="s">
        <v>82</v>
      </c>
      <c r="D61" s="13">
        <v>10</v>
      </c>
      <c r="E61" s="5" t="s">
        <v>50</v>
      </c>
      <c r="F61" s="11">
        <v>1000000</v>
      </c>
      <c r="G61" s="52">
        <f t="shared" si="4"/>
        <v>10000000</v>
      </c>
      <c r="H61" s="10" t="s">
        <v>85</v>
      </c>
      <c r="I61" s="2"/>
    </row>
    <row r="62" spans="1:13">
      <c r="B62" s="5">
        <v>5</v>
      </c>
      <c r="C62" s="7" t="s">
        <v>64</v>
      </c>
      <c r="D62" s="13">
        <v>10</v>
      </c>
      <c r="E62" s="5" t="s">
        <v>50</v>
      </c>
      <c r="F62" s="11">
        <v>1000000</v>
      </c>
      <c r="G62" s="11">
        <f t="shared" si="4"/>
        <v>10000000</v>
      </c>
      <c r="H62" s="10" t="s">
        <v>85</v>
      </c>
      <c r="I62" s="2"/>
    </row>
    <row r="63" spans="1:13">
      <c r="B63" s="15">
        <v>6</v>
      </c>
      <c r="C63" s="14" t="s">
        <v>56</v>
      </c>
      <c r="D63" s="13">
        <v>1</v>
      </c>
      <c r="E63" s="5" t="s">
        <v>50</v>
      </c>
      <c r="F63" s="11">
        <v>80000</v>
      </c>
      <c r="G63" s="28">
        <f t="shared" si="4"/>
        <v>80000</v>
      </c>
      <c r="H63" s="10" t="s">
        <v>85</v>
      </c>
      <c r="I63" s="2"/>
    </row>
    <row r="64" spans="1:13">
      <c r="B64" s="15">
        <v>7</v>
      </c>
      <c r="C64" s="14" t="s">
        <v>11</v>
      </c>
      <c r="D64" s="13">
        <v>2</v>
      </c>
      <c r="E64" s="5" t="s">
        <v>50</v>
      </c>
      <c r="F64" s="11">
        <v>2000000</v>
      </c>
      <c r="G64" s="26">
        <f t="shared" si="4"/>
        <v>4000000</v>
      </c>
      <c r="H64" s="10" t="s">
        <v>85</v>
      </c>
      <c r="I64" s="2"/>
    </row>
    <row r="65" spans="1:9">
      <c r="B65" s="5"/>
      <c r="C65" s="18" t="s">
        <v>10</v>
      </c>
      <c r="D65" s="12"/>
      <c r="E65" s="5"/>
      <c r="F65" s="11"/>
      <c r="G65" s="11"/>
      <c r="H65" s="7"/>
      <c r="I65" s="2"/>
    </row>
    <row r="66" spans="1:9">
      <c r="B66" s="5">
        <v>1</v>
      </c>
      <c r="C66" s="7" t="s">
        <v>82</v>
      </c>
      <c r="D66" s="12">
        <v>10</v>
      </c>
      <c r="E66" s="5" t="s">
        <v>50</v>
      </c>
      <c r="F66" s="11">
        <f>10%*F61</f>
        <v>100000</v>
      </c>
      <c r="G66" s="11">
        <f>D66*F66</f>
        <v>1000000</v>
      </c>
      <c r="H66" s="10" t="s">
        <v>86</v>
      </c>
      <c r="I66" s="2"/>
    </row>
    <row r="67" spans="1:9">
      <c r="A67" s="2"/>
      <c r="B67" s="22">
        <v>2</v>
      </c>
      <c r="C67" s="14" t="s">
        <v>64</v>
      </c>
      <c r="D67" s="13">
        <v>10</v>
      </c>
      <c r="E67" s="5" t="s">
        <v>50</v>
      </c>
      <c r="F67" s="11">
        <f>10%*F62</f>
        <v>100000</v>
      </c>
      <c r="G67" s="11">
        <f>D67*F67</f>
        <v>1000000</v>
      </c>
      <c r="H67" s="10" t="s">
        <v>86</v>
      </c>
      <c r="I67" s="2"/>
    </row>
    <row r="68" spans="1:9">
      <c r="A68" s="2"/>
      <c r="B68" s="15">
        <v>3</v>
      </c>
      <c r="C68" s="14" t="s">
        <v>11</v>
      </c>
      <c r="D68" s="13">
        <v>2</v>
      </c>
      <c r="E68" s="5" t="s">
        <v>50</v>
      </c>
      <c r="F68" s="28">
        <f>10%*F64</f>
        <v>200000</v>
      </c>
      <c r="G68" s="11">
        <f>D68*F68</f>
        <v>400000</v>
      </c>
      <c r="H68" s="10" t="s">
        <v>86</v>
      </c>
    </row>
    <row r="69" spans="1:9">
      <c r="A69" s="2"/>
      <c r="B69" s="13"/>
      <c r="C69" s="18" t="s">
        <v>13</v>
      </c>
      <c r="D69" s="5"/>
      <c r="E69" s="5"/>
      <c r="F69" s="11"/>
      <c r="G69" s="11"/>
      <c r="H69" s="7"/>
    </row>
    <row r="70" spans="1:9">
      <c r="A70" s="2"/>
      <c r="B70" s="13">
        <v>1</v>
      </c>
      <c r="C70" s="7" t="s">
        <v>53</v>
      </c>
      <c r="D70" s="13"/>
      <c r="E70" s="13"/>
      <c r="F70" s="13"/>
      <c r="G70" s="11"/>
      <c r="H70" s="10" t="s">
        <v>85</v>
      </c>
    </row>
    <row r="71" spans="1:9">
      <c r="A71" s="2"/>
      <c r="B71" s="13"/>
      <c r="C71" s="7" t="s">
        <v>54</v>
      </c>
      <c r="D71" s="13">
        <v>50</v>
      </c>
      <c r="E71" s="5" t="s">
        <v>55</v>
      </c>
      <c r="F71" s="11">
        <v>60000</v>
      </c>
      <c r="G71" s="11">
        <f>D71*F71</f>
        <v>3000000</v>
      </c>
      <c r="H71" s="7"/>
    </row>
    <row r="72" spans="1:9">
      <c r="A72" s="2"/>
      <c r="B72" s="13"/>
      <c r="C72" s="7" t="s">
        <v>51</v>
      </c>
      <c r="D72" s="12">
        <v>2</v>
      </c>
      <c r="E72" s="5" t="s">
        <v>52</v>
      </c>
      <c r="F72" s="11">
        <v>75000</v>
      </c>
      <c r="G72" s="11">
        <f>D72*F72</f>
        <v>150000</v>
      </c>
      <c r="H72" s="17"/>
    </row>
    <row r="73" spans="1:9" ht="36.75">
      <c r="A73" s="2"/>
      <c r="B73" s="13">
        <v>2</v>
      </c>
      <c r="C73" s="7" t="s">
        <v>46</v>
      </c>
      <c r="D73" s="12"/>
      <c r="E73" s="5"/>
      <c r="F73" s="11"/>
      <c r="G73" s="11"/>
      <c r="H73" s="10" t="s">
        <v>94</v>
      </c>
    </row>
    <row r="74" spans="1:9">
      <c r="A74" s="2"/>
      <c r="B74" s="7"/>
      <c r="C74" s="7" t="s">
        <v>47</v>
      </c>
      <c r="D74" s="5">
        <v>2</v>
      </c>
      <c r="E74" s="5" t="s">
        <v>48</v>
      </c>
      <c r="F74" s="11">
        <v>45000</v>
      </c>
      <c r="G74" s="11">
        <f>D74*F74</f>
        <v>90000</v>
      </c>
      <c r="H74" s="17"/>
    </row>
    <row r="75" spans="1:9">
      <c r="A75" s="2"/>
      <c r="B75" s="17"/>
      <c r="C75" s="7" t="s">
        <v>49</v>
      </c>
      <c r="D75" s="13">
        <v>1</v>
      </c>
      <c r="E75" s="5" t="s">
        <v>50</v>
      </c>
      <c r="F75" s="11">
        <v>35000</v>
      </c>
      <c r="G75" s="11">
        <f>D75*F75</f>
        <v>35000</v>
      </c>
      <c r="H75" s="17"/>
    </row>
    <row r="76" spans="1:9">
      <c r="A76" s="2"/>
      <c r="B76" s="25"/>
      <c r="C76" s="14" t="s">
        <v>51</v>
      </c>
      <c r="D76" s="13">
        <v>2</v>
      </c>
      <c r="E76" s="15" t="s">
        <v>52</v>
      </c>
      <c r="F76" s="16">
        <v>50000</v>
      </c>
      <c r="G76" s="8">
        <f>D76*F76</f>
        <v>100000</v>
      </c>
      <c r="H76" s="17"/>
    </row>
    <row r="77" spans="1:9">
      <c r="A77" s="2"/>
    </row>
    <row r="78" spans="1:9">
      <c r="A78" s="2"/>
    </row>
    <row r="79" spans="1:9">
      <c r="A79" s="2"/>
    </row>
    <row r="80" spans="1:9">
      <c r="A80" s="2"/>
      <c r="B80" s="6" t="s">
        <v>2</v>
      </c>
      <c r="C80" s="6" t="s">
        <v>3</v>
      </c>
      <c r="D80" s="6" t="s">
        <v>4</v>
      </c>
      <c r="E80" s="6" t="s">
        <v>5</v>
      </c>
      <c r="F80" s="6" t="s">
        <v>6</v>
      </c>
      <c r="G80" s="6" t="s">
        <v>7</v>
      </c>
      <c r="H80" s="6" t="s">
        <v>8</v>
      </c>
    </row>
    <row r="81" spans="1:8">
      <c r="A81" s="4"/>
      <c r="B81" s="31"/>
      <c r="C81" s="40" t="s">
        <v>71</v>
      </c>
      <c r="D81" s="31"/>
      <c r="E81" s="31"/>
      <c r="F81" s="31"/>
      <c r="G81" s="31"/>
      <c r="H81" s="31"/>
    </row>
    <row r="82" spans="1:8">
      <c r="B82" s="31"/>
      <c r="C82" s="18" t="s">
        <v>9</v>
      </c>
      <c r="D82" s="31"/>
      <c r="E82" s="31"/>
      <c r="F82" s="31"/>
      <c r="G82" s="31"/>
      <c r="H82" s="31"/>
    </row>
    <row r="83" spans="1:8">
      <c r="B83" s="30">
        <v>1</v>
      </c>
      <c r="C83" s="31" t="s">
        <v>72</v>
      </c>
      <c r="D83" s="30">
        <v>1</v>
      </c>
      <c r="E83" s="30" t="s">
        <v>50</v>
      </c>
      <c r="F83" s="11">
        <v>350000</v>
      </c>
      <c r="G83" s="52">
        <f>D83*F83</f>
        <v>350000</v>
      </c>
      <c r="H83" s="32" t="s">
        <v>85</v>
      </c>
    </row>
    <row r="84" spans="1:8">
      <c r="B84" s="30">
        <v>2</v>
      </c>
      <c r="C84" s="31" t="s">
        <v>73</v>
      </c>
      <c r="D84" s="30">
        <v>10</v>
      </c>
      <c r="E84" s="30" t="s">
        <v>74</v>
      </c>
      <c r="F84" s="11">
        <v>80000</v>
      </c>
      <c r="G84" s="52">
        <f>D84*F84</f>
        <v>800000</v>
      </c>
      <c r="H84" s="32" t="s">
        <v>86</v>
      </c>
    </row>
    <row r="85" spans="1:8">
      <c r="B85" s="13"/>
      <c r="C85" s="18" t="s">
        <v>10</v>
      </c>
      <c r="D85" s="13"/>
      <c r="E85" s="13"/>
      <c r="F85" s="17"/>
      <c r="G85" s="17"/>
      <c r="H85" s="17"/>
    </row>
    <row r="86" spans="1:8">
      <c r="B86" s="13">
        <v>1</v>
      </c>
      <c r="C86" s="17" t="s">
        <v>72</v>
      </c>
      <c r="D86" s="13">
        <v>1</v>
      </c>
      <c r="E86" s="13" t="s">
        <v>50</v>
      </c>
      <c r="F86" s="11">
        <f>10%*F83</f>
        <v>35000</v>
      </c>
      <c r="G86" s="28">
        <f>D86*F86</f>
        <v>35000</v>
      </c>
      <c r="H86" s="10" t="s">
        <v>86</v>
      </c>
    </row>
    <row r="87" spans="1:8" ht="24.75">
      <c r="B87" s="41">
        <v>2</v>
      </c>
      <c r="C87" s="17" t="s">
        <v>79</v>
      </c>
      <c r="D87" s="13">
        <v>10</v>
      </c>
      <c r="E87" s="13" t="s">
        <v>74</v>
      </c>
      <c r="F87" s="11">
        <f>25%*F84</f>
        <v>20000</v>
      </c>
      <c r="G87" s="28">
        <f>D87*F87</f>
        <v>200000</v>
      </c>
      <c r="H87" s="32" t="s">
        <v>93</v>
      </c>
    </row>
    <row r="88" spans="1:8">
      <c r="B88" s="13"/>
      <c r="C88" s="18" t="s">
        <v>13</v>
      </c>
      <c r="D88" s="5"/>
      <c r="E88" s="5"/>
      <c r="F88" s="11"/>
      <c r="G88" s="11"/>
      <c r="H88" s="7"/>
    </row>
    <row r="89" spans="1:8">
      <c r="B89" s="13">
        <v>1</v>
      </c>
      <c r="C89" s="7" t="s">
        <v>53</v>
      </c>
      <c r="D89" s="13"/>
      <c r="E89" s="13"/>
      <c r="F89" s="13"/>
      <c r="G89" s="11"/>
      <c r="H89" s="10" t="s">
        <v>85</v>
      </c>
    </row>
    <row r="90" spans="1:8">
      <c r="B90" s="13"/>
      <c r="C90" s="7" t="s">
        <v>54</v>
      </c>
      <c r="D90" s="13">
        <v>60</v>
      </c>
      <c r="E90" s="5" t="s">
        <v>55</v>
      </c>
      <c r="F90" s="11">
        <v>60000</v>
      </c>
      <c r="G90" s="11">
        <f>D90*F90</f>
        <v>3600000</v>
      </c>
      <c r="H90" s="7"/>
    </row>
    <row r="91" spans="1:8">
      <c r="B91" s="13"/>
      <c r="C91" s="7" t="s">
        <v>51</v>
      </c>
      <c r="D91" s="12">
        <v>2</v>
      </c>
      <c r="E91" s="5" t="s">
        <v>52</v>
      </c>
      <c r="F91" s="11">
        <v>75000</v>
      </c>
      <c r="G91" s="11">
        <f>D91*F91</f>
        <v>150000</v>
      </c>
      <c r="H91" s="17"/>
    </row>
    <row r="92" spans="1:8" ht="36.75">
      <c r="B92" s="13">
        <v>2</v>
      </c>
      <c r="C92" s="7" t="s">
        <v>46</v>
      </c>
      <c r="D92" s="12"/>
      <c r="E92" s="5"/>
      <c r="F92" s="11"/>
      <c r="G92" s="11"/>
      <c r="H92" s="10" t="s">
        <v>94</v>
      </c>
    </row>
    <row r="93" spans="1:8">
      <c r="B93" s="7"/>
      <c r="C93" s="7" t="s">
        <v>47</v>
      </c>
      <c r="D93" s="5">
        <v>2</v>
      </c>
      <c r="E93" s="5" t="s">
        <v>48</v>
      </c>
      <c r="F93" s="11">
        <v>45000</v>
      </c>
      <c r="G93" s="11">
        <f>D93*F93</f>
        <v>90000</v>
      </c>
      <c r="H93" s="17"/>
    </row>
    <row r="94" spans="1:8">
      <c r="B94" s="17"/>
      <c r="C94" s="7" t="s">
        <v>49</v>
      </c>
      <c r="D94" s="13">
        <v>1</v>
      </c>
      <c r="E94" s="5" t="s">
        <v>50</v>
      </c>
      <c r="F94" s="11">
        <v>35000</v>
      </c>
      <c r="G94" s="11">
        <f>D94*F94</f>
        <v>35000</v>
      </c>
      <c r="H94" s="17"/>
    </row>
    <row r="95" spans="1:8">
      <c r="B95" s="25"/>
      <c r="C95" s="14" t="s">
        <v>51</v>
      </c>
      <c r="D95" s="13">
        <v>2</v>
      </c>
      <c r="E95" s="15" t="s">
        <v>52</v>
      </c>
      <c r="F95" s="16">
        <v>50000</v>
      </c>
      <c r="G95" s="8">
        <f>D95*F95</f>
        <v>100000</v>
      </c>
      <c r="H95" s="17"/>
    </row>
    <row r="99" spans="2:8">
      <c r="B99" s="6" t="s">
        <v>2</v>
      </c>
      <c r="C99" s="6" t="s">
        <v>3</v>
      </c>
      <c r="D99" s="6" t="s">
        <v>4</v>
      </c>
      <c r="E99" s="6" t="s">
        <v>5</v>
      </c>
      <c r="F99" s="6" t="s">
        <v>6</v>
      </c>
      <c r="G99" s="6" t="s">
        <v>7</v>
      </c>
      <c r="H99" s="6" t="s">
        <v>8</v>
      </c>
    </row>
    <row r="100" spans="2:8">
      <c r="B100" s="30"/>
      <c r="C100" s="40" t="s">
        <v>63</v>
      </c>
      <c r="D100" s="31"/>
      <c r="E100" s="31"/>
      <c r="F100" s="31"/>
      <c r="G100" s="8"/>
      <c r="H100" s="32"/>
    </row>
    <row r="101" spans="2:8">
      <c r="B101" s="5"/>
      <c r="C101" s="18" t="s">
        <v>9</v>
      </c>
      <c r="D101" s="7"/>
      <c r="E101" s="7"/>
      <c r="F101" s="8"/>
      <c r="G101" s="8"/>
      <c r="H101" s="10"/>
    </row>
    <row r="102" spans="2:8">
      <c r="B102" s="30">
        <v>1</v>
      </c>
      <c r="C102" s="31" t="s">
        <v>76</v>
      </c>
      <c r="D102" s="30">
        <v>3</v>
      </c>
      <c r="E102" s="5" t="s">
        <v>50</v>
      </c>
      <c r="F102" s="11">
        <v>10000</v>
      </c>
      <c r="G102" s="8">
        <f>D102*F102</f>
        <v>30000</v>
      </c>
      <c r="H102" s="10" t="s">
        <v>85</v>
      </c>
    </row>
    <row r="103" spans="2:8" ht="36.75">
      <c r="B103" s="30">
        <v>2</v>
      </c>
      <c r="C103" s="31" t="s">
        <v>77</v>
      </c>
      <c r="D103" s="13">
        <v>3</v>
      </c>
      <c r="E103" s="5" t="s">
        <v>50</v>
      </c>
      <c r="F103" s="11">
        <v>15000</v>
      </c>
      <c r="G103" s="28">
        <f>D103*F103</f>
        <v>45000</v>
      </c>
      <c r="H103" s="32" t="s">
        <v>88</v>
      </c>
    </row>
    <row r="104" spans="2:8">
      <c r="B104" s="30">
        <v>3</v>
      </c>
      <c r="C104" s="31" t="s">
        <v>56</v>
      </c>
      <c r="D104" s="13">
        <v>1</v>
      </c>
      <c r="E104" s="5" t="s">
        <v>50</v>
      </c>
      <c r="F104" s="11">
        <v>80000</v>
      </c>
      <c r="G104" s="28">
        <f>D104*F104</f>
        <v>80000</v>
      </c>
      <c r="H104" s="10" t="s">
        <v>85</v>
      </c>
    </row>
    <row r="105" spans="2:8">
      <c r="B105" s="41"/>
      <c r="C105" s="18" t="s">
        <v>10</v>
      </c>
      <c r="D105" s="13"/>
      <c r="E105" s="17"/>
      <c r="F105" s="17"/>
      <c r="G105" s="17"/>
      <c r="H105" s="17"/>
    </row>
    <row r="106" spans="2:8" ht="30">
      <c r="B106" s="30">
        <v>1</v>
      </c>
      <c r="C106" s="33" t="s">
        <v>75</v>
      </c>
      <c r="D106" s="13">
        <v>3</v>
      </c>
      <c r="E106" s="5" t="s">
        <v>50</v>
      </c>
      <c r="F106" s="11"/>
      <c r="G106" s="28">
        <v>200000</v>
      </c>
      <c r="H106" s="54" t="s">
        <v>86</v>
      </c>
    </row>
    <row r="107" spans="2:8">
      <c r="B107" s="13"/>
      <c r="C107" s="18" t="s">
        <v>13</v>
      </c>
      <c r="D107" s="5"/>
      <c r="E107" s="5"/>
      <c r="F107" s="11"/>
      <c r="G107" s="11"/>
      <c r="H107" s="7"/>
    </row>
    <row r="108" spans="2:8">
      <c r="B108" s="13">
        <v>1</v>
      </c>
      <c r="C108" s="7" t="s">
        <v>53</v>
      </c>
      <c r="D108" s="13"/>
      <c r="E108" s="13"/>
      <c r="F108" s="13"/>
      <c r="G108" s="11"/>
      <c r="H108" s="10" t="s">
        <v>85</v>
      </c>
    </row>
    <row r="109" spans="2:8">
      <c r="B109" s="13"/>
      <c r="C109" s="7" t="s">
        <v>54</v>
      </c>
      <c r="D109" s="13">
        <v>8</v>
      </c>
      <c r="E109" s="5" t="s">
        <v>55</v>
      </c>
      <c r="F109" s="11">
        <v>60000</v>
      </c>
      <c r="G109" s="11">
        <f>D109*F109</f>
        <v>480000</v>
      </c>
      <c r="H109" s="7"/>
    </row>
    <row r="110" spans="2:8">
      <c r="B110" s="13"/>
      <c r="C110" s="7" t="s">
        <v>51</v>
      </c>
      <c r="D110" s="12">
        <v>2</v>
      </c>
      <c r="E110" s="5" t="s">
        <v>52</v>
      </c>
      <c r="F110" s="11">
        <v>75000</v>
      </c>
      <c r="G110" s="11">
        <f>D110*F110</f>
        <v>150000</v>
      </c>
      <c r="H110" s="17"/>
    </row>
    <row r="111" spans="2:8" ht="36.75">
      <c r="B111" s="13">
        <v>2</v>
      </c>
      <c r="C111" s="7" t="s">
        <v>46</v>
      </c>
      <c r="D111" s="12"/>
      <c r="E111" s="5"/>
      <c r="F111" s="11"/>
      <c r="G111" s="11"/>
      <c r="H111" s="10" t="s">
        <v>94</v>
      </c>
    </row>
    <row r="112" spans="2:8">
      <c r="B112" s="7"/>
      <c r="C112" s="7" t="s">
        <v>47</v>
      </c>
      <c r="D112" s="5">
        <v>3</v>
      </c>
      <c r="E112" s="5" t="s">
        <v>48</v>
      </c>
      <c r="F112" s="11">
        <v>45000</v>
      </c>
      <c r="G112" s="11">
        <f>D112*F112</f>
        <v>135000</v>
      </c>
      <c r="H112" s="17"/>
    </row>
    <row r="113" spans="2:8">
      <c r="B113" s="17"/>
      <c r="C113" s="7" t="s">
        <v>49</v>
      </c>
      <c r="D113" s="13">
        <v>1</v>
      </c>
      <c r="E113" s="5" t="s">
        <v>50</v>
      </c>
      <c r="F113" s="11">
        <v>35000</v>
      </c>
      <c r="G113" s="11">
        <f>D113*F113</f>
        <v>35000</v>
      </c>
      <c r="H113" s="17"/>
    </row>
    <row r="114" spans="2:8">
      <c r="B114" s="25"/>
      <c r="C114" s="14" t="s">
        <v>51</v>
      </c>
      <c r="D114" s="13">
        <v>2</v>
      </c>
      <c r="E114" s="15" t="s">
        <v>52</v>
      </c>
      <c r="F114" s="16">
        <v>50000</v>
      </c>
      <c r="G114" s="8">
        <f>D114*F114</f>
        <v>100000</v>
      </c>
      <c r="H114" s="17"/>
    </row>
    <row r="118" spans="2:8">
      <c r="B118" s="6" t="s">
        <v>2</v>
      </c>
      <c r="C118" s="6" t="s">
        <v>3</v>
      </c>
      <c r="D118" s="6" t="s">
        <v>4</v>
      </c>
      <c r="E118" s="6" t="s">
        <v>5</v>
      </c>
      <c r="F118" s="6" t="s">
        <v>6</v>
      </c>
      <c r="G118" s="6" t="s">
        <v>7</v>
      </c>
      <c r="H118" s="6" t="s">
        <v>8</v>
      </c>
    </row>
    <row r="119" spans="2:8" ht="36.75">
      <c r="B119" s="30">
        <v>1</v>
      </c>
      <c r="C119" s="31" t="s">
        <v>61</v>
      </c>
      <c r="D119" s="31"/>
      <c r="E119" s="31"/>
      <c r="F119" s="31"/>
      <c r="G119" s="8">
        <v>2000000</v>
      </c>
      <c r="H119" s="32" t="s">
        <v>90</v>
      </c>
    </row>
    <row r="120" spans="2:8" ht="36.75">
      <c r="B120" s="43">
        <v>2</v>
      </c>
      <c r="C120" s="44" t="s">
        <v>62</v>
      </c>
      <c r="D120" s="44"/>
      <c r="E120" s="44"/>
      <c r="F120" s="45"/>
      <c r="G120" s="45">
        <v>10000000</v>
      </c>
      <c r="H120" s="46" t="s">
        <v>89</v>
      </c>
    </row>
    <row r="121" spans="2:8">
      <c r="B121" s="47"/>
      <c r="C121" s="48"/>
      <c r="D121" s="49"/>
      <c r="E121" s="49"/>
      <c r="F121" s="49"/>
      <c r="G121" s="50"/>
      <c r="H121" s="51"/>
    </row>
    <row r="123" spans="2:8" ht="18">
      <c r="B123" s="58" t="s">
        <v>98</v>
      </c>
    </row>
    <row r="124" spans="2:8">
      <c r="B124" s="6" t="s">
        <v>2</v>
      </c>
      <c r="C124" s="6" t="s">
        <v>3</v>
      </c>
      <c r="D124" s="6" t="s">
        <v>4</v>
      </c>
      <c r="E124" s="6" t="s">
        <v>5</v>
      </c>
      <c r="F124" s="6" t="s">
        <v>6</v>
      </c>
      <c r="G124" s="6" t="s">
        <v>7</v>
      </c>
      <c r="H124" s="6" t="s">
        <v>8</v>
      </c>
    </row>
    <row r="125" spans="2:8">
      <c r="B125" s="7"/>
      <c r="C125" s="27" t="s">
        <v>57</v>
      </c>
      <c r="D125" s="7"/>
      <c r="E125" s="7"/>
      <c r="F125" s="8"/>
      <c r="G125" s="8"/>
      <c r="H125" s="7"/>
    </row>
    <row r="126" spans="2:8">
      <c r="B126" s="5"/>
      <c r="C126" s="18" t="s">
        <v>9</v>
      </c>
      <c r="E126" s="7"/>
      <c r="F126" s="8"/>
      <c r="G126" s="8"/>
      <c r="H126" s="10"/>
    </row>
    <row r="127" spans="2:8">
      <c r="B127" s="5">
        <v>1</v>
      </c>
      <c r="C127" s="7" t="s">
        <v>95</v>
      </c>
      <c r="D127" s="5"/>
      <c r="E127" s="5"/>
      <c r="F127" s="11"/>
      <c r="G127" s="11">
        <v>1500000</v>
      </c>
      <c r="H127" s="7" t="s">
        <v>92</v>
      </c>
    </row>
    <row r="128" spans="2:8">
      <c r="B128" s="5">
        <v>2</v>
      </c>
      <c r="C128" s="7" t="s">
        <v>44</v>
      </c>
      <c r="D128" s="5">
        <v>1</v>
      </c>
      <c r="E128" s="13" t="s">
        <v>50</v>
      </c>
      <c r="F128" s="11">
        <v>500000</v>
      </c>
      <c r="G128" s="26">
        <f>D128*F128</f>
        <v>500000</v>
      </c>
      <c r="H128" s="7" t="s">
        <v>96</v>
      </c>
    </row>
    <row r="129" spans="1:8">
      <c r="B129" s="5">
        <v>3</v>
      </c>
      <c r="C129" s="7" t="s">
        <v>45</v>
      </c>
      <c r="D129" s="5"/>
      <c r="E129" s="5"/>
      <c r="F129" s="11"/>
      <c r="G129" s="11">
        <v>5000000</v>
      </c>
      <c r="H129" s="7" t="s">
        <v>85</v>
      </c>
    </row>
    <row r="130" spans="1:8">
      <c r="B130" s="15">
        <v>4</v>
      </c>
      <c r="C130" s="14" t="s">
        <v>56</v>
      </c>
      <c r="D130" s="13">
        <v>1</v>
      </c>
      <c r="E130" s="13" t="s">
        <v>50</v>
      </c>
      <c r="F130" s="11">
        <v>80000</v>
      </c>
      <c r="G130" s="28">
        <f>D130*F130</f>
        <v>80000</v>
      </c>
      <c r="H130" s="7" t="s">
        <v>85</v>
      </c>
    </row>
    <row r="131" spans="1:8" ht="29.25">
      <c r="A131" s="34"/>
      <c r="B131" s="15">
        <v>5</v>
      </c>
      <c r="C131" s="14" t="s">
        <v>11</v>
      </c>
      <c r="D131" s="13">
        <v>1</v>
      </c>
      <c r="E131" s="13" t="s">
        <v>50</v>
      </c>
      <c r="F131" s="11">
        <v>2000000</v>
      </c>
      <c r="G131" s="26">
        <f>D131*F131</f>
        <v>2000000</v>
      </c>
      <c r="H131" s="7" t="s">
        <v>85</v>
      </c>
    </row>
    <row r="132" spans="1:8" ht="23.25">
      <c r="A132" s="35"/>
      <c r="B132" s="5"/>
      <c r="C132" s="18" t="s">
        <v>10</v>
      </c>
      <c r="D132" s="12"/>
      <c r="E132" s="5"/>
      <c r="F132" s="11"/>
      <c r="G132" s="11"/>
      <c r="H132" s="7"/>
    </row>
    <row r="133" spans="1:8" ht="23.25">
      <c r="A133" s="35"/>
      <c r="B133" s="22">
        <v>1</v>
      </c>
      <c r="C133" s="14" t="s">
        <v>45</v>
      </c>
      <c r="D133" s="13"/>
      <c r="E133" s="13"/>
      <c r="F133" s="13"/>
      <c r="G133" s="11">
        <f>10%*G129</f>
        <v>500000</v>
      </c>
      <c r="H133" s="7" t="s">
        <v>86</v>
      </c>
    </row>
    <row r="134" spans="1:8" ht="23.25">
      <c r="A134" s="35"/>
      <c r="B134" s="15">
        <v>2</v>
      </c>
      <c r="C134" s="14" t="s">
        <v>11</v>
      </c>
      <c r="D134" s="13">
        <v>1</v>
      </c>
      <c r="E134" s="13" t="s">
        <v>50</v>
      </c>
      <c r="F134" s="11">
        <f>10%*F131</f>
        <v>200000</v>
      </c>
      <c r="G134" s="11">
        <f>D134*F134</f>
        <v>200000</v>
      </c>
      <c r="H134" s="7" t="s">
        <v>86</v>
      </c>
    </row>
    <row r="135" spans="1:8" ht="23.25">
      <c r="A135" s="35"/>
      <c r="B135" s="13"/>
      <c r="C135" s="18" t="s">
        <v>13</v>
      </c>
      <c r="D135" s="5"/>
      <c r="E135" s="5"/>
      <c r="F135" s="11"/>
      <c r="G135" s="11"/>
      <c r="H135" s="7"/>
    </row>
    <row r="136" spans="1:8" ht="23.25">
      <c r="A136" s="35"/>
      <c r="B136" s="13">
        <v>1</v>
      </c>
      <c r="C136" s="7" t="s">
        <v>53</v>
      </c>
      <c r="D136" s="13"/>
      <c r="E136" s="13"/>
      <c r="F136" s="13"/>
      <c r="G136" s="11"/>
      <c r="H136" s="7" t="s">
        <v>85</v>
      </c>
    </row>
    <row r="137" spans="1:8" ht="23.25">
      <c r="A137" s="35"/>
      <c r="B137" s="13"/>
      <c r="C137" s="7" t="s">
        <v>54</v>
      </c>
      <c r="D137" s="13">
        <v>40</v>
      </c>
      <c r="E137" s="5" t="s">
        <v>55</v>
      </c>
      <c r="F137" s="11">
        <v>60000</v>
      </c>
      <c r="G137" s="11">
        <f>D137*F137</f>
        <v>2400000</v>
      </c>
      <c r="H137" s="7"/>
    </row>
    <row r="138" spans="1:8" ht="23.25">
      <c r="A138" s="35"/>
      <c r="B138" s="13"/>
      <c r="C138" s="7" t="s">
        <v>51</v>
      </c>
      <c r="D138" s="12">
        <v>2</v>
      </c>
      <c r="E138" s="5" t="s">
        <v>52</v>
      </c>
      <c r="F138" s="11">
        <v>75000</v>
      </c>
      <c r="G138" s="11">
        <f>D138*F138</f>
        <v>150000</v>
      </c>
      <c r="H138" s="17"/>
    </row>
    <row r="139" spans="1:8">
      <c r="B139" s="13">
        <v>2</v>
      </c>
      <c r="C139" s="7" t="s">
        <v>46</v>
      </c>
      <c r="D139" s="12"/>
      <c r="E139" s="5"/>
      <c r="F139" s="11"/>
      <c r="G139" s="11"/>
      <c r="H139" s="10" t="s">
        <v>86</v>
      </c>
    </row>
    <row r="140" spans="1:8">
      <c r="B140" s="7"/>
      <c r="C140" s="7" t="s">
        <v>47</v>
      </c>
      <c r="D140" s="5">
        <v>10</v>
      </c>
      <c r="E140" s="5" t="s">
        <v>48</v>
      </c>
      <c r="F140" s="11">
        <v>45000</v>
      </c>
      <c r="G140" s="11">
        <f>D140*F140</f>
        <v>450000</v>
      </c>
      <c r="H140" s="17"/>
    </row>
    <row r="141" spans="1:8">
      <c r="B141" s="17"/>
      <c r="C141" s="7" t="s">
        <v>49</v>
      </c>
      <c r="D141" s="13">
        <v>1</v>
      </c>
      <c r="E141" s="5" t="s">
        <v>50</v>
      </c>
      <c r="F141" s="11">
        <v>35000</v>
      </c>
      <c r="G141" s="11">
        <f>D141*F141</f>
        <v>35000</v>
      </c>
      <c r="H141" s="17"/>
    </row>
    <row r="142" spans="1:8">
      <c r="B142" s="25"/>
      <c r="C142" s="14" t="s">
        <v>51</v>
      </c>
      <c r="D142" s="13">
        <v>2</v>
      </c>
      <c r="E142" s="15" t="s">
        <v>52</v>
      </c>
      <c r="F142" s="16">
        <v>50000</v>
      </c>
      <c r="G142" s="8">
        <f>D142*F142</f>
        <v>100000</v>
      </c>
      <c r="H142" s="17"/>
    </row>
    <row r="146" spans="2:8">
      <c r="B146" s="6" t="s">
        <v>2</v>
      </c>
      <c r="C146" s="6" t="s">
        <v>3</v>
      </c>
      <c r="D146" s="6" t="s">
        <v>4</v>
      </c>
      <c r="E146" s="6" t="s">
        <v>5</v>
      </c>
      <c r="F146" s="6" t="s">
        <v>6</v>
      </c>
      <c r="G146" s="6" t="s">
        <v>7</v>
      </c>
      <c r="H146" s="6" t="s">
        <v>8</v>
      </c>
    </row>
    <row r="147" spans="2:8">
      <c r="B147" s="7"/>
      <c r="C147" s="57" t="s">
        <v>97</v>
      </c>
      <c r="E147" s="7"/>
      <c r="F147" s="8"/>
      <c r="G147" s="8"/>
      <c r="H147" s="7"/>
    </row>
    <row r="148" spans="2:8">
      <c r="B148" s="5"/>
      <c r="C148" s="18" t="s">
        <v>9</v>
      </c>
      <c r="D148" s="7"/>
      <c r="E148" s="7"/>
      <c r="F148" s="8"/>
      <c r="G148" s="8"/>
      <c r="H148" s="10"/>
    </row>
    <row r="149" spans="2:8">
      <c r="B149" s="5">
        <v>1</v>
      </c>
      <c r="C149" s="7" t="s">
        <v>60</v>
      </c>
      <c r="D149" s="5"/>
      <c r="E149" s="5"/>
      <c r="F149" s="11"/>
      <c r="G149" s="11">
        <v>500000</v>
      </c>
      <c r="H149" s="7" t="s">
        <v>92</v>
      </c>
    </row>
    <row r="150" spans="2:8" ht="36.75">
      <c r="B150" s="5">
        <v>2</v>
      </c>
      <c r="C150" s="7" t="s">
        <v>44</v>
      </c>
      <c r="D150" s="5">
        <v>2</v>
      </c>
      <c r="E150" s="5"/>
      <c r="F150" s="11">
        <v>500000</v>
      </c>
      <c r="G150" s="26">
        <f>D150*F150</f>
        <v>1000000</v>
      </c>
      <c r="H150" s="10" t="s">
        <v>87</v>
      </c>
    </row>
    <row r="151" spans="2:8">
      <c r="B151" s="5">
        <v>3</v>
      </c>
      <c r="C151" s="7" t="s">
        <v>45</v>
      </c>
      <c r="D151" s="5"/>
      <c r="E151" s="5"/>
      <c r="F151" s="11"/>
      <c r="G151" s="11">
        <v>5000000</v>
      </c>
      <c r="H151" s="7" t="s">
        <v>85</v>
      </c>
    </row>
    <row r="152" spans="2:8">
      <c r="B152" s="15">
        <v>4</v>
      </c>
      <c r="C152" s="14" t="s">
        <v>56</v>
      </c>
      <c r="D152" s="13">
        <v>1</v>
      </c>
      <c r="E152" s="17"/>
      <c r="F152" s="11">
        <v>80000</v>
      </c>
      <c r="G152" s="28">
        <f>D152*F152</f>
        <v>80000</v>
      </c>
      <c r="H152" s="7" t="s">
        <v>85</v>
      </c>
    </row>
    <row r="153" spans="2:8">
      <c r="B153" s="15">
        <v>5</v>
      </c>
      <c r="C153" s="14" t="s">
        <v>11</v>
      </c>
      <c r="D153" s="13">
        <v>2</v>
      </c>
      <c r="E153" s="17"/>
      <c r="F153" s="11">
        <v>2000000</v>
      </c>
      <c r="G153" s="26">
        <f>D153*F153</f>
        <v>4000000</v>
      </c>
      <c r="H153" s="7" t="s">
        <v>85</v>
      </c>
    </row>
    <row r="154" spans="2:8">
      <c r="B154" s="5"/>
      <c r="C154" s="18" t="s">
        <v>10</v>
      </c>
      <c r="D154" s="12"/>
      <c r="E154" s="5"/>
      <c r="F154" s="11"/>
      <c r="G154" s="11"/>
      <c r="H154" s="7"/>
    </row>
    <row r="155" spans="2:8">
      <c r="B155" s="22">
        <v>1</v>
      </c>
      <c r="C155" s="14" t="s">
        <v>45</v>
      </c>
      <c r="D155" s="13"/>
      <c r="E155" s="13"/>
      <c r="F155" s="13"/>
      <c r="G155" s="11">
        <f>10%*G151</f>
        <v>500000</v>
      </c>
      <c r="H155" s="7" t="s">
        <v>86</v>
      </c>
    </row>
    <row r="156" spans="2:8">
      <c r="B156" s="15">
        <v>2</v>
      </c>
      <c r="C156" s="14" t="s">
        <v>11</v>
      </c>
      <c r="D156" s="13">
        <v>2</v>
      </c>
      <c r="E156" s="13" t="s">
        <v>50</v>
      </c>
      <c r="F156" s="11">
        <f>10%*F153</f>
        <v>200000</v>
      </c>
      <c r="G156" s="11">
        <f>D156*F156</f>
        <v>400000</v>
      </c>
      <c r="H156" s="7" t="s">
        <v>86</v>
      </c>
    </row>
    <row r="157" spans="2:8">
      <c r="B157" s="13"/>
      <c r="C157" s="18" t="s">
        <v>13</v>
      </c>
      <c r="D157" s="5"/>
      <c r="E157" s="5"/>
      <c r="F157" s="11"/>
      <c r="G157" s="11"/>
      <c r="H157" s="7"/>
    </row>
    <row r="158" spans="2:8">
      <c r="B158" s="13">
        <v>1</v>
      </c>
      <c r="C158" s="7" t="s">
        <v>53</v>
      </c>
      <c r="D158" s="13"/>
      <c r="E158" s="13"/>
      <c r="F158" s="13"/>
      <c r="G158" s="11"/>
      <c r="H158" s="7" t="s">
        <v>85</v>
      </c>
    </row>
    <row r="159" spans="2:8">
      <c r="B159" s="13"/>
      <c r="C159" s="7" t="s">
        <v>54</v>
      </c>
      <c r="D159" s="13">
        <v>50</v>
      </c>
      <c r="E159" s="5" t="s">
        <v>55</v>
      </c>
      <c r="F159" s="11">
        <v>60000</v>
      </c>
      <c r="G159" s="11">
        <f>D159*F159</f>
        <v>3000000</v>
      </c>
      <c r="H159" s="7"/>
    </row>
    <row r="160" spans="2:8">
      <c r="B160" s="13"/>
      <c r="C160" s="7" t="s">
        <v>51</v>
      </c>
      <c r="D160" s="12">
        <v>2</v>
      </c>
      <c r="E160" s="5" t="s">
        <v>52</v>
      </c>
      <c r="F160" s="11">
        <v>75000</v>
      </c>
      <c r="G160" s="11">
        <f>D160*F160</f>
        <v>150000</v>
      </c>
      <c r="H160" s="17"/>
    </row>
    <row r="161" spans="2:8">
      <c r="B161" s="13">
        <v>2</v>
      </c>
      <c r="C161" s="7" t="s">
        <v>46</v>
      </c>
      <c r="D161" s="12"/>
      <c r="E161" s="5"/>
      <c r="F161" s="11"/>
      <c r="G161" s="11"/>
      <c r="H161" s="10" t="s">
        <v>86</v>
      </c>
    </row>
    <row r="162" spans="2:8">
      <c r="B162" s="7"/>
      <c r="C162" s="7" t="s">
        <v>47</v>
      </c>
      <c r="D162" s="5">
        <v>2</v>
      </c>
      <c r="E162" s="5" t="s">
        <v>48</v>
      </c>
      <c r="F162" s="11">
        <v>45000</v>
      </c>
      <c r="G162" s="11">
        <f>D162*F162</f>
        <v>90000</v>
      </c>
      <c r="H162" s="17"/>
    </row>
    <row r="163" spans="2:8">
      <c r="B163" s="17"/>
      <c r="C163" s="7" t="s">
        <v>49</v>
      </c>
      <c r="D163" s="13">
        <v>1</v>
      </c>
      <c r="E163" s="5" t="s">
        <v>50</v>
      </c>
      <c r="F163" s="11">
        <v>35000</v>
      </c>
      <c r="G163" s="11">
        <f>D163*F163</f>
        <v>35000</v>
      </c>
      <c r="H163" s="17"/>
    </row>
    <row r="164" spans="2:8">
      <c r="B164" s="25"/>
      <c r="C164" s="14" t="s">
        <v>51</v>
      </c>
      <c r="D164" s="13">
        <v>2</v>
      </c>
      <c r="E164" s="15" t="s">
        <v>52</v>
      </c>
      <c r="F164" s="16">
        <v>50000</v>
      </c>
      <c r="G164" s="8">
        <f>D164*F164</f>
        <v>100000</v>
      </c>
      <c r="H164" s="17"/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2015-08-14T09:35:24Z</dcterms:created>
  <dcterms:modified xsi:type="dcterms:W3CDTF">2015-09-03T04:26:42Z</dcterms:modified>
</cp:coreProperties>
</file>