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<sst xmlns="http://schemas.openxmlformats.org/spreadsheetml/2006/main" count="282" uniqueCount="121">
  <si>
    <t xml:space="preserve">Level A Survey: Length and Condition Survey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</si>
  <si>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</si>
  <si>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</si>
  <si>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</si>
  <si>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</si>
  <si>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</si>
  <si>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T</t>
  </si>
  <si>
    <t xml:space="preserve">G</t>
  </si>
  <si>
    <t xml:space="preserve">Date of Survey</t>
  </si>
  <si>
    <t xml:space="preserve">Surveyor Name</t>
  </si>
  <si>
    <t xml:space="preserve">Geoffrey Rowland</t>
  </si>
  <si>
    <t xml:space="preserve">Location Parish and County</t>
  </si>
  <si>
    <t xml:space="preserve">Montacute, Stoke-sub-Hambdon, Norton-sub-Hamdon</t>
  </si>
  <si>
    <t xml:space="preserve">Grid Reference</t>
  </si>
  <si>
    <t xml:space="preserve">Northern Spur</t>
  </si>
  <si>
    <t xml:space="preserve">Wall section</t>
  </si>
  <si>
    <t xml:space="preserve">Beginning</t>
  </si>
  <si>
    <t xml:space="preserve">End</t>
  </si>
  <si>
    <t xml:space="preserve">Length</t>
  </si>
  <si>
    <t xml:space="preserve">Wall Divider</t>
  </si>
  <si>
    <t xml:space="preserve">Furniture</t>
  </si>
  <si>
    <t xml:space="preserve">Fencing</t>
  </si>
  <si>
    <t xml:space="preserve">Condition Class</t>
  </si>
  <si>
    <t xml:space="preserve">ns1</t>
  </si>
  <si>
    <t xml:space="preserve">F</t>
  </si>
  <si>
    <t xml:space="preserve">ns2</t>
  </si>
  <si>
    <t xml:space="preserve">ns3</t>
  </si>
  <si>
    <t xml:space="preserve">ns4</t>
  </si>
  <si>
    <t xml:space="preserve">ns5</t>
  </si>
  <si>
    <t xml:space="preserve">ns6</t>
  </si>
  <si>
    <t xml:space="preserve">ns7</t>
  </si>
  <si>
    <t xml:space="preserve">ns8</t>
  </si>
  <si>
    <t xml:space="preserve">ns9</t>
  </si>
  <si>
    <t xml:space="preserve">ns10</t>
  </si>
  <si>
    <t xml:space="preserve">ns11</t>
  </si>
  <si>
    <t xml:space="preserve">ns12</t>
  </si>
  <si>
    <t xml:space="preserve">ns13</t>
  </si>
  <si>
    <t xml:space="preserve">ns14</t>
  </si>
  <si>
    <t xml:space="preserve">Railings</t>
  </si>
  <si>
    <t xml:space="preserve">Motacute-Stoke Parish Boundary</t>
  </si>
  <si>
    <t xml:space="preserve">ms1</t>
  </si>
  <si>
    <t xml:space="preserve">ms2</t>
  </si>
  <si>
    <t xml:space="preserve">Slabs</t>
  </si>
  <si>
    <t xml:space="preserve">ms3</t>
  </si>
  <si>
    <t xml:space="preserve">ms4</t>
  </si>
  <si>
    <t xml:space="preserve">ms5</t>
  </si>
  <si>
    <t xml:space="preserve">Hedgecock Hill</t>
  </si>
  <si>
    <t xml:space="preserve">ms6</t>
  </si>
  <si>
    <t xml:space="preserve">ms7</t>
  </si>
  <si>
    <t xml:space="preserve">ms8</t>
  </si>
  <si>
    <t xml:space="preserve">ms9</t>
  </si>
  <si>
    <t xml:space="preserve">ms10</t>
  </si>
  <si>
    <t xml:space="preserve">ms11</t>
  </si>
  <si>
    <t xml:space="preserve">ms12</t>
  </si>
  <si>
    <t xml:space="preserve">ms13</t>
  </si>
  <si>
    <t xml:space="preserve">ms14</t>
  </si>
  <si>
    <t xml:space="preserve">ms15</t>
  </si>
  <si>
    <t xml:space="preserve">Strouds-Warren Field Wall</t>
  </si>
  <si>
    <t xml:space="preserve">sw1</t>
  </si>
  <si>
    <t xml:space="preserve">sw2</t>
  </si>
  <si>
    <t xml:space="preserve">sw3</t>
  </si>
  <si>
    <t xml:space="preserve">sw4</t>
  </si>
  <si>
    <t xml:space="preserve">sw5</t>
  </si>
  <si>
    <t xml:space="preserve">sw6</t>
  </si>
  <si>
    <t xml:space="preserve">sw7</t>
  </si>
  <si>
    <t xml:space="preserve">Strouds Field Wall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</si>
  <si>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</si>
  <si>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</si>
  <si>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</si>
  <si>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</si>
  <si>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</si>
  <si>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</si>
  <si>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</si>
  <si>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</si>
  <si>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</si>
  <si>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</si>
  <si>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</si>
  <si>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</si>
  <si>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</si>
  <si>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</si>
  <si>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</si>
  <si>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Roadside Field Wall</t>
  </si>
  <si>
    <t xml:space="preserve">r1</t>
  </si>
  <si>
    <t xml:space="preserve">r2</t>
  </si>
  <si>
    <t xml:space="preserve">r3</t>
  </si>
  <si>
    <t xml:space="preserve">Butcher’s Hill Field Walls</t>
  </si>
  <si>
    <t xml:space="preserve">b1</t>
  </si>
  <si>
    <t xml:space="preserve">b2</t>
  </si>
  <si>
    <t xml:space="preserve">Montacute-Norton Parish Boundary (Roadside)</t>
  </si>
  <si>
    <t xml:space="preserve">mn1</t>
  </si>
  <si>
    <t xml:space="preserve">mn2</t>
  </si>
  <si>
    <t xml:space="preserve">mn3</t>
  </si>
  <si>
    <t xml:space="preserve">Montacute-Norton Parish Boundary (Quarry)</t>
  </si>
  <si>
    <t xml:space="preserve">mn4</t>
  </si>
  <si>
    <t xml:space="preserve">mn5</t>
  </si>
  <si>
    <t xml:space="preserve">mn6</t>
  </si>
  <si>
    <t xml:space="preserve">mn7</t>
  </si>
  <si>
    <t xml:space="preserve">mn8</t>
  </si>
  <si>
    <t xml:space="preserve">mn9</t>
  </si>
  <si>
    <t xml:space="preserve">mn10</t>
  </si>
  <si>
    <t xml:space="preserve">mn11</t>
  </si>
  <si>
    <t xml:space="preserve">mn12</t>
  </si>
  <si>
    <t xml:space="preserve">mn13</t>
  </si>
  <si>
    <t xml:space="preserve">Quarry Walls</t>
  </si>
  <si>
    <t xml:space="preserve">q1</t>
  </si>
  <si>
    <t xml:space="preserve">North of Strouds</t>
  </si>
  <si>
    <t xml:space="preserve">q2</t>
  </si>
  <si>
    <t xml:space="preserve">East of Quarry</t>
  </si>
  <si>
    <t xml:space="preserve">q3</t>
  </si>
  <si>
    <t xml:space="preserve">q4</t>
  </si>
  <si>
    <t xml:space="preserve">q5</t>
  </si>
  <si>
    <t xml:space="preserve">q6</t>
  </si>
  <si>
    <t xml:space="preserve">q7</t>
  </si>
  <si>
    <t xml:space="preserve">Overlooking</t>
  </si>
  <si>
    <t xml:space="preserve">q8</t>
  </si>
  <si>
    <t xml:space="preserve">q9</t>
  </si>
  <si>
    <t xml:space="preserve">q10</t>
  </si>
  <si>
    <t xml:space="preserve">Not Country Park</t>
  </si>
  <si>
    <t xml:space="preserve">Hedgecock</t>
  </si>
  <si>
    <t xml:space="preserve">Border Country Park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</si>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</sst>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22"/>
  <sheetViews>
    <sheetView showFormulas="false" showGridLines="true" showRowColHeaders="true" showZeros="true" rightToLeft="false" tabSelected="true" showOutlineSymbols="true" defaultGridColor="true" view="normal" topLeftCell="A90" colorId="64" zoomScale="100" zoomScaleNormal="100" zoomScalePageLayoutView="100" workbookViewId="0">
      <selection pane="topLeft" activeCell="N76" activeCellId="0" sqref="N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5.01"/>
    <col collapsed="false" customWidth="true" hidden="false" outlineLevel="0" max="2" min="2" style="0" width="6.67"/>
    <col collapsed="false" customWidth="true" hidden="false" outlineLevel="0" max="3" min="3" style="0" width="2.92"/>
    <col collapsed="false" customWidth="true" hidden="false" outlineLevel="0" max="4" min="4" style="0" width="2.77"/>
    <col collapsed="false" customWidth="true" hidden="false" outlineLevel="0" max="6" min="6" style="0" width="2.22"/>
    <col collapsed="false" customWidth="true" hidden="false" outlineLevel="0" max="7" min="7" style="0" width="3.61"/>
    <col collapsed="false" customWidth="true" hidden="false" outlineLevel="0" max="8" min="8" style="0" width="2.92"/>
    <col collapsed="false" customWidth="true" hidden="false" outlineLevel="0" max="9" min="9" style="0" width="10.14"/>
    <col collapsed="false" customWidth="true" hidden="false" outlineLevel="0" max="10" min="10" style="0" width="16.11"/>
  </cols>
  <sheetData>
    <row r="1" customFormat="false" ht="12.8" hidden="false" customHeight="false" outlineLevel="0" collapsed="false">
      <c r="B1" s="0" t="s">
        <v>0</v>
      </c>
      <c r="K1" s="0" t="s">
        <v>1</v>
      </c>
      <c r="L1" s="0" t="s">
        <v>2</v>
      </c>
      <c r="M1" s="0" t="s">
        <v>3</v>
      </c>
      <c r="N1" s="0" t="s">
        <v>4</v>
      </c>
      <c r="O1" s="0" t="s">
        <v>5</v>
      </c>
      <c r="P1" s="0" t="s">
        <v>6</v>
      </c>
      <c r="Q1" s="0" t="s">
        <v>7</v>
      </c>
    </row>
    <row r="3" customFormat="false" ht="12.8" hidden="false" customHeight="false" outlineLevel="0" collapsed="false">
      <c r="B3" s="0" t="s">
        <v>8</v>
      </c>
      <c r="I3" s="1" t="n">
        <v>44592</v>
      </c>
    </row>
    <row r="4" customFormat="false" ht="12.8" hidden="false" customHeight="false" outlineLevel="0" collapsed="false">
      <c r="B4" s="0" t="s">
        <v>9</v>
      </c>
      <c r="I4" s="0" t="s">
        <v>10</v>
      </c>
    </row>
    <row r="5" customFormat="false" ht="12.8" hidden="false" customHeight="false" outlineLevel="0" collapsed="false">
      <c r="B5" s="0" t="s">
        <v>11</v>
      </c>
      <c r="I5" s="0" t="s">
        <v>12</v>
      </c>
    </row>
    <row r="6" customFormat="false" ht="12.8" hidden="false" customHeight="false" outlineLevel="0" collapsed="false">
      <c r="B6" s="0" t="s">
        <v>13</v>
      </c>
    </row>
    <row r="8" customFormat="false" ht="12.8" hidden="false" customHeight="false" outlineLevel="0" collapsed="false">
      <c r="B8" s="0" t="s">
        <v>14</v>
      </c>
    </row>
    <row r="9" customFormat="false" ht="12.8" hidden="false" customHeight="false" outlineLevel="0" collapsed="false">
      <c r="A9" s="2" t="s">
        <v>14</v>
      </c>
      <c r="B9" s="0" t="s">
        <v>15</v>
      </c>
      <c r="C9" s="0" t="s">
        <v>16</v>
      </c>
      <c r="D9" s="0" t="s">
        <v>17</v>
      </c>
      <c r="E9" s="0" t="s">
        <v>18</v>
      </c>
      <c r="F9" s="0" t="s">
        <v>19</v>
      </c>
      <c r="G9" s="0" t="s">
        <v>20</v>
      </c>
      <c r="H9" s="0" t="s">
        <v>21</v>
      </c>
      <c r="I9" s="0" t="s">
        <v>22</v>
      </c>
    </row>
    <row r="10" customFormat="false" ht="12.8" hidden="false" customHeight="false" outlineLevel="0" collapsed="false">
      <c r="B10" s="0" t="s">
        <v>23</v>
      </c>
      <c r="E10" s="0" t="n">
        <v>32.84</v>
      </c>
      <c r="I10" s="0" t="s">
        <v>24</v>
      </c>
    </row>
    <row r="11" customFormat="false" ht="12.8" hidden="false" customHeight="false" outlineLevel="0" collapsed="false">
      <c r="B11" s="0" t="s">
        <v>25</v>
      </c>
      <c r="E11" s="0" t="n">
        <v>54.94</v>
      </c>
      <c r="I11" s="0" t="s">
        <v>5</v>
      </c>
    </row>
    <row r="12" customFormat="false" ht="12.8" hidden="false" customHeight="false" outlineLevel="0" collapsed="false">
      <c r="B12" s="0" t="s">
        <v>26</v>
      </c>
      <c r="E12" s="0" t="n">
        <v>30.8</v>
      </c>
      <c r="I12" s="0" t="s">
        <v>5</v>
      </c>
    </row>
    <row r="13" customFormat="false" ht="12.8" hidden="false" customHeight="false" outlineLevel="0" collapsed="false">
      <c r="B13" s="0" t="s">
        <v>27</v>
      </c>
      <c r="E13" s="0" t="n">
        <v>70.91</v>
      </c>
      <c r="I13" s="0" t="s">
        <v>5</v>
      </c>
    </row>
    <row r="14" customFormat="false" ht="12.8" hidden="false" customHeight="false" outlineLevel="0" collapsed="false">
      <c r="B14" s="0" t="s">
        <v>28</v>
      </c>
      <c r="E14" s="0" t="n">
        <v>43.67</v>
      </c>
      <c r="I14" s="0" t="s">
        <v>5</v>
      </c>
    </row>
    <row r="15" customFormat="false" ht="12.8" hidden="false" customHeight="false" outlineLevel="0" collapsed="false">
      <c r="B15" s="0" t="s">
        <v>29</v>
      </c>
      <c r="E15" s="0" t="n">
        <v>32.06</v>
      </c>
      <c r="I15" s="0" t="s">
        <v>5</v>
      </c>
    </row>
    <row r="16" customFormat="false" ht="12.8" hidden="false" customHeight="false" outlineLevel="0" collapsed="false">
      <c r="B16" s="0" t="s">
        <v>30</v>
      </c>
      <c r="E16" s="0" t="n">
        <v>73.59</v>
      </c>
      <c r="I16" s="0" t="s">
        <v>24</v>
      </c>
    </row>
    <row r="17" customFormat="false" ht="12.8" hidden="false" customHeight="false" outlineLevel="0" collapsed="false">
      <c r="B17" s="0" t="s">
        <v>31</v>
      </c>
      <c r="E17" s="0" t="n">
        <v>49.68</v>
      </c>
      <c r="I17" s="0" t="s">
        <v>5</v>
      </c>
    </row>
    <row r="18" customFormat="false" ht="12.8" hidden="false" customHeight="false" outlineLevel="0" collapsed="false">
      <c r="B18" s="0" t="s">
        <v>32</v>
      </c>
      <c r="E18" s="0" t="n">
        <v>168.03</v>
      </c>
      <c r="I18" s="0" t="s">
        <v>24</v>
      </c>
    </row>
    <row r="19" customFormat="false" ht="12.8" hidden="false" customHeight="false" outlineLevel="0" collapsed="false">
      <c r="B19" s="0" t="s">
        <v>33</v>
      </c>
      <c r="E19" s="0" t="n">
        <v>122.65</v>
      </c>
      <c r="I19" s="0" t="s">
        <v>5</v>
      </c>
    </row>
    <row r="20" customFormat="false" ht="12.8" hidden="false" customHeight="false" outlineLevel="0" collapsed="false">
      <c r="B20" s="0" t="s">
        <v>34</v>
      </c>
      <c r="E20" s="0" t="n">
        <v>73.84</v>
      </c>
      <c r="I20" s="0" t="s">
        <v>1</v>
      </c>
    </row>
    <row r="21" customFormat="false" ht="12.8" hidden="false" customHeight="false" outlineLevel="0" collapsed="false">
      <c r="B21" s="0" t="s">
        <v>35</v>
      </c>
      <c r="E21" s="0" t="n">
        <v>34.31</v>
      </c>
      <c r="I21" s="0" t="s">
        <v>2</v>
      </c>
    </row>
    <row r="22" customFormat="false" ht="12.8" hidden="false" customHeight="false" outlineLevel="0" collapsed="false">
      <c r="B22" s="0" t="s">
        <v>36</v>
      </c>
      <c r="E22" s="0" t="n">
        <v>7.44</v>
      </c>
      <c r="I22" s="0" t="s">
        <v>2</v>
      </c>
      <c r="K22" s="3" t="s">
        <v>1</v>
      </c>
      <c r="L22" s="3" t="s">
        <v>2</v>
      </c>
      <c r="M22" s="3" t="s">
        <v>3</v>
      </c>
      <c r="N22" s="3" t="s">
        <v>4</v>
      </c>
      <c r="O22" s="3" t="s">
        <v>5</v>
      </c>
      <c r="P22" s="3" t="s">
        <v>24</v>
      </c>
      <c r="Q22" s="3" t="s">
        <v>7</v>
      </c>
    </row>
    <row r="23" customFormat="false" ht="12.8" hidden="false" customHeight="false" outlineLevel="0" collapsed="false">
      <c r="B23" s="0" t="s">
        <v>37</v>
      </c>
      <c r="E23" s="0" t="n">
        <v>5.47</v>
      </c>
      <c r="I23" s="0" t="s">
        <v>2</v>
      </c>
      <c r="J23" s="0" t="s">
        <v>38</v>
      </c>
      <c r="K23" s="0" t="n">
        <f aca="false">SUMIF($I$10:$I$23,"A",$E$10:$E$23)</f>
        <v>73.84</v>
      </c>
      <c r="L23" s="2" t="n">
        <f aca="false">SUMIF($I$10:$I$23,"B",$E$10:$E$23)</f>
        <v>47.22</v>
      </c>
      <c r="M23" s="2" t="n">
        <f aca="false">SUMIF($I$10:$I$23,"C",$E$10:$E$23)</f>
        <v>0</v>
      </c>
      <c r="N23" s="2" t="n">
        <f aca="false">SUMIF($I$10:$I$23,"D",$E$10:$E$23)</f>
        <v>0</v>
      </c>
      <c r="O23" s="2" t="n">
        <f aca="false">SUMIF($I$10:$I$23,"E",$E$10:$E$23)</f>
        <v>404.71</v>
      </c>
      <c r="P23" s="2" t="n">
        <f aca="false">SUMIF($I$10:$I$23,"F",$E$10:$E$23)</f>
        <v>274.46</v>
      </c>
      <c r="Q23" s="2" t="n">
        <f aca="false">SUMIF($I$10:$I$23,"G",$E$10:$E$23)</f>
        <v>0</v>
      </c>
      <c r="R23" s="3" t="n">
        <f aca="false">SUM(K23:Q23)</f>
        <v>800.23</v>
      </c>
    </row>
    <row r="24" customFormat="false" ht="12.8" hidden="false" customHeight="false" outlineLevel="0" collapsed="false">
      <c r="E24" s="3" t="n">
        <f aca="false">SUM(E10:E23)</f>
        <v>800.23</v>
      </c>
      <c r="K24" s="4" t="n">
        <f aca="false">K23/$R$23</f>
        <v>0.0922734713769791</v>
      </c>
      <c r="L24" s="4" t="n">
        <f aca="false">L23/$R$23</f>
        <v>0.0590080351898829</v>
      </c>
      <c r="M24" s="4" t="n">
        <f aca="false">M23/$R$23</f>
        <v>0</v>
      </c>
      <c r="N24" s="4" t="n">
        <f aca="false">N23/$R$23</f>
        <v>0</v>
      </c>
      <c r="O24" s="4" t="n">
        <f aca="false">O23/$R$23</f>
        <v>0.505742099146495</v>
      </c>
      <c r="P24" s="4" t="n">
        <f aca="false">P23/$R$23</f>
        <v>0.342976394286643</v>
      </c>
      <c r="Q24" s="4" t="n">
        <f aca="false">Q23/$R$23</f>
        <v>0</v>
      </c>
      <c r="R24" s="5" t="n">
        <f aca="false">R23/$R$23</f>
        <v>1</v>
      </c>
    </row>
    <row r="25" customFormat="false" ht="23.85" hidden="false" customHeight="false" outlineLevel="0" collapsed="false">
      <c r="A25" s="6" t="s">
        <v>39</v>
      </c>
      <c r="B25" s="2" t="s">
        <v>15</v>
      </c>
      <c r="C25" s="2" t="s">
        <v>16</v>
      </c>
      <c r="D25" s="2" t="s">
        <v>17</v>
      </c>
      <c r="E25" s="2" t="s">
        <v>18</v>
      </c>
      <c r="F25" s="2" t="s">
        <v>19</v>
      </c>
      <c r="G25" s="2" t="s">
        <v>20</v>
      </c>
      <c r="H25" s="2" t="s">
        <v>21</v>
      </c>
      <c r="I25" s="2" t="s">
        <v>22</v>
      </c>
    </row>
    <row r="26" customFormat="false" ht="12.8" hidden="false" customHeight="false" outlineLevel="0" collapsed="false">
      <c r="B26" s="0" t="s">
        <v>40</v>
      </c>
      <c r="E26" s="0" t="n">
        <v>240.62</v>
      </c>
      <c r="I26" s="0" t="s">
        <v>7</v>
      </c>
    </row>
    <row r="27" customFormat="false" ht="12.8" hidden="false" customHeight="false" outlineLevel="0" collapsed="false">
      <c r="A27" s="2"/>
      <c r="B27" s="0" t="s">
        <v>41</v>
      </c>
      <c r="E27" s="0" t="n">
        <v>42.8</v>
      </c>
      <c r="I27" s="0" t="s">
        <v>4</v>
      </c>
      <c r="J27" s="0" t="s">
        <v>42</v>
      </c>
    </row>
    <row r="28" customFormat="false" ht="12.8" hidden="false" customHeight="false" outlineLevel="0" collapsed="false">
      <c r="A28" s="2"/>
      <c r="B28" s="0" t="s">
        <v>43</v>
      </c>
      <c r="E28" s="0" t="n">
        <v>38.4</v>
      </c>
      <c r="I28" s="0" t="s">
        <v>24</v>
      </c>
    </row>
    <row r="29" customFormat="false" ht="12.8" hidden="false" customHeight="false" outlineLevel="0" collapsed="false">
      <c r="A29" s="2"/>
      <c r="B29" s="0" t="s">
        <v>44</v>
      </c>
      <c r="E29" s="0" t="n">
        <v>174.46</v>
      </c>
      <c r="I29" s="0" t="s">
        <v>3</v>
      </c>
    </row>
    <row r="30" customFormat="false" ht="12.8" hidden="false" customHeight="false" outlineLevel="0" collapsed="false">
      <c r="A30" s="2"/>
      <c r="B30" s="0" t="s">
        <v>45</v>
      </c>
      <c r="E30" s="0" t="n">
        <v>22.44</v>
      </c>
      <c r="I30" s="0" t="s">
        <v>4</v>
      </c>
    </row>
    <row r="31" customFormat="false" ht="12.8" hidden="false" customHeight="false" outlineLevel="0" collapsed="false">
      <c r="A31" s="2" t="s">
        <v>46</v>
      </c>
      <c r="B31" s="0" t="s">
        <v>47</v>
      </c>
      <c r="E31" s="0" t="n">
        <v>73.27</v>
      </c>
      <c r="I31" s="0" t="s">
        <v>5</v>
      </c>
      <c r="J31" s="0" t="n">
        <f aca="false">E31+E32</f>
        <v>338.89</v>
      </c>
    </row>
    <row r="32" customFormat="false" ht="12.8" hidden="false" customHeight="false" outlineLevel="0" collapsed="false">
      <c r="A32" s="0" t="s">
        <v>46</v>
      </c>
      <c r="B32" s="0" t="s">
        <v>48</v>
      </c>
      <c r="E32" s="0" t="n">
        <v>265.62</v>
      </c>
      <c r="I32" s="0" t="s">
        <v>24</v>
      </c>
    </row>
    <row r="33" customFormat="false" ht="12.8" hidden="false" customHeight="false" outlineLevel="0" collapsed="false">
      <c r="B33" s="0" t="s">
        <v>49</v>
      </c>
      <c r="E33" s="0" t="n">
        <v>71.58</v>
      </c>
      <c r="I33" s="0" t="s">
        <v>5</v>
      </c>
    </row>
    <row r="34" customFormat="false" ht="12.8" hidden="false" customHeight="false" outlineLevel="0" collapsed="false">
      <c r="B34" s="0" t="s">
        <v>50</v>
      </c>
      <c r="E34" s="0" t="n">
        <v>105.19</v>
      </c>
      <c r="I34" s="0" t="s">
        <v>24</v>
      </c>
    </row>
    <row r="35" customFormat="false" ht="12.8" hidden="false" customHeight="false" outlineLevel="0" collapsed="false">
      <c r="B35" s="0" t="s">
        <v>51</v>
      </c>
      <c r="E35" s="0" t="n">
        <v>18.05</v>
      </c>
      <c r="I35" s="0" t="s">
        <v>4</v>
      </c>
    </row>
    <row r="36" customFormat="false" ht="12.8" hidden="false" customHeight="false" outlineLevel="0" collapsed="false">
      <c r="B36" s="0" t="s">
        <v>52</v>
      </c>
      <c r="E36" s="0" t="n">
        <v>106.71</v>
      </c>
      <c r="I36" s="0" t="s">
        <v>5</v>
      </c>
    </row>
    <row r="37" customFormat="false" ht="12.8" hidden="false" customHeight="false" outlineLevel="0" collapsed="false">
      <c r="B37" s="0" t="s">
        <v>53</v>
      </c>
      <c r="E37" s="0" t="n">
        <v>27.56</v>
      </c>
      <c r="I37" s="0" t="s">
        <v>24</v>
      </c>
    </row>
    <row r="38" customFormat="false" ht="12.8" hidden="false" customHeight="false" outlineLevel="0" collapsed="false">
      <c r="B38" s="0" t="s">
        <v>54</v>
      </c>
      <c r="E38" s="0" t="n">
        <v>104.71</v>
      </c>
      <c r="I38" s="0" t="s">
        <v>5</v>
      </c>
    </row>
    <row r="39" customFormat="false" ht="12.8" hidden="false" customHeight="false" outlineLevel="0" collapsed="false">
      <c r="B39" s="0" t="s">
        <v>55</v>
      </c>
      <c r="E39" s="0" t="n">
        <v>41.35</v>
      </c>
      <c r="I39" s="0" t="s">
        <v>24</v>
      </c>
      <c r="K39" s="3" t="s">
        <v>1</v>
      </c>
      <c r="L39" s="3" t="s">
        <v>2</v>
      </c>
      <c r="M39" s="3" t="s">
        <v>3</v>
      </c>
      <c r="N39" s="3" t="s">
        <v>4</v>
      </c>
      <c r="O39" s="3" t="s">
        <v>5</v>
      </c>
      <c r="P39" s="3" t="s">
        <v>24</v>
      </c>
      <c r="Q39" s="3" t="s">
        <v>7</v>
      </c>
    </row>
    <row r="40" customFormat="false" ht="12.8" hidden="false" customHeight="false" outlineLevel="0" collapsed="false">
      <c r="B40" s="0" t="s">
        <v>56</v>
      </c>
      <c r="E40" s="0" t="n">
        <v>211.98</v>
      </c>
      <c r="I40" s="0" t="s">
        <v>5</v>
      </c>
      <c r="K40" s="2" t="n">
        <f aca="false">SUMIF($I$26:$I$40,"A",$E$26:$E$40)</f>
        <v>0</v>
      </c>
      <c r="L40" s="2" t="n">
        <f aca="false">SUMIF($I$26:$I$40,"B",$E$26:$E$40)</f>
        <v>0</v>
      </c>
      <c r="M40" s="2" t="n">
        <f aca="false">SUMIF($I$26:$I$40,"C",$E$26:$E$40)</f>
        <v>174.46</v>
      </c>
      <c r="N40" s="2" t="n">
        <f aca="false">SUMIF($I$26:$I$40,"D",$E$26:$E$40)</f>
        <v>83.29</v>
      </c>
      <c r="O40" s="2" t="n">
        <f aca="false">SUMIF($I$26:$I$40,"E",$E$26:$E$40)</f>
        <v>568.25</v>
      </c>
      <c r="P40" s="2" t="n">
        <f aca="false">SUMIF($I$26:$I$40,"F",$E$26:$E$40)</f>
        <v>478.12</v>
      </c>
      <c r="Q40" s="2" t="n">
        <f aca="false">SUMIF($I$26:$I$40,"G",$E$26:$E$40)</f>
        <v>240.62</v>
      </c>
      <c r="R40" s="3" t="n">
        <f aca="false">SUM(K40:Q40)</f>
        <v>1544.74</v>
      </c>
    </row>
    <row r="41" customFormat="false" ht="12.8" hidden="false" customHeight="false" outlineLevel="0" collapsed="false">
      <c r="E41" s="3" t="n">
        <f aca="false">SUM(E26:E40)</f>
        <v>1544.74</v>
      </c>
      <c r="K41" s="4" t="n">
        <f aca="false">K40/$R$40</f>
        <v>0</v>
      </c>
      <c r="L41" s="4" t="n">
        <f aca="false">L40/$R$40</f>
        <v>0</v>
      </c>
      <c r="M41" s="4" t="n">
        <f aca="false">M40/$R$40</f>
        <v>0.112938099615469</v>
      </c>
      <c r="N41" s="4" t="n">
        <f aca="false">N40/$R$40</f>
        <v>0.0539184587697606</v>
      </c>
      <c r="O41" s="4" t="n">
        <f aca="false">O40/$R$40</f>
        <v>0.367861258205264</v>
      </c>
      <c r="P41" s="4" t="n">
        <f aca="false">P40/$R$40</f>
        <v>0.30951486981628</v>
      </c>
      <c r="Q41" s="4" t="n">
        <f aca="false">Q40/$R$40</f>
        <v>0.155767313593226</v>
      </c>
      <c r="R41" s="5" t="n">
        <f aca="false">R40/$R$40</f>
        <v>1</v>
      </c>
    </row>
    <row r="42" customFormat="false" ht="23.85" hidden="false" customHeight="false" outlineLevel="0" collapsed="false">
      <c r="A42" s="6" t="s">
        <v>57</v>
      </c>
    </row>
    <row r="43" customFormat="false" ht="12.8" hidden="false" customHeight="false" outlineLevel="0" collapsed="false">
      <c r="B43" s="0" t="s">
        <v>58</v>
      </c>
      <c r="E43" s="0" t="n">
        <v>52.25</v>
      </c>
      <c r="I43" s="0" t="s">
        <v>1</v>
      </c>
    </row>
    <row r="44" customFormat="false" ht="12.8" hidden="false" customHeight="false" outlineLevel="0" collapsed="false">
      <c r="B44" s="0" t="s">
        <v>59</v>
      </c>
      <c r="E44" s="0" t="n">
        <v>19.98</v>
      </c>
      <c r="I44" s="0" t="s">
        <v>1</v>
      </c>
    </row>
    <row r="45" customFormat="false" ht="12.8" hidden="false" customHeight="false" outlineLevel="0" collapsed="false">
      <c r="B45" s="0" t="s">
        <v>60</v>
      </c>
      <c r="E45" s="0" t="n">
        <v>87.36</v>
      </c>
      <c r="I45" s="0" t="s">
        <v>2</v>
      </c>
    </row>
    <row r="46" customFormat="false" ht="12.8" hidden="false" customHeight="false" outlineLevel="0" collapsed="false">
      <c r="B46" s="0" t="s">
        <v>61</v>
      </c>
      <c r="E46" s="0" t="n">
        <v>9.47</v>
      </c>
      <c r="I46" s="0" t="s">
        <v>1</v>
      </c>
    </row>
    <row r="47" customFormat="false" ht="12.8" hidden="false" customHeight="false" outlineLevel="0" collapsed="false">
      <c r="B47" s="0" t="s">
        <v>62</v>
      </c>
      <c r="E47" s="0" t="n">
        <v>96.67</v>
      </c>
      <c r="I47" s="0" t="s">
        <v>2</v>
      </c>
    </row>
    <row r="48" customFormat="false" ht="12.8" hidden="false" customHeight="false" outlineLevel="0" collapsed="false">
      <c r="B48" s="0" t="s">
        <v>63</v>
      </c>
      <c r="E48" s="0" t="n">
        <v>143.46</v>
      </c>
      <c r="I48" s="0" t="s">
        <v>2</v>
      </c>
    </row>
    <row r="49" customFormat="false" ht="12.8" hidden="false" customHeight="false" outlineLevel="0" collapsed="false">
      <c r="B49" s="0" t="s">
        <v>64</v>
      </c>
      <c r="E49" s="0" t="n">
        <v>22.84</v>
      </c>
      <c r="I49" s="0" t="s">
        <v>1</v>
      </c>
      <c r="K49" s="3" t="s">
        <v>1</v>
      </c>
      <c r="L49" s="3" t="s">
        <v>2</v>
      </c>
      <c r="M49" s="3" t="s">
        <v>3</v>
      </c>
      <c r="N49" s="3" t="s">
        <v>4</v>
      </c>
      <c r="O49" s="3" t="s">
        <v>5</v>
      </c>
      <c r="P49" s="3" t="s">
        <v>24</v>
      </c>
      <c r="Q49" s="3" t="s">
        <v>7</v>
      </c>
    </row>
    <row r="50" customFormat="false" ht="12.8" hidden="false" customHeight="false" outlineLevel="0" collapsed="false">
      <c r="E50" s="3" t="n">
        <f aca="false">SUM(E43:E49)</f>
        <v>432.03</v>
      </c>
      <c r="K50" s="0" t="n">
        <f aca="false">SUMIF($I$43:$I$49,"A",$E$43:$E$49)</f>
        <v>104.54</v>
      </c>
      <c r="L50" s="0" t="n">
        <f aca="false">SUMIF($I$43:$I$49,"B",$E$43:$E$49)</f>
        <v>327.49</v>
      </c>
      <c r="M50" s="0" t="n">
        <f aca="false">SUMIF($I$43:$I$49,"C",$E$43:$E$49)</f>
        <v>0</v>
      </c>
      <c r="N50" s="0" t="n">
        <f aca="false">SUMIF($I$43:$I$49,"D",$E$43:$E$49)</f>
        <v>0</v>
      </c>
      <c r="O50" s="0" t="n">
        <f aca="false">SUMIF($I$43:$I$49,"E",$E$43:$E$49)</f>
        <v>0</v>
      </c>
      <c r="P50" s="0" t="n">
        <f aca="false">SUMIF($I$43:$I$49,"F",$E$43:$E$49)</f>
        <v>0</v>
      </c>
      <c r="Q50" s="0" t="n">
        <f aca="false">SUMIF($I$43:$I$49,"G",$E$43:$E$49)</f>
        <v>0</v>
      </c>
      <c r="R50" s="3" t="n">
        <f aca="false">SUM(K50:Q50)</f>
        <v>432.03</v>
      </c>
    </row>
    <row r="51" customFormat="false" ht="12.8" hidden="false" customHeight="false" outlineLevel="0" collapsed="false">
      <c r="A51" s="0" t="s">
        <v>65</v>
      </c>
      <c r="K51" s="4" t="n">
        <f aca="false">K50/$R$50</f>
        <v>0.241973936995116</v>
      </c>
      <c r="L51" s="4" t="n">
        <f aca="false">L50/$R$50</f>
        <v>0.758026063004884</v>
      </c>
      <c r="M51" s="4" t="n">
        <f aca="false">M50/$R$50</f>
        <v>0</v>
      </c>
      <c r="N51" s="4" t="n">
        <f aca="false">N50/$R$50</f>
        <v>0</v>
      </c>
      <c r="O51" s="4" t="n">
        <f aca="false">O50/$R$50</f>
        <v>0</v>
      </c>
      <c r="P51" s="4" t="n">
        <f aca="false">P50/$R$50</f>
        <v>0</v>
      </c>
      <c r="Q51" s="4" t="n">
        <f aca="false">Q50/$R$50</f>
        <v>0</v>
      </c>
      <c r="R51" s="5" t="n">
        <f aca="false">R50/$R$50</f>
        <v>1</v>
      </c>
    </row>
    <row r="52" customFormat="false" ht="12.8" hidden="false" customHeight="false" outlineLevel="0" collapsed="false">
      <c r="B52" s="0" t="s">
        <v>66</v>
      </c>
      <c r="E52" s="0" t="n">
        <v>125.18</v>
      </c>
      <c r="I52" s="0" t="s">
        <v>1</v>
      </c>
    </row>
    <row r="53" customFormat="false" ht="12.8" hidden="false" customHeight="false" outlineLevel="0" collapsed="false">
      <c r="B53" s="0" t="s">
        <v>67</v>
      </c>
      <c r="E53" s="0" t="n">
        <v>60.14</v>
      </c>
      <c r="I53" s="0" t="s">
        <v>1</v>
      </c>
    </row>
    <row r="54" customFormat="false" ht="12.8" hidden="false" customHeight="false" outlineLevel="0" collapsed="false">
      <c r="B54" s="0" t="s">
        <v>68</v>
      </c>
      <c r="E54" s="0" t="n">
        <v>34.12</v>
      </c>
      <c r="I54" s="0" t="s">
        <v>1</v>
      </c>
    </row>
    <row r="55" customFormat="false" ht="12.8" hidden="false" customHeight="false" outlineLevel="0" collapsed="false">
      <c r="B55" s="0" t="s">
        <v>69</v>
      </c>
      <c r="E55" s="0" t="n">
        <v>24.36</v>
      </c>
      <c r="I55" s="0" t="s">
        <v>1</v>
      </c>
    </row>
    <row r="56" customFormat="false" ht="12.8" hidden="false" customHeight="false" outlineLevel="0" collapsed="false">
      <c r="B56" s="0" t="s">
        <v>70</v>
      </c>
      <c r="E56" s="0" t="n">
        <v>19.63</v>
      </c>
      <c r="I56" s="0" t="s">
        <v>1</v>
      </c>
    </row>
    <row r="57" customFormat="false" ht="12.8" hidden="false" customHeight="false" outlineLevel="0" collapsed="false">
      <c r="B57" s="0" t="s">
        <v>71</v>
      </c>
      <c r="E57" s="0" t="n">
        <v>44.58</v>
      </c>
      <c r="I57" s="0" t="s">
        <v>1</v>
      </c>
    </row>
    <row r="58" customFormat="false" ht="12.8" hidden="false" customHeight="false" outlineLevel="0" collapsed="false">
      <c r="B58" s="0" t="s">
        <v>72</v>
      </c>
      <c r="E58" s="0" t="n">
        <v>3.39</v>
      </c>
      <c r="I58" s="0" t="s">
        <v>5</v>
      </c>
    </row>
    <row r="59" customFormat="false" ht="12.8" hidden="false" customHeight="false" outlineLevel="0" collapsed="false">
      <c r="B59" s="0" t="s">
        <v>73</v>
      </c>
      <c r="E59" s="0" t="n">
        <v>37.66</v>
      </c>
      <c r="I59" s="0" t="s">
        <v>24</v>
      </c>
    </row>
    <row r="60" customFormat="false" ht="12.8" hidden="false" customHeight="false" outlineLevel="0" collapsed="false">
      <c r="B60" s="0" t="s">
        <v>74</v>
      </c>
      <c r="E60" s="0" t="n">
        <v>3.66</v>
      </c>
      <c r="I60" s="0" t="s">
        <v>4</v>
      </c>
    </row>
    <row r="61" customFormat="false" ht="12.8" hidden="false" customHeight="false" outlineLevel="0" collapsed="false">
      <c r="B61" s="0" t="s">
        <v>75</v>
      </c>
      <c r="E61" s="0" t="n">
        <v>7.02</v>
      </c>
      <c r="I61" s="0" t="s">
        <v>1</v>
      </c>
    </row>
    <row r="62" customFormat="false" ht="12.8" hidden="false" customHeight="false" outlineLevel="0" collapsed="false">
      <c r="B62" s="0" t="s">
        <v>76</v>
      </c>
      <c r="E62" s="0" t="n">
        <v>20.33</v>
      </c>
      <c r="I62" s="0" t="s">
        <v>2</v>
      </c>
    </row>
    <row r="63" customFormat="false" ht="12.8" hidden="false" customHeight="false" outlineLevel="0" collapsed="false">
      <c r="B63" s="0" t="s">
        <v>77</v>
      </c>
      <c r="E63" s="0" t="n">
        <v>4.19</v>
      </c>
      <c r="I63" s="0" t="s">
        <v>24</v>
      </c>
    </row>
    <row r="64" customFormat="false" ht="12.8" hidden="false" customHeight="false" outlineLevel="0" collapsed="false">
      <c r="B64" s="0" t="s">
        <v>78</v>
      </c>
      <c r="E64" s="0" t="n">
        <v>20.68</v>
      </c>
      <c r="I64" s="0" t="s">
        <v>24</v>
      </c>
    </row>
    <row r="65" customFormat="false" ht="12.8" hidden="false" customHeight="false" outlineLevel="0" collapsed="false">
      <c r="B65" s="0" t="s">
        <v>79</v>
      </c>
      <c r="E65" s="0" t="n">
        <v>36.76</v>
      </c>
      <c r="I65" s="0" t="s">
        <v>4</v>
      </c>
    </row>
    <row r="66" customFormat="false" ht="12.8" hidden="false" customHeight="false" outlineLevel="0" collapsed="false">
      <c r="B66" s="0" t="s">
        <v>80</v>
      </c>
      <c r="E66" s="0" t="n">
        <v>6.25</v>
      </c>
      <c r="I66" s="0" t="s">
        <v>1</v>
      </c>
      <c r="K66" s="3" t="s">
        <v>1</v>
      </c>
      <c r="L66" s="3" t="s">
        <v>2</v>
      </c>
      <c r="M66" s="3" t="s">
        <v>3</v>
      </c>
      <c r="N66" s="3" t="s">
        <v>4</v>
      </c>
      <c r="O66" s="3" t="s">
        <v>5</v>
      </c>
      <c r="P66" s="3" t="s">
        <v>24</v>
      </c>
      <c r="Q66" s="3" t="s">
        <v>7</v>
      </c>
    </row>
    <row r="67" customFormat="false" ht="12.8" hidden="false" customHeight="false" outlineLevel="0" collapsed="false">
      <c r="E67" s="3" t="n">
        <f aca="false">SUM(E52:E66)</f>
        <v>447.95</v>
      </c>
      <c r="K67" s="0" t="n">
        <f aca="false">SUMIF($I$52:$I$66,"A",$E$52:$E$66)</f>
        <v>321.28</v>
      </c>
      <c r="L67" s="0" t="n">
        <f aca="false">SUMIF($I$52:$I$66,"B",$E$52:$E$66)</f>
        <v>20.33</v>
      </c>
      <c r="M67" s="0" t="n">
        <f aca="false">SUMIF($I$52:$I$66,"C",$E$52:$E$66)</f>
        <v>0</v>
      </c>
      <c r="N67" s="0" t="n">
        <f aca="false">SUMIF($I$52:$I$66,"D",$E$52:$E$66)</f>
        <v>40.42</v>
      </c>
      <c r="O67" s="0" t="n">
        <f aca="false">SUMIF($I$52:$I$66,"E",$E$52:$E$66)</f>
        <v>3.39</v>
      </c>
      <c r="P67" s="0" t="n">
        <f aca="false">SUMIF($I$52:$I$66,"F",$E$52:$E$66)</f>
        <v>62.53</v>
      </c>
      <c r="Q67" s="0" t="n">
        <f aca="false">SUMIF($I$52:$I$66,"G",$E$52:$E$66)</f>
        <v>0</v>
      </c>
      <c r="R67" s="3" t="n">
        <f aca="false">SUM(K67:Q67)</f>
        <v>447.95</v>
      </c>
    </row>
    <row r="68" customFormat="false" ht="12.8" hidden="false" customHeight="false" outlineLevel="0" collapsed="false">
      <c r="A68" s="0" t="s">
        <v>81</v>
      </c>
      <c r="K68" s="4" t="n">
        <f aca="false">K67/$R$67</f>
        <v>0.717222904342002</v>
      </c>
      <c r="L68" s="4" t="n">
        <f aca="false">L67/$R$67</f>
        <v>0.0453845295233843</v>
      </c>
      <c r="M68" s="4" t="n">
        <f aca="false">M67/$R$67</f>
        <v>0</v>
      </c>
      <c r="N68" s="4" t="n">
        <f aca="false">N67/$R$67</f>
        <v>0.0902332849648398</v>
      </c>
      <c r="O68" s="4" t="n">
        <f aca="false">O67/$R$67</f>
        <v>0.00756780890724411</v>
      </c>
      <c r="P68" s="4" t="n">
        <f aca="false">P67/$R$67</f>
        <v>0.139591472262529</v>
      </c>
      <c r="Q68" s="4" t="n">
        <f aca="false">Q67/$R$67</f>
        <v>0</v>
      </c>
      <c r="R68" s="5" t="n">
        <f aca="false">R67/$R$67</f>
        <v>1</v>
      </c>
    </row>
    <row r="69" customFormat="false" ht="12.8" hidden="false" customHeight="false" outlineLevel="0" collapsed="false">
      <c r="B69" s="0" t="s">
        <v>82</v>
      </c>
      <c r="E69" s="7" t="n">
        <v>252.61</v>
      </c>
      <c r="I69" s="0" t="s">
        <v>24</v>
      </c>
    </row>
    <row r="70" customFormat="false" ht="12.8" hidden="false" customHeight="false" outlineLevel="0" collapsed="false">
      <c r="B70" s="0" t="s">
        <v>83</v>
      </c>
      <c r="E70" s="0" t="n">
        <v>148.57</v>
      </c>
      <c r="I70" s="0" t="s">
        <v>24</v>
      </c>
    </row>
    <row r="71" customFormat="false" ht="12.8" hidden="false" customHeight="false" outlineLevel="0" collapsed="false">
      <c r="B71" s="0" t="s">
        <v>84</v>
      </c>
      <c r="E71" s="0" t="n">
        <v>11.86</v>
      </c>
      <c r="I71" s="0" t="s">
        <v>5</v>
      </c>
      <c r="K71" s="3" t="s">
        <v>1</v>
      </c>
      <c r="L71" s="3" t="s">
        <v>2</v>
      </c>
      <c r="M71" s="3" t="s">
        <v>3</v>
      </c>
      <c r="N71" s="3" t="s">
        <v>4</v>
      </c>
      <c r="O71" s="3" t="s">
        <v>5</v>
      </c>
      <c r="P71" s="3" t="s">
        <v>24</v>
      </c>
      <c r="Q71" s="3" t="s">
        <v>7</v>
      </c>
    </row>
    <row r="72" customFormat="false" ht="12.8" hidden="false" customHeight="false" outlineLevel="0" collapsed="false">
      <c r="E72" s="3" t="n">
        <f aca="false">SUM(E69:E71)</f>
        <v>413.04</v>
      </c>
      <c r="K72" s="2" t="n">
        <f aca="false">SUMIF($I$69:$I$71,"A",$E$69:$E$71)</f>
        <v>0</v>
      </c>
      <c r="L72" s="2" t="n">
        <f aca="false">SUMIF($I$69:$I$71,"B",$E$69:$E$71)</f>
        <v>0</v>
      </c>
      <c r="M72" s="2" t="n">
        <f aca="false">SUMIF($I$69:$I$71,"C",$E$69:$E$71)</f>
        <v>0</v>
      </c>
      <c r="N72" s="2" t="n">
        <f aca="false">SUMIF($I$69:$I$71,"D",$E$69:$E$721)</f>
        <v>0</v>
      </c>
      <c r="O72" s="2" t="n">
        <f aca="false">SUMIF($I$69:$I$71,"E",$E$69:$E$71)</f>
        <v>11.86</v>
      </c>
      <c r="P72" s="2" t="n">
        <f aca="false">SUMIF($I$69:$I$71,"F",$E$69:$E$71)</f>
        <v>401.18</v>
      </c>
      <c r="Q72" s="2" t="n">
        <f aca="false">SUMIF($I$69:$I$71,"G",$E$69:$E$71)</f>
        <v>0</v>
      </c>
      <c r="R72" s="3" t="n">
        <f aca="false">SUM(K72:Q72)</f>
        <v>413.04</v>
      </c>
    </row>
    <row r="73" customFormat="false" ht="12.8" hidden="false" customHeight="false" outlineLevel="0" collapsed="false">
      <c r="A73" s="0" t="s">
        <v>85</v>
      </c>
      <c r="K73" s="4" t="n">
        <f aca="false">K72/$R$72</f>
        <v>0</v>
      </c>
      <c r="L73" s="4" t="n">
        <f aca="false">L72/$R$72</f>
        <v>0</v>
      </c>
      <c r="M73" s="4" t="n">
        <f aca="false">M72/$R$72</f>
        <v>0</v>
      </c>
      <c r="N73" s="4" t="n">
        <f aca="false">N72/$R$72</f>
        <v>0</v>
      </c>
      <c r="O73" s="4" t="n">
        <f aca="false">O72/$R$72</f>
        <v>0.0287139260120085</v>
      </c>
      <c r="P73" s="4" t="n">
        <f aca="false">P72/$R$72</f>
        <v>0.971286073987992</v>
      </c>
      <c r="Q73" s="4" t="n">
        <f aca="false">Q72/$R$72</f>
        <v>0</v>
      </c>
      <c r="R73" s="5" t="n">
        <f aca="false">R72/$R$72</f>
        <v>1</v>
      </c>
    </row>
    <row r="74" customFormat="false" ht="12.8" hidden="false" customHeight="false" outlineLevel="0" collapsed="false">
      <c r="B74" s="0" t="s">
        <v>86</v>
      </c>
      <c r="E74" s="0" t="n">
        <v>40.72</v>
      </c>
      <c r="I74" s="0" t="s">
        <v>4</v>
      </c>
    </row>
    <row r="75" customFormat="false" ht="12.8" hidden="false" customHeight="false" outlineLevel="0" collapsed="false">
      <c r="B75" s="0" t="s">
        <v>87</v>
      </c>
      <c r="E75" s="0" t="n">
        <v>13.7</v>
      </c>
      <c r="I75" s="0" t="s">
        <v>24</v>
      </c>
      <c r="K75" s="3" t="s">
        <v>1</v>
      </c>
      <c r="L75" s="3" t="s">
        <v>2</v>
      </c>
      <c r="M75" s="3" t="s">
        <v>3</v>
      </c>
      <c r="N75" s="3" t="s">
        <v>4</v>
      </c>
      <c r="O75" s="3" t="s">
        <v>5</v>
      </c>
      <c r="P75" s="3" t="s">
        <v>24</v>
      </c>
      <c r="Q75" s="3" t="s">
        <v>7</v>
      </c>
    </row>
    <row r="76" customFormat="false" ht="12.8" hidden="false" customHeight="false" outlineLevel="0" collapsed="false">
      <c r="E76" s="3" t="n">
        <f aca="false">SUM(E74:E75)</f>
        <v>54.42</v>
      </c>
      <c r="K76" s="2" t="n">
        <f aca="false">SUMIF($I$74:$I$75,"A",$E$74:$E$75)</f>
        <v>0</v>
      </c>
      <c r="L76" s="2" t="n">
        <f aca="false">SUMIF($I$74:$I$75,"B",$E$74:$E$75)</f>
        <v>0</v>
      </c>
      <c r="M76" s="2" t="n">
        <f aca="false">SUMIF($I$74:$I$75,"C",$E$74:$E$75)</f>
        <v>0</v>
      </c>
      <c r="N76" s="2" t="n">
        <f aca="false">SUMIF($I$74:$I$75,"D",$E$74:$E$75)</f>
        <v>40.72</v>
      </c>
      <c r="O76" s="2" t="n">
        <f aca="false">SUMIF($I$74:$I$75,"E",$E$74:$E$75)</f>
        <v>0</v>
      </c>
      <c r="P76" s="2" t="n">
        <f aca="false">SUMIF($I$74:$I$75,"F",$E$74:$E$75)</f>
        <v>13.7</v>
      </c>
      <c r="Q76" s="2" t="n">
        <f aca="false">SUMIF($I$74:$I$75,"G",$E$74:$E$75)</f>
        <v>0</v>
      </c>
      <c r="R76" s="3" t="n">
        <f aca="false">SUM(K76:Q76)</f>
        <v>54.42</v>
      </c>
    </row>
    <row r="77" customFormat="false" ht="23.85" hidden="false" customHeight="false" outlineLevel="0" collapsed="false">
      <c r="A77" s="6" t="s">
        <v>88</v>
      </c>
      <c r="K77" s="4" t="n">
        <f aca="false">K76/$R$76</f>
        <v>0</v>
      </c>
      <c r="L77" s="4" t="n">
        <f aca="false">L76/$R$76</f>
        <v>0</v>
      </c>
      <c r="M77" s="4" t="n">
        <f aca="false">M76/$R$76</f>
        <v>0</v>
      </c>
      <c r="N77" s="4" t="n">
        <f aca="false">N76/$R$76</f>
        <v>0.748254318265344</v>
      </c>
      <c r="O77" s="4" t="n">
        <f aca="false">O76/$R$76</f>
        <v>0</v>
      </c>
      <c r="P77" s="4" t="n">
        <f aca="false">P76/$R$76</f>
        <v>0.251745681734656</v>
      </c>
      <c r="Q77" s="4" t="n">
        <f aca="false">Q76/$R$76</f>
        <v>0</v>
      </c>
      <c r="R77" s="5" t="n">
        <f aca="false">R76/$R$76</f>
        <v>1</v>
      </c>
    </row>
    <row r="78" customFormat="false" ht="12.8" hidden="false" customHeight="false" outlineLevel="0" collapsed="false">
      <c r="B78" s="0" t="s">
        <v>89</v>
      </c>
      <c r="E78" s="0" t="n">
        <v>110.18</v>
      </c>
      <c r="I78" s="0" t="s">
        <v>5</v>
      </c>
    </row>
    <row r="79" customFormat="false" ht="12.8" hidden="false" customHeight="false" outlineLevel="0" collapsed="false">
      <c r="B79" s="0" t="s">
        <v>90</v>
      </c>
      <c r="E79" s="0" t="n">
        <v>60.85</v>
      </c>
      <c r="I79" s="0" t="s">
        <v>3</v>
      </c>
    </row>
    <row r="80" customFormat="false" ht="12.8" hidden="false" customHeight="false" outlineLevel="0" collapsed="false">
      <c r="B80" s="0" t="s">
        <v>91</v>
      </c>
      <c r="E80" s="0" t="n">
        <v>20.13</v>
      </c>
      <c r="I80" s="0" t="s">
        <v>5</v>
      </c>
      <c r="K80" s="3" t="s">
        <v>1</v>
      </c>
      <c r="L80" s="3" t="s">
        <v>2</v>
      </c>
      <c r="M80" s="3" t="s">
        <v>3</v>
      </c>
      <c r="N80" s="3" t="s">
        <v>4</v>
      </c>
      <c r="O80" s="3" t="s">
        <v>5</v>
      </c>
      <c r="P80" s="3" t="s">
        <v>24</v>
      </c>
      <c r="Q80" s="3" t="s">
        <v>7</v>
      </c>
    </row>
    <row r="81" customFormat="false" ht="12.8" hidden="false" customHeight="false" outlineLevel="0" collapsed="false">
      <c r="E81" s="3" t="n">
        <f aca="false">SUM(E78:E80)</f>
        <v>191.16</v>
      </c>
      <c r="K81" s="2" t="n">
        <f aca="false">SUMIF($I$78:$I$80,"A",$E$78:$E$80)</f>
        <v>0</v>
      </c>
      <c r="L81" s="2" t="n">
        <f aca="false">SUMIF($I$78:$I$80,"B",$E$78:$E$80)</f>
        <v>0</v>
      </c>
      <c r="M81" s="2" t="n">
        <f aca="false">SUMIF($I$78:$I$80,"C",$E$78:$E$80)</f>
        <v>60.85</v>
      </c>
      <c r="N81" s="2" t="n">
        <f aca="false">SUMIF($I$78:$I$80,"D",$E$78:$E$80)</f>
        <v>0</v>
      </c>
      <c r="O81" s="2" t="n">
        <f aca="false">SUMIF($I$78:$I$80,"E",$E$78:$E$80)</f>
        <v>130.31</v>
      </c>
      <c r="P81" s="2" t="n">
        <f aca="false">SUMIF($I$78:$I$80,"F",$E$78:$E$80)</f>
        <v>0</v>
      </c>
      <c r="Q81" s="2" t="n">
        <f aca="false">SUMIF($I$78:$I$80,"G",$E$78:$E$80)</f>
        <v>0</v>
      </c>
      <c r="R81" s="3" t="n">
        <f aca="false">SUM(K81:Q81)</f>
        <v>191.16</v>
      </c>
    </row>
    <row r="82" customFormat="false" ht="23.85" hidden="false" customHeight="false" outlineLevel="0" collapsed="false">
      <c r="A82" s="6" t="s">
        <v>92</v>
      </c>
      <c r="K82" s="4" t="n">
        <f aca="false">K81/$R$81</f>
        <v>0</v>
      </c>
      <c r="L82" s="4" t="n">
        <f aca="false">L81/$R$81</f>
        <v>0</v>
      </c>
      <c r="M82" s="4" t="n">
        <f aca="false">M81/$R$81</f>
        <v>0.31831973216154</v>
      </c>
      <c r="N82" s="4" t="n">
        <f aca="false">N81/$R$81</f>
        <v>0</v>
      </c>
      <c r="O82" s="4" t="n">
        <f aca="false">O81/$R$81</f>
        <v>0.68168026783846</v>
      </c>
      <c r="P82" s="4" t="n">
        <f aca="false">P81/$R$81</f>
        <v>0</v>
      </c>
      <c r="Q82" s="4" t="n">
        <f aca="false">Q81/$R$81</f>
        <v>0</v>
      </c>
      <c r="R82" s="5" t="n">
        <f aca="false">R81/$R$81</f>
        <v>1</v>
      </c>
    </row>
    <row r="83" customFormat="false" ht="12.8" hidden="false" customHeight="false" outlineLevel="0" collapsed="false">
      <c r="B83" s="0" t="s">
        <v>93</v>
      </c>
      <c r="E83" s="0" t="n">
        <v>42.87</v>
      </c>
      <c r="I83" s="0" t="s">
        <v>5</v>
      </c>
    </row>
    <row r="84" customFormat="false" ht="12.8" hidden="false" customHeight="false" outlineLevel="0" collapsed="false">
      <c r="B84" s="0" t="s">
        <v>94</v>
      </c>
      <c r="E84" s="0" t="n">
        <v>5.86</v>
      </c>
      <c r="I84" s="0" t="s">
        <v>24</v>
      </c>
    </row>
    <row r="85" customFormat="false" ht="12.8" hidden="false" customHeight="false" outlineLevel="0" collapsed="false">
      <c r="B85" s="0" t="s">
        <v>95</v>
      </c>
      <c r="E85" s="0" t="n">
        <v>7.36</v>
      </c>
      <c r="I85" s="0" t="s">
        <v>4</v>
      </c>
    </row>
    <row r="86" customFormat="false" ht="12.8" hidden="false" customHeight="false" outlineLevel="0" collapsed="false">
      <c r="B86" s="0" t="s">
        <v>96</v>
      </c>
      <c r="E86" s="0" t="n">
        <v>48.49</v>
      </c>
      <c r="I86" s="0" t="s">
        <v>5</v>
      </c>
    </row>
    <row r="87" customFormat="false" ht="12.8" hidden="false" customHeight="false" outlineLevel="0" collapsed="false">
      <c r="B87" s="0" t="s">
        <v>97</v>
      </c>
      <c r="E87" s="0" t="n">
        <v>8.82</v>
      </c>
      <c r="I87" s="0" t="s">
        <v>4</v>
      </c>
    </row>
    <row r="88" customFormat="false" ht="12.8" hidden="false" customHeight="false" outlineLevel="0" collapsed="false">
      <c r="B88" s="0" t="s">
        <v>98</v>
      </c>
      <c r="E88" s="0" t="n">
        <v>11.18</v>
      </c>
      <c r="I88" s="0" t="s">
        <v>1</v>
      </c>
    </row>
    <row r="89" customFormat="false" ht="12.8" hidden="false" customHeight="false" outlineLevel="0" collapsed="false">
      <c r="B89" s="0" t="s">
        <v>99</v>
      </c>
      <c r="E89" s="0" t="n">
        <v>54.01</v>
      </c>
      <c r="I89" s="0" t="s">
        <v>5</v>
      </c>
    </row>
    <row r="90" customFormat="false" ht="12.8" hidden="false" customHeight="false" outlineLevel="0" collapsed="false">
      <c r="B90" s="0" t="s">
        <v>100</v>
      </c>
      <c r="E90" s="0" t="n">
        <v>206.78</v>
      </c>
      <c r="I90" s="0" t="s">
        <v>5</v>
      </c>
    </row>
    <row r="91" customFormat="false" ht="12.8" hidden="false" customHeight="false" outlineLevel="0" collapsed="false">
      <c r="B91" s="0" t="s">
        <v>101</v>
      </c>
      <c r="E91" s="0" t="n">
        <v>126.46</v>
      </c>
      <c r="I91" s="0" t="s">
        <v>5</v>
      </c>
    </row>
    <row r="92" customFormat="false" ht="12.8" hidden="false" customHeight="false" outlineLevel="0" collapsed="false">
      <c r="B92" s="0" t="s">
        <v>102</v>
      </c>
      <c r="E92" s="0" t="n">
        <v>9.38</v>
      </c>
      <c r="I92" s="0" t="s">
        <v>4</v>
      </c>
      <c r="K92" s="3" t="s">
        <v>1</v>
      </c>
      <c r="L92" s="3" t="s">
        <v>2</v>
      </c>
      <c r="M92" s="3" t="s">
        <v>3</v>
      </c>
      <c r="N92" s="3" t="s">
        <v>4</v>
      </c>
      <c r="O92" s="3" t="s">
        <v>5</v>
      </c>
      <c r="P92" s="3" t="s">
        <v>24</v>
      </c>
      <c r="Q92" s="3" t="s">
        <v>7</v>
      </c>
    </row>
    <row r="93" customFormat="false" ht="12.8" hidden="false" customHeight="false" outlineLevel="0" collapsed="false">
      <c r="E93" s="3" t="n">
        <f aca="false">SUM(E83:E92)</f>
        <v>521.21</v>
      </c>
      <c r="K93" s="2" t="n">
        <f aca="false">SUMIF($I$83:$I$92,"A",$E$83:$E$92)</f>
        <v>11.18</v>
      </c>
      <c r="L93" s="2" t="n">
        <f aca="false">SUMIF($I$83:$I$92,"B",$E$83:$E$92)</f>
        <v>0</v>
      </c>
      <c r="M93" s="2" t="n">
        <f aca="false">SUMIF($I$83:$I$92,"C",$E$83:$E$92)</f>
        <v>0</v>
      </c>
      <c r="N93" s="2" t="n">
        <f aca="false">SUMIF($I$83:$I$92,"D",$E$83:$E$92)</f>
        <v>25.56</v>
      </c>
      <c r="O93" s="2" t="n">
        <f aca="false">SUMIF($I$83:$I$92,"E",$E$83:$E$92)</f>
        <v>478.61</v>
      </c>
      <c r="P93" s="2" t="n">
        <f aca="false">SUMIF($I$83:$I$92,"F",$E$83:$E$92)</f>
        <v>5.86</v>
      </c>
      <c r="Q93" s="2" t="n">
        <f aca="false">SUMIF($I$83:$I$92,"G",$E$83:$E$92)</f>
        <v>0</v>
      </c>
      <c r="R93" s="3" t="n">
        <f aca="false">SUM(K93:Q93)</f>
        <v>521.21</v>
      </c>
    </row>
    <row r="94" customFormat="false" ht="12.8" hidden="false" customHeight="false" outlineLevel="0" collapsed="false">
      <c r="K94" s="4" t="n">
        <f aca="false">K93/$R$93</f>
        <v>0.0214500872968669</v>
      </c>
      <c r="L94" s="4" t="n">
        <f aca="false">L93/$R$93</f>
        <v>0</v>
      </c>
      <c r="M94" s="4" t="n">
        <f aca="false">M93/$R$93</f>
        <v>0</v>
      </c>
      <c r="N94" s="4" t="n">
        <f aca="false">N93/$R$93</f>
        <v>0.0490397344640356</v>
      </c>
      <c r="O94" s="4" t="n">
        <f aca="false">O93/$R$93</f>
        <v>0.918267109226607</v>
      </c>
      <c r="P94" s="4" t="n">
        <f aca="false">P93/$R$93</f>
        <v>0.0112430690124902</v>
      </c>
      <c r="Q94" s="4" t="n">
        <f aca="false">Q93/$R$93</f>
        <v>0</v>
      </c>
      <c r="R94" s="5" t="n">
        <f aca="false">R93/$R$93</f>
        <v>1</v>
      </c>
    </row>
    <row r="95" customFormat="false" ht="12.8" hidden="false" customHeight="false" outlineLevel="0" collapsed="false">
      <c r="K95" s="4"/>
      <c r="L95" s="4"/>
      <c r="M95" s="4"/>
      <c r="N95" s="4"/>
      <c r="O95" s="4"/>
      <c r="P95" s="4"/>
      <c r="Q95" s="4"/>
      <c r="R95" s="5"/>
    </row>
    <row r="96" customFormat="false" ht="12.8" hidden="false" customHeight="false" outlineLevel="0" collapsed="false">
      <c r="A96" s="0" t="s">
        <v>103</v>
      </c>
      <c r="B96" s="0" t="s">
        <v>104</v>
      </c>
      <c r="E96" s="0" t="n">
        <v>15.83</v>
      </c>
      <c r="I96" s="0" t="s">
        <v>24</v>
      </c>
      <c r="J96" s="0" t="s">
        <v>105</v>
      </c>
    </row>
    <row r="99" customFormat="false" ht="12.8" hidden="false" customHeight="false" outlineLevel="0" collapsed="false">
      <c r="B99" s="0" t="s">
        <v>106</v>
      </c>
      <c r="E99" s="0" t="n">
        <v>10.63</v>
      </c>
      <c r="I99" s="0" t="s">
        <v>4</v>
      </c>
      <c r="J99" s="0" t="s">
        <v>107</v>
      </c>
    </row>
    <row r="100" customFormat="false" ht="12.8" hidden="false" customHeight="false" outlineLevel="0" collapsed="false">
      <c r="B100" s="0" t="s">
        <v>108</v>
      </c>
      <c r="E100" s="0" t="n">
        <v>17.41</v>
      </c>
      <c r="I100" s="0" t="s">
        <v>24</v>
      </c>
    </row>
    <row r="101" customFormat="false" ht="12.8" hidden="false" customHeight="false" outlineLevel="0" collapsed="false">
      <c r="B101" s="0" t="s">
        <v>109</v>
      </c>
      <c r="E101" s="0" t="n">
        <v>6.21</v>
      </c>
      <c r="I101" s="0" t="s">
        <v>5</v>
      </c>
    </row>
    <row r="102" customFormat="false" ht="12.8" hidden="false" customHeight="false" outlineLevel="0" collapsed="false">
      <c r="B102" s="0" t="s">
        <v>110</v>
      </c>
      <c r="E102" s="0" t="n">
        <v>28.6</v>
      </c>
      <c r="I102" s="0" t="s">
        <v>24</v>
      </c>
    </row>
    <row r="103" customFormat="false" ht="12.8" hidden="false" customHeight="false" outlineLevel="0" collapsed="false">
      <c r="B103" s="0" t="s">
        <v>111</v>
      </c>
      <c r="E103" s="0" t="n">
        <v>41.54</v>
      </c>
      <c r="I103" s="0" t="s">
        <v>5</v>
      </c>
      <c r="K103" s="3" t="s">
        <v>1</v>
      </c>
      <c r="L103" s="3" t="s">
        <v>2</v>
      </c>
      <c r="M103" s="3" t="s">
        <v>3</v>
      </c>
      <c r="N103" s="3" t="s">
        <v>4</v>
      </c>
      <c r="O103" s="3" t="s">
        <v>5</v>
      </c>
      <c r="P103" s="3" t="s">
        <v>24</v>
      </c>
      <c r="Q103" s="3" t="s">
        <v>7</v>
      </c>
    </row>
    <row r="104" customFormat="false" ht="12.8" hidden="false" customHeight="false" outlineLevel="0" collapsed="false">
      <c r="K104" s="0" t="n">
        <f aca="false">SUMIF($I$99:$I$103,"A",E99:$E$103)</f>
        <v>0</v>
      </c>
      <c r="L104" s="0" t="n">
        <f aca="false">SUMIF($I$99:$I$103,"B",$E99:F$103)</f>
        <v>0</v>
      </c>
      <c r="M104" s="0" t="n">
        <f aca="false">SUMIF($I$99:$I$103,"C",$E99:G$103)</f>
        <v>0</v>
      </c>
      <c r="N104" s="0" t="n">
        <f aca="false">SUMIF($I$99:$I$103,"D",$E99:H$103)</f>
        <v>10.63</v>
      </c>
      <c r="O104" s="0" t="n">
        <f aca="false">SUMIF($I$99:$I$103,"E",$E99:I$103)</f>
        <v>47.75</v>
      </c>
      <c r="P104" s="0" t="n">
        <f aca="false">SUMIF($I$99:$I$103,"F",$E99:J$103)</f>
        <v>46.01</v>
      </c>
      <c r="Q104" s="0" t="n">
        <f aca="false">SUMIF($I$99:$I$103,"G",$E99:K$103)</f>
        <v>0</v>
      </c>
      <c r="R104" s="3" t="n">
        <f aca="false">SUM(K104:Q104)</f>
        <v>104.39</v>
      </c>
    </row>
    <row r="105" customFormat="false" ht="12.8" hidden="false" customHeight="false" outlineLevel="0" collapsed="false">
      <c r="K105" s="4" t="n">
        <f aca="false">K104/$R$104</f>
        <v>0</v>
      </c>
      <c r="L105" s="4" t="n">
        <f aca="false">L104/$R$104</f>
        <v>0</v>
      </c>
      <c r="M105" s="4" t="n">
        <f aca="false">M104/$R$104</f>
        <v>0</v>
      </c>
      <c r="N105" s="4" t="n">
        <f aca="false">N104/$R$104</f>
        <v>0.101829677172143</v>
      </c>
      <c r="O105" s="4" t="n">
        <f aca="false">O104/$R$104</f>
        <v>0.457419293035731</v>
      </c>
      <c r="P105" s="4" t="n">
        <f aca="false">P104/$R$104</f>
        <v>0.440751029792126</v>
      </c>
      <c r="Q105" s="4" t="n">
        <f aca="false">Q104/$R$104</f>
        <v>0</v>
      </c>
      <c r="R105" s="5" t="n">
        <f aca="false">R104/$R$104</f>
        <v>1</v>
      </c>
    </row>
    <row r="106" customFormat="false" ht="12.8" hidden="false" customHeight="false" outlineLevel="0" collapsed="false">
      <c r="B106" s="0" t="s">
        <v>112</v>
      </c>
      <c r="E106" s="0" t="n">
        <v>32.68</v>
      </c>
      <c r="I106" s="0" t="s">
        <v>1</v>
      </c>
      <c r="J106" s="0" t="s">
        <v>113</v>
      </c>
    </row>
    <row r="107" customFormat="false" ht="12.8" hidden="false" customHeight="false" outlineLevel="0" collapsed="false">
      <c r="B107" s="0" t="s">
        <v>114</v>
      </c>
      <c r="E107" s="0" t="n">
        <v>18.02</v>
      </c>
      <c r="I107" s="0" t="s">
        <v>5</v>
      </c>
      <c r="J107" s="2" t="s">
        <v>113</v>
      </c>
    </row>
    <row r="108" customFormat="false" ht="12.8" hidden="false" customHeight="false" outlineLevel="0" collapsed="false">
      <c r="B108" s="0" t="s">
        <v>115</v>
      </c>
      <c r="E108" s="0" t="n">
        <v>27.95</v>
      </c>
      <c r="I108" s="0" t="s">
        <v>5</v>
      </c>
      <c r="J108" s="2" t="s">
        <v>113</v>
      </c>
    </row>
    <row r="109" customFormat="false" ht="12.8" hidden="false" customHeight="false" outlineLevel="0" collapsed="false">
      <c r="B109" s="0" t="s">
        <v>116</v>
      </c>
      <c r="E109" s="0" t="n">
        <v>24.91</v>
      </c>
      <c r="I109" s="0" t="s">
        <v>24</v>
      </c>
      <c r="J109" s="2" t="s">
        <v>113</v>
      </c>
      <c r="K109" s="3" t="s">
        <v>1</v>
      </c>
      <c r="L109" s="3" t="s">
        <v>2</v>
      </c>
      <c r="M109" s="3" t="s">
        <v>3</v>
      </c>
      <c r="N109" s="3" t="s">
        <v>4</v>
      </c>
      <c r="O109" s="3" t="s">
        <v>5</v>
      </c>
      <c r="P109" s="3" t="s">
        <v>24</v>
      </c>
      <c r="Q109" s="3" t="s">
        <v>7</v>
      </c>
    </row>
    <row r="110" customFormat="false" ht="12.8" hidden="false" customHeight="false" outlineLevel="0" collapsed="false">
      <c r="E110" s="3" t="n">
        <f aca="false">SUM(E99:E109)</f>
        <v>207.95</v>
      </c>
      <c r="K110" s="2" t="n">
        <f aca="false">SUMIF($I$106:$I$109,"A",E106:$E$109)</f>
        <v>32.68</v>
      </c>
      <c r="L110" s="2" t="n">
        <f aca="false">SUMIF($I$106:$I$109,"B",$E106:F$109)</f>
        <v>0</v>
      </c>
      <c r="M110" s="2" t="n">
        <f aca="false">SUMIF($I$106:$I$109,"C",$E106:G$109)</f>
        <v>0</v>
      </c>
      <c r="N110" s="2" t="n">
        <f aca="false">SUMIF($I$106:$I$109,"D",$E106:H$109)</f>
        <v>0</v>
      </c>
      <c r="O110" s="2" t="n">
        <f aca="false">SUMIF($I$106:$I$109,"E",$E106:I$109)</f>
        <v>45.97</v>
      </c>
      <c r="P110" s="2" t="n">
        <f aca="false">SUMIF($I$106:$I$109,"F",$E106:J$109)</f>
        <v>24.91</v>
      </c>
      <c r="Q110" s="2" t="n">
        <f aca="false">SUMIF($I$106:$I$109,"G",$E106:K$109)</f>
        <v>0</v>
      </c>
      <c r="R110" s="3" t="n">
        <f aca="false">SUM(K110:Q110)</f>
        <v>103.56</v>
      </c>
    </row>
    <row r="111" customFormat="false" ht="12.8" hidden="false" customHeight="false" outlineLevel="0" collapsed="false">
      <c r="E111" s="3"/>
      <c r="K111" s="4" t="n">
        <f aca="false">K110/$R$110</f>
        <v>0.315565855542681</v>
      </c>
      <c r="L111" s="4" t="n">
        <f aca="false">L110/$R$110</f>
        <v>0</v>
      </c>
      <c r="M111" s="4" t="n">
        <f aca="false">M110/$R$110</f>
        <v>0</v>
      </c>
      <c r="N111" s="4" t="n">
        <f aca="false">N110/$R$110</f>
        <v>0</v>
      </c>
      <c r="O111" s="4" t="n">
        <f aca="false">O110/$R$110</f>
        <v>0.443897257628428</v>
      </c>
      <c r="P111" s="4" t="n">
        <f aca="false">P110/$R$110</f>
        <v>0.240536886828891</v>
      </c>
      <c r="Q111" s="4" t="n">
        <f aca="false">Q110/$R$110</f>
        <v>0</v>
      </c>
      <c r="R111" s="5" t="n">
        <f aca="false">R110/$R$110</f>
        <v>1</v>
      </c>
    </row>
    <row r="112" customFormat="false" ht="12.8" hidden="false" customHeight="false" outlineLevel="0" collapsed="false">
      <c r="J112" s="0" t="s">
        <v>117</v>
      </c>
    </row>
    <row r="113" customFormat="false" ht="12.8" hidden="false" customHeight="false" outlineLevel="0" collapsed="false">
      <c r="E113" s="0" t="n">
        <f aca="false">E110+E93+E81+E76+E72+E67+E50+E41+E24</f>
        <v>4612.73</v>
      </c>
      <c r="J113" s="0" t="n">
        <f aca="false">SUM(E99:E109)</f>
        <v>207.95</v>
      </c>
    </row>
    <row r="115" customFormat="false" ht="12.8" hidden="false" customHeight="false" outlineLevel="0" collapsed="false">
      <c r="J115" s="0" t="s">
        <v>118</v>
      </c>
    </row>
    <row r="116" customFormat="false" ht="12.8" hidden="false" customHeight="false" outlineLevel="0" collapsed="false">
      <c r="J116" s="0" t="n">
        <f aca="false">SUM(E31:E32)</f>
        <v>338.89</v>
      </c>
    </row>
    <row r="118" customFormat="false" ht="12.8" hidden="false" customHeight="false" outlineLevel="0" collapsed="false">
      <c r="J118" s="0" t="s">
        <v>119</v>
      </c>
    </row>
    <row r="119" customFormat="false" ht="12.8" hidden="false" customHeight="false" outlineLevel="0" collapsed="false">
      <c r="J119" s="0" t="n">
        <f aca="false">E93</f>
        <v>521.21</v>
      </c>
    </row>
    <row r="121" customFormat="false" ht="12.8" hidden="false" customHeight="false" outlineLevel="0" collapsed="false">
      <c r="J121" s="0" t="s">
        <v>120</v>
      </c>
    </row>
    <row r="122" customFormat="false" ht="12.8" hidden="false" customHeight="false" outlineLevel="0" collapsed="false">
      <c r="E122" s="0" t="n">
        <f aca="false">E113-J122</f>
        <v>3544.68</v>
      </c>
      <c r="J122" s="0" t="n">
        <f aca="false">J113+J116+J119</f>
        <v>1068.05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2022-02-06T12:41:32Z</dcterms:created>
  <dc:creator/>
  <dc:description/>
  <dc:language>en-GB</dc:language>
  <cp:lastModifiedBy/>
  <dcterms:modified xsi:type="dcterms:W3CDTF">2022-02-06T22:04:02Z</dcterms:modified>
  <cp:revision>13</cp:revision>
  <dc:subject/>
  <dc:title/>
</cp:coreProperties>
</file>