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Ex2.xml" ContentType="application/vnd.ms-office.chartex+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Ex3.xml" ContentType="application/vnd.ms-office.chartex+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2.xml" ContentType="application/vnd.openxmlformats-officedocument.drawing+xml"/>
  <Override PartName="/xl/slicers/slicer1.xml" ContentType="application/vnd.ms-excel.slicer+xml"/>
  <Override PartName="/xl/charts/chartEx4.xml" ContentType="application/vnd.ms-office.chartex+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charts/chartEx5.xml" ContentType="application/vnd.ms-office.chartex+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D:\Kulture Hire\Project youtube\"/>
    </mc:Choice>
  </mc:AlternateContent>
  <xr:revisionPtr revIDLastSave="0" documentId="13_ncr:1_{C3B11D7C-A874-4FBD-B6D6-1E225E264BB5}" xr6:coauthVersionLast="47" xr6:coauthVersionMax="47" xr10:uidLastSave="{00000000-0000-0000-0000-000000000000}"/>
  <bookViews>
    <workbookView xWindow="-108" yWindow="-108" windowWidth="23256" windowHeight="12576" firstSheet="8" activeTab="15" xr2:uid="{00000000-000D-0000-FFFF-FFFF00000000}"/>
  </bookViews>
  <sheets>
    <sheet name="Index" sheetId="33" r:id="rId1"/>
    <sheet name="Data Set" sheetId="1" r:id="rId2"/>
    <sheet name="Focus Areas" sheetId="2" r:id="rId3"/>
    <sheet name="Language" sheetId="3" r:id="rId4"/>
    <sheet name="Video Quality" sheetId="4" r:id="rId5"/>
    <sheet name="Premiered" sheetId="8" r:id="rId6"/>
    <sheet name="Hashtag" sheetId="9" r:id="rId7"/>
    <sheet name="Creator category" sheetId="10" r:id="rId8"/>
    <sheet name="Video duration" sheetId="13" r:id="rId9"/>
    <sheet name="Playlist" sheetId="18" r:id="rId10"/>
    <sheet name="Subscriber" sheetId="19" r:id="rId11"/>
    <sheet name="Year" sheetId="21" r:id="rId12"/>
    <sheet name="Other metrics" sheetId="23" r:id="rId13"/>
    <sheet name="Analysis Summary" sheetId="20" r:id="rId14"/>
    <sheet name="Worksheet" sheetId="31" r:id="rId15"/>
    <sheet name="Dashboard" sheetId="30" r:id="rId16"/>
  </sheets>
  <definedNames>
    <definedName name="_xlnm._FilterDatabase" localSheetId="1" hidden="1">'Data Set'!$A$1:$X$867</definedName>
    <definedName name="_xlchart.v1.0" hidden="1">Subscriber!$A$63:$A$808</definedName>
    <definedName name="_xlchart.v1.1" hidden="1">Subscriber!$A$809:$A$1164</definedName>
    <definedName name="_xlchart.v1.2" hidden="1">Worksheet!$D$67:$D$71</definedName>
    <definedName name="_xlchart.v1.3" hidden="1">Worksheet!$E$67:$E$71</definedName>
    <definedName name="_xlchart.v1.4" hidden="1">Worksheet!$F$5:$F$10</definedName>
    <definedName name="_xlchart.v1.5" hidden="1">Worksheet!$G$5:$G$10</definedName>
    <definedName name="_xlchart.v1.6" hidden="1">Worksheet!$D$67:$D$71</definedName>
    <definedName name="_xlchart.v1.7" hidden="1">Worksheet!$E$67:$E$71</definedName>
    <definedName name="_xlchart.v1.8" hidden="1">Worksheet!$F$5:$F$10</definedName>
    <definedName name="_xlchart.v1.9" hidden="1">Worksheet!$G$5:$G$10</definedName>
    <definedName name="_xlcn.WorksheetConnection_YoutubealgorithmdecodingKHANAC2analysisJAIMOJ.xlsxTable11" hidden="1">Table1[]</definedName>
    <definedName name="Slicer_Creator_Gender">#N/A</definedName>
    <definedName name="Slicer_video_Typ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Youtube algorithm decoding KH-ANAC2 analysis JAIMO J.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3" i="1" l="1" a="1"/>
  <c r="Y3" i="1" s="1"/>
  <c r="Y2" i="1" a="1"/>
  <c r="Y2" i="1" s="1"/>
  <c r="Y4" i="1" a="1"/>
  <c r="Y4" i="1"/>
  <c r="Y5" i="1" a="1"/>
  <c r="Y5" i="1" s="1"/>
  <c r="Y6" i="1" a="1"/>
  <c r="Y6" i="1"/>
  <c r="Y7" i="1" a="1"/>
  <c r="Y7" i="1" s="1"/>
  <c r="Y8" i="1" a="1"/>
  <c r="Y8" i="1"/>
  <c r="Y9" i="1" a="1"/>
  <c r="Y9" i="1" s="1"/>
  <c r="Y10" i="1" a="1"/>
  <c r="Y10" i="1" s="1"/>
  <c r="Y11" i="1" a="1"/>
  <c r="Y11" i="1" s="1"/>
  <c r="Y12" i="1" a="1"/>
  <c r="Y12" i="1"/>
  <c r="Y13" i="1" a="1"/>
  <c r="Y13" i="1" s="1"/>
  <c r="Y14" i="1" a="1"/>
  <c r="Y14" i="1"/>
  <c r="Y15" i="1" a="1"/>
  <c r="Y15" i="1" s="1"/>
  <c r="Y16" i="1" a="1"/>
  <c r="Y16" i="1"/>
  <c r="Y17" i="1" a="1"/>
  <c r="Y17" i="1" s="1"/>
  <c r="Y18" i="1" a="1"/>
  <c r="Y18" i="1" s="1"/>
  <c r="Y19" i="1" a="1"/>
  <c r="Y19" i="1" s="1"/>
  <c r="Y20" i="1" a="1"/>
  <c r="Y20" i="1"/>
  <c r="Y21" i="1" a="1"/>
  <c r="Y21" i="1" s="1"/>
  <c r="Y22" i="1" a="1"/>
  <c r="Y22" i="1"/>
  <c r="Y23" i="1" a="1"/>
  <c r="Y23" i="1" s="1"/>
  <c r="Y24" i="1" a="1"/>
  <c r="Y24" i="1"/>
  <c r="Y25" i="1" a="1"/>
  <c r="Y25" i="1" s="1"/>
  <c r="Y26" i="1" a="1"/>
  <c r="Y26" i="1" s="1"/>
  <c r="Y27" i="1" a="1"/>
  <c r="Y27" i="1" s="1"/>
  <c r="Y28" i="1" a="1"/>
  <c r="Y28" i="1" s="1"/>
  <c r="Y29" i="1" a="1"/>
  <c r="Y29" i="1" s="1"/>
  <c r="Y30" i="1" a="1"/>
  <c r="Y30" i="1"/>
  <c r="Y31" i="1" a="1"/>
  <c r="Y31" i="1" s="1"/>
  <c r="Y32" i="1" a="1"/>
  <c r="Y32" i="1"/>
  <c r="Y33" i="1" a="1"/>
  <c r="Y33" i="1" s="1"/>
  <c r="Y34" i="1" a="1"/>
  <c r="Y34" i="1" s="1"/>
  <c r="Y35" i="1" a="1"/>
  <c r="Y35" i="1" s="1"/>
  <c r="Y36" i="1" a="1"/>
  <c r="Y36" i="1"/>
  <c r="Y37" i="1" a="1"/>
  <c r="Y37" i="1" s="1"/>
  <c r="Y38" i="1" a="1"/>
  <c r="Y38" i="1"/>
  <c r="Y39" i="1" a="1"/>
  <c r="Y39" i="1" s="1"/>
  <c r="Y40" i="1" a="1"/>
  <c r="Y40" i="1"/>
  <c r="Y41" i="1" a="1"/>
  <c r="Y41" i="1" s="1"/>
  <c r="Y42" i="1" a="1"/>
  <c r="Y42" i="1" s="1"/>
  <c r="Y43" i="1" a="1"/>
  <c r="Y43" i="1" s="1"/>
  <c r="Y44" i="1" a="1"/>
  <c r="Y44" i="1"/>
  <c r="Y45" i="1" a="1"/>
  <c r="Y45" i="1" s="1"/>
  <c r="Y46" i="1" a="1"/>
  <c r="Y46" i="1"/>
  <c r="Y47" i="1" a="1"/>
  <c r="Y47" i="1" s="1"/>
  <c r="Y48" i="1" a="1"/>
  <c r="Y48" i="1"/>
  <c r="Y49" i="1" a="1"/>
  <c r="Y49" i="1" s="1"/>
  <c r="Y50" i="1" a="1"/>
  <c r="Y50" i="1" s="1"/>
  <c r="Y51" i="1" a="1"/>
  <c r="Y51" i="1" s="1"/>
  <c r="Y52" i="1" a="1"/>
  <c r="Y52" i="1" s="1"/>
  <c r="Y53" i="1" a="1"/>
  <c r="Y53" i="1" s="1"/>
  <c r="Y54" i="1" a="1"/>
  <c r="Y54" i="1"/>
  <c r="Y55" i="1" a="1"/>
  <c r="Y55" i="1" s="1"/>
  <c r="Y56" i="1" a="1"/>
  <c r="Y56" i="1"/>
  <c r="Y57" i="1" a="1"/>
  <c r="Y57" i="1" s="1"/>
  <c r="Y58" i="1" a="1"/>
  <c r="Y58" i="1" s="1"/>
  <c r="Y59" i="1" a="1"/>
  <c r="Y59" i="1" s="1"/>
  <c r="Y60" i="1" a="1"/>
  <c r="Y60" i="1" s="1"/>
  <c r="Y61" i="1" a="1"/>
  <c r="Y61" i="1" s="1"/>
  <c r="Y62" i="1" a="1"/>
  <c r="Y62" i="1"/>
  <c r="Y63" i="1" a="1"/>
  <c r="Y63" i="1" s="1"/>
  <c r="Y64" i="1" a="1"/>
  <c r="Y64" i="1"/>
  <c r="Y65" i="1" a="1"/>
  <c r="Y65" i="1" s="1"/>
  <c r="Y66" i="1" a="1"/>
  <c r="Y66" i="1" s="1"/>
  <c r="Y67" i="1" a="1"/>
  <c r="Y67" i="1" s="1"/>
  <c r="Y68" i="1" a="1"/>
  <c r="Y68" i="1" s="1"/>
  <c r="Y69" i="1" a="1"/>
  <c r="Y69" i="1" s="1"/>
  <c r="Y70" i="1" a="1"/>
  <c r="Y70" i="1"/>
  <c r="Y71" i="1" a="1"/>
  <c r="Y71" i="1" s="1"/>
  <c r="Y72" i="1" a="1"/>
  <c r="Y72" i="1"/>
  <c r="Y73" i="1" a="1"/>
  <c r="Y73" i="1" s="1"/>
  <c r="Y74" i="1" a="1"/>
  <c r="Y74" i="1" s="1"/>
  <c r="Y75" i="1" a="1"/>
  <c r="Y75" i="1" s="1"/>
  <c r="Y76" i="1" a="1"/>
  <c r="Y76" i="1"/>
  <c r="Y77" i="1" a="1"/>
  <c r="Y77" i="1" s="1"/>
  <c r="Y78" i="1" a="1"/>
  <c r="Y78" i="1"/>
  <c r="Y79" i="1" a="1"/>
  <c r="Y79" i="1" s="1"/>
  <c r="Y80" i="1" a="1"/>
  <c r="Y80" i="1"/>
  <c r="Y81" i="1" a="1"/>
  <c r="Y81" i="1" s="1"/>
  <c r="Y82" i="1" a="1"/>
  <c r="Y82" i="1" s="1"/>
  <c r="Y83" i="1" a="1"/>
  <c r="Y83" i="1" s="1"/>
  <c r="Y84" i="1" a="1"/>
  <c r="Y84" i="1" s="1"/>
  <c r="Y85" i="1" a="1"/>
  <c r="Y85" i="1" s="1"/>
  <c r="Y86" i="1" a="1"/>
  <c r="Y86" i="1"/>
  <c r="Y87" i="1" a="1"/>
  <c r="Y87" i="1" s="1"/>
  <c r="Y88" i="1" a="1"/>
  <c r="Y88" i="1"/>
  <c r="Y89" i="1" a="1"/>
  <c r="Y89" i="1" s="1"/>
  <c r="Y90" i="1" a="1"/>
  <c r="Y90" i="1" s="1"/>
  <c r="Y91" i="1" a="1"/>
  <c r="Y91" i="1" s="1"/>
  <c r="Y92" i="1" a="1"/>
  <c r="Y92" i="1" s="1"/>
  <c r="Y93" i="1" a="1"/>
  <c r="Y93" i="1" s="1"/>
  <c r="Y94" i="1" a="1"/>
  <c r="Y94" i="1"/>
  <c r="Y95" i="1" a="1"/>
  <c r="Y95" i="1" s="1"/>
  <c r="Y96" i="1" a="1"/>
  <c r="Y96" i="1"/>
  <c r="Y97" i="1" a="1"/>
  <c r="Y97" i="1" s="1"/>
  <c r="Y98" i="1" a="1"/>
  <c r="Y98" i="1" s="1"/>
  <c r="Y99" i="1" a="1"/>
  <c r="Y99" i="1" s="1"/>
  <c r="Y100" i="1" a="1"/>
  <c r="Y100" i="1"/>
  <c r="Y101" i="1" a="1"/>
  <c r="Y101" i="1" s="1"/>
  <c r="Y102" i="1" a="1"/>
  <c r="Y102" i="1"/>
  <c r="Y103" i="1" a="1"/>
  <c r="Y103" i="1" s="1"/>
  <c r="Y104" i="1" a="1"/>
  <c r="Y104" i="1"/>
  <c r="Y105" i="1" a="1"/>
  <c r="Y105" i="1" s="1"/>
  <c r="Y106" i="1" a="1"/>
  <c r="Y106" i="1" s="1"/>
  <c r="Y107" i="1" a="1"/>
  <c r="Y107" i="1" s="1"/>
  <c r="Y108" i="1" a="1"/>
  <c r="Y108" i="1"/>
  <c r="Y109" i="1" a="1"/>
  <c r="Y109" i="1" s="1"/>
  <c r="Y110" i="1" a="1"/>
  <c r="Y110" i="1"/>
  <c r="Y111" i="1" a="1"/>
  <c r="Y111" i="1" s="1"/>
  <c r="Y112" i="1" a="1"/>
  <c r="Y112" i="1"/>
  <c r="Y113" i="1" a="1"/>
  <c r="Y113" i="1" s="1"/>
  <c r="Y114" i="1" a="1"/>
  <c r="Y114" i="1" s="1"/>
  <c r="Y115" i="1" a="1"/>
  <c r="Y115" i="1" s="1"/>
  <c r="Y116" i="1" a="1"/>
  <c r="Y116" i="1" s="1"/>
  <c r="Y117" i="1" a="1"/>
  <c r="Y117" i="1" s="1"/>
  <c r="Y118" i="1" a="1"/>
  <c r="Y118" i="1"/>
  <c r="Y119" i="1" a="1"/>
  <c r="Y119" i="1" s="1"/>
  <c r="Y120" i="1" a="1"/>
  <c r="Y120" i="1"/>
  <c r="Y121" i="1" a="1"/>
  <c r="Y121" i="1" s="1"/>
  <c r="Y122" i="1" a="1"/>
  <c r="Y122" i="1" s="1"/>
  <c r="Y123" i="1" a="1"/>
  <c r="Y123" i="1" s="1"/>
  <c r="Y124" i="1" a="1"/>
  <c r="Y124" i="1" s="1"/>
  <c r="Y125" i="1" a="1"/>
  <c r="Y125" i="1" s="1"/>
  <c r="Y126" i="1" a="1"/>
  <c r="Y126" i="1"/>
  <c r="Y127" i="1" a="1"/>
  <c r="Y127" i="1" s="1"/>
  <c r="Y128" i="1" a="1"/>
  <c r="Y128" i="1"/>
  <c r="Y129" i="1" a="1"/>
  <c r="Y129" i="1" s="1"/>
  <c r="Y130" i="1" a="1"/>
  <c r="Y130" i="1" s="1"/>
  <c r="Y131" i="1" a="1"/>
  <c r="Y131" i="1" s="1"/>
  <c r="Y132" i="1" a="1"/>
  <c r="Y132" i="1" s="1"/>
  <c r="Y133" i="1" a="1"/>
  <c r="Y133" i="1" s="1"/>
  <c r="Y134" i="1" a="1"/>
  <c r="Y134" i="1"/>
  <c r="Y135" i="1" a="1"/>
  <c r="Y135" i="1" s="1"/>
  <c r="Y136" i="1" a="1"/>
  <c r="Y136" i="1"/>
  <c r="Y137" i="1" a="1"/>
  <c r="Y137" i="1" s="1"/>
  <c r="Y138" i="1" a="1"/>
  <c r="Y138" i="1" s="1"/>
  <c r="Y139" i="1" a="1"/>
  <c r="Y139" i="1" s="1"/>
  <c r="Y140" i="1" a="1"/>
  <c r="Y140" i="1"/>
  <c r="Y141" i="1" a="1"/>
  <c r="Y141" i="1" s="1"/>
  <c r="Y142" i="1" a="1"/>
  <c r="Y142" i="1"/>
  <c r="Y143" i="1" a="1"/>
  <c r="Y143" i="1" s="1"/>
  <c r="Y144" i="1" a="1"/>
  <c r="Y144" i="1"/>
  <c r="Y145" i="1" a="1"/>
  <c r="Y145" i="1" s="1"/>
  <c r="Y146" i="1" a="1"/>
  <c r="Y146" i="1" s="1"/>
  <c r="Y147" i="1" a="1"/>
  <c r="Y147" i="1" s="1"/>
  <c r="Y148" i="1" a="1"/>
  <c r="Y148" i="1" s="1"/>
  <c r="Y149" i="1" a="1"/>
  <c r="Y149" i="1" s="1"/>
  <c r="Y150" i="1" a="1"/>
  <c r="Y150" i="1"/>
  <c r="Y151" i="1" a="1"/>
  <c r="Y151" i="1" s="1"/>
  <c r="Y152" i="1" a="1"/>
  <c r="Y152" i="1"/>
  <c r="Y153" i="1" a="1"/>
  <c r="Y153" i="1" s="1"/>
  <c r="Y154" i="1" a="1"/>
  <c r="Y154" i="1" s="1"/>
  <c r="Y155" i="1" a="1"/>
  <c r="Y155" i="1" s="1"/>
  <c r="Y156" i="1" a="1"/>
  <c r="Y156" i="1" s="1"/>
  <c r="Y157" i="1" a="1"/>
  <c r="Y157" i="1" s="1"/>
  <c r="Y158" i="1" a="1"/>
  <c r="Y158" i="1"/>
  <c r="Y159" i="1" a="1"/>
  <c r="Y159" i="1" s="1"/>
  <c r="Y160" i="1" a="1"/>
  <c r="Y160" i="1"/>
  <c r="Y161" i="1" a="1"/>
  <c r="Y161" i="1" s="1"/>
  <c r="Y162" i="1" a="1"/>
  <c r="Y162" i="1" s="1"/>
  <c r="Y163" i="1" a="1"/>
  <c r="Y163" i="1" s="1"/>
  <c r="Y164" i="1" a="1"/>
  <c r="Y164" i="1"/>
  <c r="Y165" i="1" a="1"/>
  <c r="Y165" i="1" s="1"/>
  <c r="Y166" i="1" a="1"/>
  <c r="Y166" i="1"/>
  <c r="Y167" i="1" a="1"/>
  <c r="Y167" i="1" s="1"/>
  <c r="Y168" i="1" a="1"/>
  <c r="Y168" i="1"/>
  <c r="Y169" i="1" a="1"/>
  <c r="Y169" i="1" s="1"/>
  <c r="Y170" i="1" a="1"/>
  <c r="Y170" i="1" s="1"/>
  <c r="Y171" i="1" a="1"/>
  <c r="Y171" i="1" s="1"/>
  <c r="Y172" i="1" a="1"/>
  <c r="Y172" i="1"/>
  <c r="Y173" i="1" a="1"/>
  <c r="Y173" i="1"/>
  <c r="Y174" i="1" a="1"/>
  <c r="Y174" i="1"/>
  <c r="Y175" i="1" a="1"/>
  <c r="Y175" i="1"/>
  <c r="Y176" i="1" a="1"/>
  <c r="Y176" i="1"/>
  <c r="Y177" i="1" a="1"/>
  <c r="Y177" i="1"/>
  <c r="Y178" i="1" a="1"/>
  <c r="Y178" i="1"/>
  <c r="Y179" i="1" a="1"/>
  <c r="Y179" i="1"/>
  <c r="Y180" i="1" a="1"/>
  <c r="Y180" i="1"/>
  <c r="Y181" i="1" a="1"/>
  <c r="Y181" i="1"/>
  <c r="Y182" i="1" a="1"/>
  <c r="Y182" i="1"/>
  <c r="Y183" i="1" a="1"/>
  <c r="Y183" i="1"/>
  <c r="Y184" i="1" a="1"/>
  <c r="Y184" i="1"/>
  <c r="Y185" i="1" a="1"/>
  <c r="Y185" i="1"/>
  <c r="Y186" i="1" a="1"/>
  <c r="Y186" i="1"/>
  <c r="Y187" i="1" a="1"/>
  <c r="Y187" i="1"/>
  <c r="Y188" i="1" a="1"/>
  <c r="Y188" i="1"/>
  <c r="Y189" i="1" a="1"/>
  <c r="Y189" i="1"/>
  <c r="Y190" i="1" a="1"/>
  <c r="Y190" i="1"/>
  <c r="Y191" i="1" a="1"/>
  <c r="Y191" i="1"/>
  <c r="Y192" i="1" a="1"/>
  <c r="Y192" i="1"/>
  <c r="Y193" i="1" a="1"/>
  <c r="Y193" i="1"/>
  <c r="Y194" i="1" a="1"/>
  <c r="Y194" i="1"/>
  <c r="Y195" i="1" a="1"/>
  <c r="Y195" i="1"/>
  <c r="Y196" i="1" a="1"/>
  <c r="Y196" i="1"/>
  <c r="Y197" i="1" a="1"/>
  <c r="Y197" i="1"/>
  <c r="Y198" i="1" a="1"/>
  <c r="Y198" i="1"/>
  <c r="Y199" i="1" a="1"/>
  <c r="Y199" i="1"/>
  <c r="Y200" i="1" a="1"/>
  <c r="Y200" i="1"/>
  <c r="Y201" i="1" a="1"/>
  <c r="Y201" i="1"/>
  <c r="Y202" i="1" a="1"/>
  <c r="Y202" i="1"/>
  <c r="Y203" i="1" a="1"/>
  <c r="Y203" i="1"/>
  <c r="Y204" i="1" a="1"/>
  <c r="Y204" i="1"/>
  <c r="Y205" i="1" a="1"/>
  <c r="Y205" i="1"/>
  <c r="Y206" i="1" a="1"/>
  <c r="Y206" i="1"/>
  <c r="Y207" i="1" a="1"/>
  <c r="Y207" i="1"/>
  <c r="Y208" i="1" a="1"/>
  <c r="Y208" i="1"/>
  <c r="Y209" i="1" a="1"/>
  <c r="Y209" i="1"/>
  <c r="Y210" i="1" a="1"/>
  <c r="Y210" i="1"/>
  <c r="Y211" i="1" a="1"/>
  <c r="Y211" i="1"/>
  <c r="Y212" i="1" a="1"/>
  <c r="Y212" i="1"/>
  <c r="Y213" i="1" a="1"/>
  <c r="Y213" i="1"/>
  <c r="Y214" i="1" a="1"/>
  <c r="Y214" i="1"/>
  <c r="Y215" i="1" a="1"/>
  <c r="Y215" i="1"/>
  <c r="Y216" i="1" a="1"/>
  <c r="Y216" i="1"/>
  <c r="Y217" i="1" a="1"/>
  <c r="Y217" i="1"/>
  <c r="Y218" i="1" a="1"/>
  <c r="Y218" i="1"/>
  <c r="Y219" i="1" a="1"/>
  <c r="Y219" i="1"/>
  <c r="Y220" i="1" a="1"/>
  <c r="Y220" i="1"/>
  <c r="Y221" i="1" a="1"/>
  <c r="Y221" i="1"/>
  <c r="Y222" i="1" a="1"/>
  <c r="Y222" i="1"/>
  <c r="Y223" i="1" a="1"/>
  <c r="Y223" i="1"/>
  <c r="Y224" i="1" a="1"/>
  <c r="Y224" i="1"/>
  <c r="Y225" i="1" a="1"/>
  <c r="Y225" i="1"/>
  <c r="Y226" i="1" a="1"/>
  <c r="Y226" i="1"/>
  <c r="Y227" i="1" a="1"/>
  <c r="Y227" i="1"/>
  <c r="Y228" i="1" a="1"/>
  <c r="Y228" i="1"/>
  <c r="Y229" i="1" a="1"/>
  <c r="Y229" i="1"/>
  <c r="Y230" i="1" a="1"/>
  <c r="Y230" i="1"/>
  <c r="Y231" i="1" a="1"/>
  <c r="Y231" i="1"/>
  <c r="Y232" i="1" a="1"/>
  <c r="Y232" i="1"/>
  <c r="Y233" i="1" a="1"/>
  <c r="Y233" i="1"/>
  <c r="Y234" i="1" a="1"/>
  <c r="Y234" i="1"/>
  <c r="Y235" i="1" a="1"/>
  <c r="Y235" i="1"/>
  <c r="Y236" i="1" a="1"/>
  <c r="Y236" i="1"/>
  <c r="Y237" i="1" a="1"/>
  <c r="Y237" i="1"/>
  <c r="Y238" i="1" a="1"/>
  <c r="Y238" i="1"/>
  <c r="Y239" i="1" a="1"/>
  <c r="Y239" i="1"/>
  <c r="Y240" i="1" a="1"/>
  <c r="Y240" i="1"/>
  <c r="Y241" i="1" a="1"/>
  <c r="Y241" i="1"/>
  <c r="Y242" i="1" a="1"/>
  <c r="Y242" i="1"/>
  <c r="Y243" i="1" a="1"/>
  <c r="Y243" i="1"/>
  <c r="Y244" i="1" a="1"/>
  <c r="Y244" i="1"/>
  <c r="Y245" i="1" a="1"/>
  <c r="Y245" i="1"/>
  <c r="Y246" i="1" a="1"/>
  <c r="Y246" i="1"/>
  <c r="Y247" i="1" a="1"/>
  <c r="Y247" i="1"/>
  <c r="Y248" i="1" a="1"/>
  <c r="Y248" i="1"/>
  <c r="Y249" i="1" a="1"/>
  <c r="Y249" i="1"/>
  <c r="Y250" i="1" a="1"/>
  <c r="Y250" i="1"/>
  <c r="Y251" i="1" a="1"/>
  <c r="Y251" i="1"/>
  <c r="Y252" i="1" a="1"/>
  <c r="Y252" i="1"/>
  <c r="Y253" i="1" a="1"/>
  <c r="Y253" i="1"/>
  <c r="Y254" i="1" a="1"/>
  <c r="Y254" i="1"/>
  <c r="Y255" i="1" a="1"/>
  <c r="Y255" i="1"/>
  <c r="Y256" i="1" a="1"/>
  <c r="Y256" i="1"/>
  <c r="Y257" i="1" a="1"/>
  <c r="Y257" i="1"/>
  <c r="Y258" i="1" a="1"/>
  <c r="Y258" i="1"/>
  <c r="Y259" i="1" a="1"/>
  <c r="Y259" i="1"/>
  <c r="Y260" i="1" a="1"/>
  <c r="Y260" i="1"/>
  <c r="Y261" i="1" a="1"/>
  <c r="Y261" i="1"/>
  <c r="Y262" i="1" a="1"/>
  <c r="Y262" i="1"/>
  <c r="Y263" i="1" a="1"/>
  <c r="Y263" i="1"/>
  <c r="Y264" i="1" a="1"/>
  <c r="Y264" i="1"/>
  <c r="Y265" i="1" a="1"/>
  <c r="Y265" i="1"/>
  <c r="Y266" i="1" a="1"/>
  <c r="Y266" i="1"/>
  <c r="Y267" i="1" a="1"/>
  <c r="Y267" i="1"/>
  <c r="Y268" i="1" a="1"/>
  <c r="Y268" i="1"/>
  <c r="Y269" i="1" a="1"/>
  <c r="Y269" i="1"/>
  <c r="Y270" i="1" a="1"/>
  <c r="Y270" i="1"/>
  <c r="Y271" i="1" a="1"/>
  <c r="Y271" i="1"/>
  <c r="Y272" i="1" a="1"/>
  <c r="Y272" i="1"/>
  <c r="Y273" i="1" a="1"/>
  <c r="Y273" i="1"/>
  <c r="Y274" i="1" a="1"/>
  <c r="Y274" i="1"/>
  <c r="Y275" i="1" a="1"/>
  <c r="Y275" i="1"/>
  <c r="Y276" i="1" a="1"/>
  <c r="Y276" i="1"/>
  <c r="Y277" i="1" a="1"/>
  <c r="Y277" i="1" s="1"/>
  <c r="Y278" i="1" a="1"/>
  <c r="Y278" i="1"/>
  <c r="Y279" i="1" a="1"/>
  <c r="Y279" i="1" s="1"/>
  <c r="Y280" i="1" a="1"/>
  <c r="Y280" i="1" s="1"/>
  <c r="Y281" i="1" a="1"/>
  <c r="Y281" i="1" s="1"/>
  <c r="Y282" i="1" a="1"/>
  <c r="Y282" i="1"/>
  <c r="Y283" i="1" a="1"/>
  <c r="Y283" i="1" s="1"/>
  <c r="Y284" i="1" a="1"/>
  <c r="Y284" i="1"/>
  <c r="Y285" i="1" a="1"/>
  <c r="Y285" i="1" s="1"/>
  <c r="Y286" i="1" a="1"/>
  <c r="Y286" i="1"/>
  <c r="Y287" i="1" a="1"/>
  <c r="Y287" i="1" s="1"/>
  <c r="Y288" i="1" a="1"/>
  <c r="Y288" i="1" s="1"/>
  <c r="Y289" i="1" a="1"/>
  <c r="Y289" i="1" s="1"/>
  <c r="Y290" i="1" a="1"/>
  <c r="Y290" i="1" s="1"/>
  <c r="Y291" i="1" a="1"/>
  <c r="Y291" i="1" s="1"/>
  <c r="Y292" i="1" a="1"/>
  <c r="Y292" i="1"/>
  <c r="Y293" i="1" a="1"/>
  <c r="Y293" i="1" s="1"/>
  <c r="Y294" i="1" a="1"/>
  <c r="Y294" i="1"/>
  <c r="Y295" i="1" a="1"/>
  <c r="Y295" i="1" s="1"/>
  <c r="Y296" i="1" a="1"/>
  <c r="Y296" i="1" s="1"/>
  <c r="Y297" i="1" a="1"/>
  <c r="Y297" i="1" s="1"/>
  <c r="Y298" i="1" a="1"/>
  <c r="Y298" i="1"/>
  <c r="Y299" i="1" a="1"/>
  <c r="Y299" i="1" s="1"/>
  <c r="Y300" i="1" a="1"/>
  <c r="Y300" i="1"/>
  <c r="Y301" i="1" a="1"/>
  <c r="Y301" i="1" s="1"/>
  <c r="Y302" i="1" a="1"/>
  <c r="Y302" i="1"/>
  <c r="Y303" i="1" a="1"/>
  <c r="Y303" i="1" s="1"/>
  <c r="Y304" i="1" a="1"/>
  <c r="Y304" i="1" s="1"/>
  <c r="Y305" i="1" a="1"/>
  <c r="Y305" i="1" s="1"/>
  <c r="Y306" i="1" a="1"/>
  <c r="Y306" i="1"/>
  <c r="Y307" i="1" a="1"/>
  <c r="Y307" i="1" s="1"/>
  <c r="Y308" i="1" a="1"/>
  <c r="Y308" i="1"/>
  <c r="Y309" i="1" a="1"/>
  <c r="Y309" i="1" s="1"/>
  <c r="Y310" i="1" a="1"/>
  <c r="Y310" i="1"/>
  <c r="Y311" i="1" a="1"/>
  <c r="Y311" i="1" s="1"/>
  <c r="Y312" i="1" a="1"/>
  <c r="Y312" i="1" s="1"/>
  <c r="Y313" i="1" a="1"/>
  <c r="Y313" i="1" s="1"/>
  <c r="Y314" i="1" a="1"/>
  <c r="Y314" i="1"/>
  <c r="Y315" i="1" a="1"/>
  <c r="Y315" i="1" s="1"/>
  <c r="Y316" i="1" a="1"/>
  <c r="Y316" i="1"/>
  <c r="Y317" i="1" a="1"/>
  <c r="Y317" i="1" s="1"/>
  <c r="Y318" i="1" a="1"/>
  <c r="Y318" i="1"/>
  <c r="Y319" i="1" a="1"/>
  <c r="Y319" i="1" s="1"/>
  <c r="Y320" i="1" a="1"/>
  <c r="Y320" i="1" s="1"/>
  <c r="Y321" i="1" a="1"/>
  <c r="Y321" i="1" s="1"/>
  <c r="Y322" i="1" a="1"/>
  <c r="Y322" i="1" s="1"/>
  <c r="Y323" i="1" a="1"/>
  <c r="Y323" i="1" s="1"/>
  <c r="Y324" i="1" a="1"/>
  <c r="Y324" i="1"/>
  <c r="Y325" i="1" a="1"/>
  <c r="Y325" i="1" s="1"/>
  <c r="Y326" i="1" a="1"/>
  <c r="Y326" i="1"/>
  <c r="Y327" i="1" a="1"/>
  <c r="Y327" i="1" s="1"/>
  <c r="Y328" i="1" a="1"/>
  <c r="Y328" i="1" s="1"/>
  <c r="Y329" i="1" a="1"/>
  <c r="Y329" i="1" s="1"/>
  <c r="Y330" i="1" a="1"/>
  <c r="Y330" i="1"/>
  <c r="Y331" i="1" a="1"/>
  <c r="Y331" i="1" s="1"/>
  <c r="Y332" i="1" a="1"/>
  <c r="Y332" i="1"/>
  <c r="Y333" i="1" a="1"/>
  <c r="Y333" i="1" s="1"/>
  <c r="Y334" i="1" a="1"/>
  <c r="Y334" i="1" s="1"/>
  <c r="Y335" i="1" a="1"/>
  <c r="Y335" i="1" s="1"/>
  <c r="Y336" i="1" a="1"/>
  <c r="Y336" i="1" s="1"/>
  <c r="Y337" i="1" a="1"/>
  <c r="Y337" i="1" s="1"/>
  <c r="Y338" i="1" a="1"/>
  <c r="Y338" i="1"/>
  <c r="Y339" i="1" a="1"/>
  <c r="Y339" i="1" s="1"/>
  <c r="Y340" i="1" a="1"/>
  <c r="Y340" i="1"/>
  <c r="Y341" i="1" a="1"/>
  <c r="Y341" i="1" s="1"/>
  <c r="Y342" i="1" a="1"/>
  <c r="Y342" i="1" s="1"/>
  <c r="Y343" i="1" a="1"/>
  <c r="Y343" i="1" s="1"/>
  <c r="Y344" i="1" a="1"/>
  <c r="Y344" i="1" s="1"/>
  <c r="Y345" i="1" a="1"/>
  <c r="Y345" i="1" s="1"/>
  <c r="Y346" i="1" a="1"/>
  <c r="Y346" i="1"/>
  <c r="Y347" i="1" a="1"/>
  <c r="Y347" i="1" s="1"/>
  <c r="Y348" i="1" a="1"/>
  <c r="Y348" i="1"/>
  <c r="Y349" i="1" a="1"/>
  <c r="Y349" i="1" s="1"/>
  <c r="Y350" i="1" a="1"/>
  <c r="Y350" i="1" s="1"/>
  <c r="Y351" i="1" a="1"/>
  <c r="Y351" i="1" s="1"/>
  <c r="Y352" i="1" a="1"/>
  <c r="Y352" i="1"/>
  <c r="Y353" i="1" a="1"/>
  <c r="Y353" i="1" s="1"/>
  <c r="Y354" i="1" a="1"/>
  <c r="Y354" i="1"/>
  <c r="Y355" i="1" a="1"/>
  <c r="Y355" i="1" s="1"/>
  <c r="Y356" i="1" a="1"/>
  <c r="Y356" i="1"/>
  <c r="Y357" i="1" a="1"/>
  <c r="Y357" i="1" s="1"/>
  <c r="Y358" i="1" a="1"/>
  <c r="Y358" i="1" s="1"/>
  <c r="Y359" i="1" a="1"/>
  <c r="Y359" i="1" s="1"/>
  <c r="Y360" i="1" a="1"/>
  <c r="Y360" i="1"/>
  <c r="Y361" i="1" a="1"/>
  <c r="Y361" i="1" s="1"/>
  <c r="Y362" i="1" a="1"/>
  <c r="Y362" i="1"/>
  <c r="Y363" i="1" a="1"/>
  <c r="Y363" i="1" s="1"/>
  <c r="Y364" i="1" a="1"/>
  <c r="Y364" i="1"/>
  <c r="Y365" i="1" a="1"/>
  <c r="Y365" i="1" s="1"/>
  <c r="Y366" i="1" a="1"/>
  <c r="Y366" i="1" s="1"/>
  <c r="Y367" i="1" a="1"/>
  <c r="Y367" i="1" s="1"/>
  <c r="Y368" i="1" a="1"/>
  <c r="Y368" i="1"/>
  <c r="Y369" i="1" a="1"/>
  <c r="Y369" i="1" s="1"/>
  <c r="Y370" i="1" a="1"/>
  <c r="Y370" i="1" s="1"/>
  <c r="Y371" i="1" a="1"/>
  <c r="Y371" i="1" s="1"/>
  <c r="Y372" i="1" a="1"/>
  <c r="Y372" i="1"/>
  <c r="Y373" i="1" a="1"/>
  <c r="Y373" i="1" s="1"/>
  <c r="Y374" i="1" a="1"/>
  <c r="Y374" i="1" s="1"/>
  <c r="Y375" i="1" a="1"/>
  <c r="Y375" i="1" s="1"/>
  <c r="Y376" i="1" a="1"/>
  <c r="Y376" i="1" s="1"/>
  <c r="Y377" i="1" a="1"/>
  <c r="Y377" i="1" s="1"/>
  <c r="Y378" i="1" a="1"/>
  <c r="Y378" i="1"/>
  <c r="Y379" i="1" a="1"/>
  <c r="Y379" i="1" s="1"/>
  <c r="Y380" i="1" a="1"/>
  <c r="Y380" i="1"/>
  <c r="Y381" i="1" a="1"/>
  <c r="Y381" i="1" s="1"/>
  <c r="Y382" i="1" a="1"/>
  <c r="Y382" i="1" s="1"/>
  <c r="Y383" i="1" a="1"/>
  <c r="Y383" i="1" s="1"/>
  <c r="Y384" i="1" a="1"/>
  <c r="Y384" i="1"/>
  <c r="Y385" i="1" a="1"/>
  <c r="Y385" i="1" s="1"/>
  <c r="Y386" i="1" a="1"/>
  <c r="Y386" i="1"/>
  <c r="Y387" i="1" a="1"/>
  <c r="Y387" i="1" s="1"/>
  <c r="Y388" i="1" a="1"/>
  <c r="Y388" i="1"/>
  <c r="Y389" i="1" a="1"/>
  <c r="Y389" i="1" s="1"/>
  <c r="Y390" i="1" a="1"/>
  <c r="Y390" i="1" s="1"/>
  <c r="Y391" i="1" a="1"/>
  <c r="Y391" i="1" s="1"/>
  <c r="Y392" i="1" a="1"/>
  <c r="Y392" i="1"/>
  <c r="Y393" i="1" a="1"/>
  <c r="Y393" i="1" s="1"/>
  <c r="Y394" i="1" a="1"/>
  <c r="Y394" i="1"/>
  <c r="Y395" i="1" a="1"/>
  <c r="Y395" i="1" s="1"/>
  <c r="Y396" i="1" a="1"/>
  <c r="Y396" i="1"/>
  <c r="Y397" i="1" a="1"/>
  <c r="Y397" i="1" s="1"/>
  <c r="Y398" i="1" a="1"/>
  <c r="Y398" i="1" s="1"/>
  <c r="Y399" i="1" a="1"/>
  <c r="Y399" i="1" s="1"/>
  <c r="Y400" i="1" a="1"/>
  <c r="Y400" i="1"/>
  <c r="Y401" i="1" a="1"/>
  <c r="Y401" i="1" s="1"/>
  <c r="Y402" i="1" a="1"/>
  <c r="Y402" i="1" s="1"/>
  <c r="Y403" i="1" a="1"/>
  <c r="Y403" i="1" s="1"/>
  <c r="Y404" i="1" a="1"/>
  <c r="Y404" i="1"/>
  <c r="Y405" i="1" a="1"/>
  <c r="Y405" i="1" s="1"/>
  <c r="Y406" i="1" a="1"/>
  <c r="Y406" i="1" s="1"/>
  <c r="Y407" i="1" a="1"/>
  <c r="Y407" i="1" s="1"/>
  <c r="Y408" i="1" a="1"/>
  <c r="Y408" i="1" s="1"/>
  <c r="Y409" i="1" a="1"/>
  <c r="Y409" i="1" s="1"/>
  <c r="Y410" i="1" a="1"/>
  <c r="Y410" i="1"/>
  <c r="Y411" i="1" a="1"/>
  <c r="Y411" i="1" s="1"/>
  <c r="Y412" i="1" a="1"/>
  <c r="Y412" i="1"/>
  <c r="Y413" i="1" a="1"/>
  <c r="Y413" i="1" s="1"/>
  <c r="Y414" i="1" a="1"/>
  <c r="Y414" i="1" s="1"/>
  <c r="Y415" i="1" a="1"/>
  <c r="Y415" i="1" s="1"/>
  <c r="Y416" i="1" a="1"/>
  <c r="Y416" i="1"/>
  <c r="Y417" i="1" a="1"/>
  <c r="Y417" i="1" s="1"/>
  <c r="Y418" i="1" a="1"/>
  <c r="Y418" i="1"/>
  <c r="Y419" i="1" a="1"/>
  <c r="Y419" i="1" s="1"/>
  <c r="Y420" i="1" a="1"/>
  <c r="Y420" i="1"/>
  <c r="Y421" i="1" a="1"/>
  <c r="Y421" i="1" s="1"/>
  <c r="Y422" i="1" a="1"/>
  <c r="Y422" i="1" s="1"/>
  <c r="Y423" i="1" a="1"/>
  <c r="Y423" i="1" s="1"/>
  <c r="Y424" i="1" a="1"/>
  <c r="Y424" i="1"/>
  <c r="Y425" i="1" a="1"/>
  <c r="Y425" i="1" s="1"/>
  <c r="Y426" i="1" a="1"/>
  <c r="Y426" i="1"/>
  <c r="Y427" i="1" a="1"/>
  <c r="Y427" i="1" s="1"/>
  <c r="Y428" i="1" a="1"/>
  <c r="Y428" i="1"/>
  <c r="Y429" i="1" a="1"/>
  <c r="Y429" i="1" s="1"/>
  <c r="Y430" i="1" a="1"/>
  <c r="Y430" i="1" s="1"/>
  <c r="Y431" i="1" a="1"/>
  <c r="Y431" i="1" s="1"/>
  <c r="Y432" i="1" a="1"/>
  <c r="Y432" i="1"/>
  <c r="Y433" i="1" a="1"/>
  <c r="Y433" i="1" s="1"/>
  <c r="Y434" i="1" a="1"/>
  <c r="Y434" i="1" s="1"/>
  <c r="Y435" i="1" a="1"/>
  <c r="Y435" i="1" s="1"/>
  <c r="Y436" i="1" a="1"/>
  <c r="Y436" i="1"/>
  <c r="Y437" i="1" a="1"/>
  <c r="Y437" i="1" s="1"/>
  <c r="Y438" i="1" a="1"/>
  <c r="Y438" i="1" s="1"/>
  <c r="Y439" i="1" a="1"/>
  <c r="Y439" i="1" s="1"/>
  <c r="Y440" i="1" a="1"/>
  <c r="Y440" i="1" s="1"/>
  <c r="Y441" i="1" a="1"/>
  <c r="Y441" i="1" s="1"/>
  <c r="Y442" i="1" a="1"/>
  <c r="Y442" i="1"/>
  <c r="Y443" i="1" a="1"/>
  <c r="Y443" i="1" s="1"/>
  <c r="Y444" i="1" a="1"/>
  <c r="Y444" i="1"/>
  <c r="Y445" i="1" a="1"/>
  <c r="Y445" i="1" s="1"/>
  <c r="Y446" i="1" a="1"/>
  <c r="Y446" i="1" s="1"/>
  <c r="Y447" i="1" a="1"/>
  <c r="Y447" i="1"/>
  <c r="Y448" i="1" a="1"/>
  <c r="Y448" i="1" s="1"/>
  <c r="Y449" i="1" a="1"/>
  <c r="Y449" i="1"/>
  <c r="Y450" i="1" a="1"/>
  <c r="Y450" i="1" s="1"/>
  <c r="Y451" i="1" a="1"/>
  <c r="Y451" i="1" s="1"/>
  <c r="Y452" i="1" a="1"/>
  <c r="Y452" i="1" s="1"/>
  <c r="Y453" i="1" a="1"/>
  <c r="Y453" i="1"/>
  <c r="Y454" i="1" a="1"/>
  <c r="Y454" i="1" s="1"/>
  <c r="Y455" i="1" a="1"/>
  <c r="Y455" i="1"/>
  <c r="Y456" i="1" a="1"/>
  <c r="Y456" i="1" s="1"/>
  <c r="Y457" i="1" a="1"/>
  <c r="Y457" i="1"/>
  <c r="Y458" i="1" a="1"/>
  <c r="Y458" i="1" s="1"/>
  <c r="Y459" i="1" a="1"/>
  <c r="Y459" i="1" s="1"/>
  <c r="Y460" i="1" a="1"/>
  <c r="Y460" i="1" s="1"/>
  <c r="Y461" i="1" a="1"/>
  <c r="Y461" i="1"/>
  <c r="Y462" i="1" a="1"/>
  <c r="Y462" i="1" s="1"/>
  <c r="Y463" i="1" a="1"/>
  <c r="Y463" i="1"/>
  <c r="Y464" i="1" a="1"/>
  <c r="Y464" i="1" s="1"/>
  <c r="Y465" i="1" a="1"/>
  <c r="Y465" i="1"/>
  <c r="Y466" i="1" a="1"/>
  <c r="Y466" i="1" s="1"/>
  <c r="Y467" i="1" a="1"/>
  <c r="Y467" i="1" s="1"/>
  <c r="Y468" i="1" a="1"/>
  <c r="Y468" i="1" s="1"/>
  <c r="Y469" i="1" a="1"/>
  <c r="Y469" i="1"/>
  <c r="Y470" i="1" a="1"/>
  <c r="Y470" i="1" s="1"/>
  <c r="Y471" i="1" a="1"/>
  <c r="Y471" i="1"/>
  <c r="Y472" i="1" a="1"/>
  <c r="Y472" i="1" s="1"/>
  <c r="Y473" i="1" a="1"/>
  <c r="Y473" i="1"/>
  <c r="Y474" i="1" a="1"/>
  <c r="Y474" i="1" s="1"/>
  <c r="Y475" i="1" a="1"/>
  <c r="Y475" i="1" s="1"/>
  <c r="Y476" i="1" a="1"/>
  <c r="Y476" i="1" s="1"/>
  <c r="Y477" i="1" a="1"/>
  <c r="Y477" i="1"/>
  <c r="Y478" i="1" a="1"/>
  <c r="Y478" i="1" s="1"/>
  <c r="Y479" i="1" a="1"/>
  <c r="Y479" i="1"/>
  <c r="Y480" i="1" a="1"/>
  <c r="Y480" i="1" s="1"/>
  <c r="Y481" i="1" a="1"/>
  <c r="Y481" i="1"/>
  <c r="Y482" i="1" a="1"/>
  <c r="Y482" i="1" s="1"/>
  <c r="Y483" i="1" a="1"/>
  <c r="Y483" i="1" s="1"/>
  <c r="Y484" i="1" a="1"/>
  <c r="Y484" i="1" s="1"/>
  <c r="Y485" i="1" a="1"/>
  <c r="Y485" i="1"/>
  <c r="Y486" i="1" a="1"/>
  <c r="Y486" i="1" s="1"/>
  <c r="Y487" i="1" a="1"/>
  <c r="Y487" i="1"/>
  <c r="Y488" i="1" a="1"/>
  <c r="Y488" i="1" s="1"/>
  <c r="Y489" i="1" a="1"/>
  <c r="Y489" i="1"/>
  <c r="Y490" i="1" a="1"/>
  <c r="Y490" i="1" s="1"/>
  <c r="Y491" i="1" a="1"/>
  <c r="Y491" i="1" s="1"/>
  <c r="Y492" i="1" a="1"/>
  <c r="Y492" i="1" s="1"/>
  <c r="Y493" i="1" a="1"/>
  <c r="Y493" i="1"/>
  <c r="Y494" i="1" a="1"/>
  <c r="Y494" i="1" s="1"/>
  <c r="Y495" i="1" a="1"/>
  <c r="Y495" i="1"/>
  <c r="Y496" i="1" a="1"/>
  <c r="Y496" i="1" s="1"/>
  <c r="Y497" i="1" a="1"/>
  <c r="Y497" i="1"/>
  <c r="Y498" i="1" a="1"/>
  <c r="Y498" i="1" s="1"/>
  <c r="Y499" i="1" a="1"/>
  <c r="Y499" i="1" s="1"/>
  <c r="Y500" i="1" a="1"/>
  <c r="Y500" i="1" s="1"/>
  <c r="Y501" i="1" a="1"/>
  <c r="Y501" i="1"/>
  <c r="Y502" i="1" a="1"/>
  <c r="Y502" i="1" s="1"/>
  <c r="Y503" i="1" a="1"/>
  <c r="Y503" i="1"/>
  <c r="Y504" i="1" a="1"/>
  <c r="Y504" i="1" s="1"/>
  <c r="Y505" i="1" a="1"/>
  <c r="Y505" i="1"/>
  <c r="Y506" i="1" a="1"/>
  <c r="Y506" i="1" s="1"/>
  <c r="Y507" i="1" a="1"/>
  <c r="Y507" i="1" s="1"/>
  <c r="Y508" i="1" a="1"/>
  <c r="Y508" i="1" s="1"/>
  <c r="Y509" i="1" a="1"/>
  <c r="Y509" i="1"/>
  <c r="Y510" i="1" a="1"/>
  <c r="Y510" i="1" s="1"/>
  <c r="Y511" i="1" a="1"/>
  <c r="Y511" i="1"/>
  <c r="Y512" i="1" a="1"/>
  <c r="Y512" i="1" s="1"/>
  <c r="Y513" i="1" a="1"/>
  <c r="Y513" i="1"/>
  <c r="Y514" i="1" a="1"/>
  <c r="Y514" i="1" s="1"/>
  <c r="Y515" i="1" a="1"/>
  <c r="Y515" i="1" s="1"/>
  <c r="Y516" i="1" a="1"/>
  <c r="Y516" i="1" s="1"/>
  <c r="Y517" i="1" a="1"/>
  <c r="Y517" i="1"/>
  <c r="Y518" i="1" a="1"/>
  <c r="Y518" i="1" s="1"/>
  <c r="Y519" i="1" a="1"/>
  <c r="Y519" i="1"/>
  <c r="Y520" i="1" a="1"/>
  <c r="Y520" i="1" s="1"/>
  <c r="Y521" i="1" a="1"/>
  <c r="Y521" i="1"/>
  <c r="Y522" i="1" a="1"/>
  <c r="Y522" i="1" s="1"/>
  <c r="Y523" i="1" a="1"/>
  <c r="Y523" i="1" s="1"/>
  <c r="Y524" i="1" a="1"/>
  <c r="Y524" i="1" s="1"/>
  <c r="Y525" i="1" a="1"/>
  <c r="Y525" i="1"/>
  <c r="Y526" i="1" a="1"/>
  <c r="Y526" i="1" s="1"/>
  <c r="Y527" i="1" a="1"/>
  <c r="Y527" i="1"/>
  <c r="Y528" i="1" a="1"/>
  <c r="Y528" i="1" s="1"/>
  <c r="Y529" i="1" a="1"/>
  <c r="Y529" i="1"/>
  <c r="Y530" i="1" a="1"/>
  <c r="Y530" i="1" s="1"/>
  <c r="Y531" i="1" a="1"/>
  <c r="Y531" i="1" s="1"/>
  <c r="Y532" i="1" a="1"/>
  <c r="Y532" i="1" s="1"/>
  <c r="Y533" i="1" a="1"/>
  <c r="Y533" i="1"/>
  <c r="Y534" i="1" a="1"/>
  <c r="Y534" i="1" s="1"/>
  <c r="Y535" i="1" a="1"/>
  <c r="Y535" i="1"/>
  <c r="Y536" i="1" a="1"/>
  <c r="Y536" i="1" s="1"/>
  <c r="Y537" i="1" a="1"/>
  <c r="Y537" i="1"/>
  <c r="Y538" i="1" a="1"/>
  <c r="Y538" i="1" s="1"/>
  <c r="Y539" i="1" a="1"/>
  <c r="Y539" i="1" s="1"/>
  <c r="Y540" i="1" a="1"/>
  <c r="Y540" i="1" s="1"/>
  <c r="Y541" i="1" a="1"/>
  <c r="Y541" i="1"/>
  <c r="Y542" i="1" a="1"/>
  <c r="Y542" i="1" s="1"/>
  <c r="Y543" i="1" a="1"/>
  <c r="Y543" i="1"/>
  <c r="Y544" i="1" a="1"/>
  <c r="Y544" i="1" s="1"/>
  <c r="Y545" i="1" a="1"/>
  <c r="Y545" i="1"/>
  <c r="Y546" i="1" a="1"/>
  <c r="Y546" i="1" s="1"/>
  <c r="Y547" i="1" a="1"/>
  <c r="Y547" i="1" s="1"/>
  <c r="Y548" i="1" a="1"/>
  <c r="Y548" i="1" s="1"/>
  <c r="Y549" i="1" a="1"/>
  <c r="Y549" i="1"/>
  <c r="Y550" i="1" a="1"/>
  <c r="Y550" i="1" s="1"/>
  <c r="Y551" i="1" a="1"/>
  <c r="Y551" i="1"/>
  <c r="Y552" i="1" a="1"/>
  <c r="Y552" i="1" s="1"/>
  <c r="Y553" i="1" a="1"/>
  <c r="Y553" i="1"/>
  <c r="Y554" i="1" a="1"/>
  <c r="Y554" i="1" s="1"/>
  <c r="Y555" i="1" a="1"/>
  <c r="Y555" i="1" s="1"/>
  <c r="Y556" i="1" a="1"/>
  <c r="Y556" i="1" s="1"/>
  <c r="Y557" i="1" a="1"/>
  <c r="Y557" i="1"/>
  <c r="Y558" i="1" a="1"/>
  <c r="Y558" i="1" s="1"/>
  <c r="Y559" i="1" a="1"/>
  <c r="Y559" i="1"/>
  <c r="Y560" i="1" a="1"/>
  <c r="Y560" i="1" s="1"/>
  <c r="Y561" i="1" a="1"/>
  <c r="Y561" i="1"/>
  <c r="Y562" i="1" a="1"/>
  <c r="Y562" i="1" s="1"/>
  <c r="Y563" i="1" a="1"/>
  <c r="Y563" i="1" s="1"/>
  <c r="Y564" i="1" a="1"/>
  <c r="Y564" i="1" s="1"/>
  <c r="Y565" i="1" a="1"/>
  <c r="Y565" i="1"/>
  <c r="Y566" i="1" a="1"/>
  <c r="Y566" i="1" s="1"/>
  <c r="Y567" i="1" a="1"/>
  <c r="Y567" i="1"/>
  <c r="Y568" i="1" a="1"/>
  <c r="Y568" i="1" s="1"/>
  <c r="Y569" i="1" a="1"/>
  <c r="Y569" i="1"/>
  <c r="Y570" i="1" a="1"/>
  <c r="Y570" i="1" s="1"/>
  <c r="Y571" i="1" a="1"/>
  <c r="Y571" i="1" s="1"/>
  <c r="Y572" i="1" a="1"/>
  <c r="Y572" i="1" s="1"/>
  <c r="Y573" i="1" a="1"/>
  <c r="Y573" i="1"/>
  <c r="Y574" i="1" a="1"/>
  <c r="Y574" i="1" s="1"/>
  <c r="Y575" i="1" a="1"/>
  <c r="Y575" i="1"/>
  <c r="Y576" i="1" a="1"/>
  <c r="Y576" i="1" s="1"/>
  <c r="Y577" i="1" a="1"/>
  <c r="Y577" i="1"/>
  <c r="Y578" i="1" a="1"/>
  <c r="Y578" i="1" s="1"/>
  <c r="Y579" i="1" a="1"/>
  <c r="Y579" i="1" s="1"/>
  <c r="Y580" i="1" a="1"/>
  <c r="Y580" i="1" s="1"/>
  <c r="Y581" i="1" a="1"/>
  <c r="Y581" i="1"/>
  <c r="Y582" i="1" a="1"/>
  <c r="Y582" i="1" s="1"/>
  <c r="Y583" i="1" a="1"/>
  <c r="Y583" i="1"/>
  <c r="Y584" i="1" a="1"/>
  <c r="Y584" i="1" s="1"/>
  <c r="Y585" i="1" a="1"/>
  <c r="Y585" i="1"/>
  <c r="Y586" i="1" a="1"/>
  <c r="Y586" i="1" s="1"/>
  <c r="Y587" i="1" a="1"/>
  <c r="Y587" i="1" s="1"/>
  <c r="Y588" i="1" a="1"/>
  <c r="Y588" i="1" s="1"/>
  <c r="Y589" i="1" a="1"/>
  <c r="Y589" i="1"/>
  <c r="Y590" i="1" a="1"/>
  <c r="Y590" i="1" s="1"/>
  <c r="Y591" i="1" a="1"/>
  <c r="Y591" i="1"/>
  <c r="Y592" i="1" a="1"/>
  <c r="Y592" i="1" s="1"/>
  <c r="Y593" i="1" a="1"/>
  <c r="Y593" i="1"/>
  <c r="Y594" i="1" a="1"/>
  <c r="Y594" i="1" s="1"/>
  <c r="Y595" i="1" a="1"/>
  <c r="Y595" i="1" s="1"/>
  <c r="Y596" i="1" a="1"/>
  <c r="Y596" i="1" s="1"/>
  <c r="Y597" i="1" a="1"/>
  <c r="Y597" i="1"/>
  <c r="Y598" i="1" a="1"/>
  <c r="Y598" i="1" s="1"/>
  <c r="Y599" i="1" a="1"/>
  <c r="Y599" i="1"/>
  <c r="Y600" i="1" a="1"/>
  <c r="Y600" i="1" s="1"/>
  <c r="Y601" i="1" a="1"/>
  <c r="Y601" i="1"/>
  <c r="Y602" i="1" a="1"/>
  <c r="Y602" i="1" s="1"/>
  <c r="Y603" i="1" a="1"/>
  <c r="Y603" i="1" s="1"/>
  <c r="Y604" i="1" a="1"/>
  <c r="Y604" i="1" s="1"/>
  <c r="Y605" i="1" a="1"/>
  <c r="Y605" i="1"/>
  <c r="Y606" i="1" a="1"/>
  <c r="Y606" i="1" s="1"/>
  <c r="Y607" i="1" a="1"/>
  <c r="Y607" i="1"/>
  <c r="Y608" i="1" a="1"/>
  <c r="Y608" i="1" s="1"/>
  <c r="Y609" i="1" a="1"/>
  <c r="Y609" i="1"/>
  <c r="Y610" i="1" a="1"/>
  <c r="Y610" i="1" s="1"/>
  <c r="Y611" i="1" a="1"/>
  <c r="Y611" i="1" s="1"/>
  <c r="Y612" i="1" a="1"/>
  <c r="Y612" i="1" s="1"/>
  <c r="Y613" i="1" a="1"/>
  <c r="Y613" i="1"/>
  <c r="Y614" i="1" a="1"/>
  <c r="Y614" i="1" s="1"/>
  <c r="Y615" i="1" a="1"/>
  <c r="Y615" i="1"/>
  <c r="Y616" i="1" a="1"/>
  <c r="Y616" i="1" s="1"/>
  <c r="Y617" i="1" a="1"/>
  <c r="Y617" i="1"/>
  <c r="Y618" i="1" a="1"/>
  <c r="Y618" i="1" s="1"/>
  <c r="Y619" i="1" a="1"/>
  <c r="Y619" i="1" s="1"/>
  <c r="Y620" i="1" a="1"/>
  <c r="Y620" i="1" s="1"/>
  <c r="Y621" i="1" a="1"/>
  <c r="Y621" i="1"/>
  <c r="Y622" i="1" a="1"/>
  <c r="Y622" i="1" s="1"/>
  <c r="Y623" i="1" a="1"/>
  <c r="Y623" i="1"/>
  <c r="Y624" i="1" a="1"/>
  <c r="Y624" i="1" s="1"/>
  <c r="Y625" i="1" a="1"/>
  <c r="Y625" i="1"/>
  <c r="Y626" i="1" a="1"/>
  <c r="Y626" i="1" s="1"/>
  <c r="Y627" i="1" a="1"/>
  <c r="Y627" i="1" s="1"/>
  <c r="Y628" i="1" a="1"/>
  <c r="Y628" i="1" s="1"/>
  <c r="Y629" i="1" a="1"/>
  <c r="Y629" i="1"/>
  <c r="Y630" i="1" a="1"/>
  <c r="Y630" i="1" s="1"/>
  <c r="Y631" i="1" a="1"/>
  <c r="Y631" i="1"/>
  <c r="Y632" i="1" a="1"/>
  <c r="Y632" i="1" s="1"/>
  <c r="Y633" i="1" a="1"/>
  <c r="Y633" i="1"/>
  <c r="Y634" i="1" a="1"/>
  <c r="Y634" i="1" s="1"/>
  <c r="Y635" i="1" a="1"/>
  <c r="Y635" i="1" s="1"/>
  <c r="Y636" i="1" a="1"/>
  <c r="Y636" i="1" s="1"/>
  <c r="Y637" i="1" a="1"/>
  <c r="Y637" i="1"/>
  <c r="Y638" i="1" a="1"/>
  <c r="Y638" i="1" s="1"/>
  <c r="Y639" i="1" a="1"/>
  <c r="Y639" i="1"/>
  <c r="Y640" i="1" a="1"/>
  <c r="Y640" i="1" s="1"/>
  <c r="Y641" i="1" a="1"/>
  <c r="Y641" i="1"/>
  <c r="Y642" i="1" a="1"/>
  <c r="Y642" i="1" s="1"/>
  <c r="Y643" i="1" a="1"/>
  <c r="Y643" i="1" s="1"/>
  <c r="Y644" i="1" a="1"/>
  <c r="Y644" i="1" s="1"/>
  <c r="Y645" i="1" a="1"/>
  <c r="Y645" i="1"/>
  <c r="Y646" i="1" a="1"/>
  <c r="Y646" i="1" s="1"/>
  <c r="Y647" i="1" a="1"/>
  <c r="Y647" i="1"/>
  <c r="Y648" i="1" a="1"/>
  <c r="Y648" i="1" s="1"/>
  <c r="Y649" i="1" a="1"/>
  <c r="Y649" i="1"/>
  <c r="Y650" i="1" a="1"/>
  <c r="Y650" i="1" s="1"/>
  <c r="Y651" i="1" a="1"/>
  <c r="Y651" i="1" s="1"/>
  <c r="Y652" i="1" a="1"/>
  <c r="Y652" i="1" s="1"/>
  <c r="Y653" i="1" a="1"/>
  <c r="Y653" i="1"/>
  <c r="Y654" i="1" a="1"/>
  <c r="Y654" i="1" s="1"/>
  <c r="Y655" i="1" a="1"/>
  <c r="Y655" i="1"/>
  <c r="Y656" i="1" a="1"/>
  <c r="Y656" i="1" s="1"/>
  <c r="Y657" i="1" a="1"/>
  <c r="Y657" i="1"/>
  <c r="Y658" i="1" a="1"/>
  <c r="Y658" i="1" s="1"/>
  <c r="Y659" i="1" a="1"/>
  <c r="Y659" i="1" s="1"/>
  <c r="Y660" i="1" a="1"/>
  <c r="Y660" i="1" s="1"/>
  <c r="Y661" i="1" a="1"/>
  <c r="Y661" i="1"/>
  <c r="Y662" i="1" a="1"/>
  <c r="Y662" i="1" s="1"/>
  <c r="Y663" i="1" a="1"/>
  <c r="Y663" i="1"/>
  <c r="Y664" i="1" a="1"/>
  <c r="Y664" i="1" s="1"/>
  <c r="Y665" i="1" a="1"/>
  <c r="Y665" i="1"/>
  <c r="Y666" i="1" a="1"/>
  <c r="Y666" i="1" s="1"/>
  <c r="Y667" i="1" a="1"/>
  <c r="Y667" i="1" s="1"/>
  <c r="Y668" i="1" a="1"/>
  <c r="Y668" i="1" s="1"/>
  <c r="Y669" i="1" a="1"/>
  <c r="Y669" i="1"/>
  <c r="Y670" i="1" a="1"/>
  <c r="Y670" i="1" s="1"/>
  <c r="Y671" i="1" a="1"/>
  <c r="Y671" i="1"/>
  <c r="Y672" i="1" a="1"/>
  <c r="Y672" i="1" s="1"/>
  <c r="Y673" i="1" a="1"/>
  <c r="Y673" i="1"/>
  <c r="Y674" i="1" a="1"/>
  <c r="Y674" i="1" s="1"/>
  <c r="Y675" i="1" a="1"/>
  <c r="Y675" i="1" s="1"/>
  <c r="Y676" i="1" a="1"/>
  <c r="Y676" i="1" s="1"/>
  <c r="Y677" i="1" a="1"/>
  <c r="Y677" i="1"/>
  <c r="Y678" i="1" a="1"/>
  <c r="Y678" i="1" s="1"/>
  <c r="Y679" i="1" a="1"/>
  <c r="Y679" i="1"/>
  <c r="Y680" i="1" a="1"/>
  <c r="Y680" i="1" s="1"/>
  <c r="Y681" i="1" a="1"/>
  <c r="Y681" i="1"/>
  <c r="Y682" i="1" a="1"/>
  <c r="Y682" i="1" s="1"/>
  <c r="Y683" i="1" a="1"/>
  <c r="Y683" i="1" s="1"/>
  <c r="Y684" i="1" a="1"/>
  <c r="Y684" i="1" s="1"/>
  <c r="Y685" i="1" a="1"/>
  <c r="Y685" i="1"/>
  <c r="Y686" i="1" a="1"/>
  <c r="Y686" i="1" s="1"/>
  <c r="Y687" i="1" a="1"/>
  <c r="Y687" i="1"/>
  <c r="Y688" i="1" a="1"/>
  <c r="Y688" i="1" s="1"/>
  <c r="Y689" i="1" a="1"/>
  <c r="Y689" i="1"/>
  <c r="Y690" i="1" a="1"/>
  <c r="Y690" i="1" s="1"/>
  <c r="Y691" i="1" a="1"/>
  <c r="Y691" i="1" s="1"/>
  <c r="Y692" i="1" a="1"/>
  <c r="Y692" i="1" s="1"/>
  <c r="Y693" i="1" a="1"/>
  <c r="Y693" i="1"/>
  <c r="Y694" i="1" a="1"/>
  <c r="Y694" i="1" s="1"/>
  <c r="Y695" i="1" a="1"/>
  <c r="Y695" i="1"/>
  <c r="Y696" i="1" a="1"/>
  <c r="Y696" i="1" s="1"/>
  <c r="Y697" i="1" a="1"/>
  <c r="Y697" i="1"/>
  <c r="Y698" i="1" a="1"/>
  <c r="Y698" i="1" s="1"/>
  <c r="Y699" i="1" a="1"/>
  <c r="Y699" i="1" s="1"/>
  <c r="Y700" i="1" a="1"/>
  <c r="Y700" i="1" s="1"/>
  <c r="Y701" i="1" a="1"/>
  <c r="Y701" i="1"/>
  <c r="Y702" i="1" a="1"/>
  <c r="Y702" i="1" s="1"/>
  <c r="Y703" i="1" a="1"/>
  <c r="Y703" i="1"/>
  <c r="Y704" i="1" a="1"/>
  <c r="Y704" i="1" s="1"/>
  <c r="Y705" i="1" a="1"/>
  <c r="Y705" i="1"/>
  <c r="Y706" i="1" a="1"/>
  <c r="Y706" i="1" s="1"/>
  <c r="Y707" i="1" a="1"/>
  <c r="Y707" i="1" s="1"/>
  <c r="Y708" i="1" a="1"/>
  <c r="Y708" i="1" s="1"/>
  <c r="Y709" i="1" a="1"/>
  <c r="Y709" i="1"/>
  <c r="Y710" i="1" a="1"/>
  <c r="Y710" i="1" s="1"/>
  <c r="Y711" i="1" a="1"/>
  <c r="Y711" i="1"/>
  <c r="Y712" i="1" a="1"/>
  <c r="Y712" i="1" s="1"/>
  <c r="Y713" i="1" a="1"/>
  <c r="Y713" i="1"/>
  <c r="Y714" i="1" a="1"/>
  <c r="Y714" i="1" s="1"/>
  <c r="Y715" i="1" a="1"/>
  <c r="Y715" i="1" s="1"/>
  <c r="Y716" i="1" a="1"/>
  <c r="Y716" i="1" s="1"/>
  <c r="Y717" i="1" a="1"/>
  <c r="Y717" i="1"/>
  <c r="Y718" i="1" a="1"/>
  <c r="Y718" i="1" s="1"/>
  <c r="Y719" i="1" a="1"/>
  <c r="Y719" i="1"/>
  <c r="Y720" i="1" a="1"/>
  <c r="Y720" i="1" s="1"/>
  <c r="Y721" i="1" a="1"/>
  <c r="Y721" i="1"/>
  <c r="Y722" i="1" a="1"/>
  <c r="Y722" i="1" s="1"/>
  <c r="Y723" i="1" a="1"/>
  <c r="Y723" i="1" s="1"/>
  <c r="Y724" i="1" a="1"/>
  <c r="Y724" i="1" s="1"/>
  <c r="Y725" i="1" a="1"/>
  <c r="Y725" i="1"/>
  <c r="Y726" i="1" a="1"/>
  <c r="Y726" i="1" s="1"/>
  <c r="Y727" i="1" a="1"/>
  <c r="Y727" i="1"/>
  <c r="Y728" i="1" a="1"/>
  <c r="Y728" i="1" s="1"/>
  <c r="Y729" i="1" a="1"/>
  <c r="Y729" i="1"/>
  <c r="Y730" i="1" a="1"/>
  <c r="Y730" i="1" s="1"/>
  <c r="Y731" i="1" a="1"/>
  <c r="Y731" i="1" s="1"/>
  <c r="Y732" i="1" a="1"/>
  <c r="Y732" i="1" s="1"/>
  <c r="Y733" i="1" a="1"/>
  <c r="Y733" i="1"/>
  <c r="Y734" i="1" a="1"/>
  <c r="Y734" i="1" s="1"/>
  <c r="Y735" i="1" a="1"/>
  <c r="Y735" i="1"/>
  <c r="Y736" i="1" a="1"/>
  <c r="Y736" i="1" s="1"/>
  <c r="Y737" i="1" a="1"/>
  <c r="Y737" i="1"/>
  <c r="Y738" i="1" a="1"/>
  <c r="Y738" i="1" s="1"/>
  <c r="Y739" i="1" a="1"/>
  <c r="Y739" i="1" s="1"/>
  <c r="Y740" i="1" a="1"/>
  <c r="Y740" i="1" s="1"/>
  <c r="Y741" i="1" a="1"/>
  <c r="Y741" i="1"/>
  <c r="Y742" i="1" a="1"/>
  <c r="Y742" i="1" s="1"/>
  <c r="Y743" i="1" a="1"/>
  <c r="Y743" i="1"/>
  <c r="Y744" i="1" a="1"/>
  <c r="Y744" i="1" s="1"/>
  <c r="Y745" i="1" a="1"/>
  <c r="Y745" i="1"/>
  <c r="Y746" i="1" a="1"/>
  <c r="Y746" i="1" s="1"/>
  <c r="Y747" i="1" a="1"/>
  <c r="Y747" i="1" s="1"/>
  <c r="Y748" i="1" a="1"/>
  <c r="Y748" i="1" s="1"/>
  <c r="Y749" i="1" a="1"/>
  <c r="Y749" i="1"/>
  <c r="Y750" i="1" a="1"/>
  <c r="Y750" i="1"/>
  <c r="Y751" i="1" a="1"/>
  <c r="Y751" i="1"/>
  <c r="Y752" i="1" a="1"/>
  <c r="Y752" i="1"/>
  <c r="Y753" i="1" a="1"/>
  <c r="Y753" i="1"/>
  <c r="Y754" i="1" a="1"/>
  <c r="Y754" i="1"/>
  <c r="Y755" i="1" a="1"/>
  <c r="Y755" i="1"/>
  <c r="Y756" i="1" a="1"/>
  <c r="Y756" i="1"/>
  <c r="Y757" i="1" a="1"/>
  <c r="Y757" i="1"/>
  <c r="Y758" i="1" a="1"/>
  <c r="Y758" i="1"/>
  <c r="Y759" i="1" a="1"/>
  <c r="Y759" i="1"/>
  <c r="Y760" i="1" a="1"/>
  <c r="Y760" i="1"/>
  <c r="Y761" i="1" a="1"/>
  <c r="Y761" i="1"/>
  <c r="Y762" i="1" a="1"/>
  <c r="Y762" i="1"/>
  <c r="Y763" i="1" a="1"/>
  <c r="Y763" i="1"/>
  <c r="Y764" i="1" a="1"/>
  <c r="Y764" i="1"/>
  <c r="Y765" i="1" a="1"/>
  <c r="Y765" i="1"/>
  <c r="Y766" i="1" a="1"/>
  <c r="Y766" i="1"/>
  <c r="Y767" i="1" a="1"/>
  <c r="Y767" i="1"/>
  <c r="Y768" i="1" a="1"/>
  <c r="Y768" i="1"/>
  <c r="Y769" i="1" a="1"/>
  <c r="Y769" i="1"/>
  <c r="Y770" i="1" a="1"/>
  <c r="Y770" i="1"/>
  <c r="Y771" i="1" a="1"/>
  <c r="Y771" i="1"/>
  <c r="Y772" i="1" a="1"/>
  <c r="Y772" i="1" s="1"/>
  <c r="Y773" i="1" a="1"/>
  <c r="Y773" i="1"/>
  <c r="Y774" i="1" a="1"/>
  <c r="Y774" i="1" s="1"/>
  <c r="Y775" i="1" a="1"/>
  <c r="Y775" i="1"/>
  <c r="Y776" i="1" a="1"/>
  <c r="Y776" i="1" s="1"/>
  <c r="Y777" i="1" a="1"/>
  <c r="Y777" i="1"/>
  <c r="Y778" i="1" a="1"/>
  <c r="Y778" i="1" s="1"/>
  <c r="Y779" i="1" a="1"/>
  <c r="Y779" i="1"/>
  <c r="Y780" i="1" a="1"/>
  <c r="Y780" i="1" s="1"/>
  <c r="Y781" i="1" a="1"/>
  <c r="Y781" i="1"/>
  <c r="Y782" i="1" a="1"/>
  <c r="Y782" i="1" s="1"/>
  <c r="Y783" i="1" a="1"/>
  <c r="Y783" i="1"/>
  <c r="Y784" i="1" a="1"/>
  <c r="Y784" i="1" s="1"/>
  <c r="Y785" i="1" a="1"/>
  <c r="Y785" i="1"/>
  <c r="Y786" i="1" a="1"/>
  <c r="Y786" i="1" s="1"/>
  <c r="Y787" i="1" a="1"/>
  <c r="Y787" i="1"/>
  <c r="Y788" i="1" a="1"/>
  <c r="Y788" i="1" s="1"/>
  <c r="Y789" i="1" a="1"/>
  <c r="Y789" i="1"/>
  <c r="Y790" i="1" a="1"/>
  <c r="Y790" i="1" s="1"/>
  <c r="Y791" i="1" a="1"/>
  <c r="Y791" i="1"/>
  <c r="Y792" i="1" a="1"/>
  <c r="Y792" i="1" s="1"/>
  <c r="Y793" i="1" a="1"/>
  <c r="Y793" i="1"/>
  <c r="Y794" i="1" a="1"/>
  <c r="Y794" i="1" s="1"/>
  <c r="Y795" i="1" a="1"/>
  <c r="Y795" i="1"/>
  <c r="Y796" i="1" a="1"/>
  <c r="Y796" i="1" s="1"/>
  <c r="Y797" i="1" a="1"/>
  <c r="Y797" i="1"/>
  <c r="Y798" i="1" a="1"/>
  <c r="Y798" i="1" s="1"/>
  <c r="Y799" i="1" a="1"/>
  <c r="Y799" i="1"/>
  <c r="Y800" i="1" a="1"/>
  <c r="Y800" i="1" s="1"/>
  <c r="Y801" i="1" a="1"/>
  <c r="Y801" i="1"/>
  <c r="Y802" i="1" a="1"/>
  <c r="Y802" i="1" s="1"/>
  <c r="Y803" i="1" a="1"/>
  <c r="Y803" i="1"/>
  <c r="Y804" i="1" a="1"/>
  <c r="Y804" i="1" s="1"/>
  <c r="Y805" i="1" a="1"/>
  <c r="Y805" i="1"/>
  <c r="Y806" i="1" a="1"/>
  <c r="Y806" i="1" s="1"/>
  <c r="Y807" i="1" a="1"/>
  <c r="Y807" i="1"/>
  <c r="Y808" i="1" a="1"/>
  <c r="Y808" i="1" s="1"/>
  <c r="Y809" i="1" a="1"/>
  <c r="Y809" i="1"/>
  <c r="Y810" i="1" a="1"/>
  <c r="Y810" i="1" s="1"/>
  <c r="Y811" i="1" a="1"/>
  <c r="Y811" i="1"/>
  <c r="Y812" i="1" a="1"/>
  <c r="Y812" i="1" s="1"/>
  <c r="Y813" i="1" a="1"/>
  <c r="Y813" i="1"/>
  <c r="Y814" i="1" a="1"/>
  <c r="Y814" i="1" s="1"/>
  <c r="Y815" i="1" a="1"/>
  <c r="Y815" i="1"/>
  <c r="Y816" i="1" a="1"/>
  <c r="Y816" i="1" s="1"/>
  <c r="Y817" i="1" a="1"/>
  <c r="Y817" i="1"/>
  <c r="Y818" i="1" a="1"/>
  <c r="Y818" i="1" s="1"/>
  <c r="Y819" i="1" a="1"/>
  <c r="Y819" i="1"/>
  <c r="Y820" i="1" a="1"/>
  <c r="Y820" i="1" s="1"/>
  <c r="Y821" i="1" a="1"/>
  <c r="Y821" i="1"/>
  <c r="Y822" i="1" a="1"/>
  <c r="Y822" i="1" s="1"/>
  <c r="Y823" i="1" a="1"/>
  <c r="Y823" i="1"/>
  <c r="Y824" i="1" a="1"/>
  <c r="Y824" i="1" s="1"/>
  <c r="Y825" i="1" a="1"/>
  <c r="Y825" i="1"/>
  <c r="Y826" i="1" a="1"/>
  <c r="Y826" i="1" s="1"/>
  <c r="Y827" i="1" a="1"/>
  <c r="Y827" i="1"/>
  <c r="Y828" i="1" a="1"/>
  <c r="Y828" i="1" s="1"/>
  <c r="Y829" i="1" a="1"/>
  <c r="Y829" i="1"/>
  <c r="Y830" i="1" a="1"/>
  <c r="Y830" i="1" s="1"/>
  <c r="Y831" i="1" a="1"/>
  <c r="Y831" i="1"/>
  <c r="Y832" i="1" a="1"/>
  <c r="Y832" i="1" s="1"/>
  <c r="Y833" i="1" a="1"/>
  <c r="Y833" i="1"/>
  <c r="Y834" i="1" a="1"/>
  <c r="Y834" i="1" s="1"/>
  <c r="Y835" i="1" a="1"/>
  <c r="Y835" i="1"/>
  <c r="Y836" i="1" a="1"/>
  <c r="Y836" i="1" s="1"/>
  <c r="Y837" i="1" a="1"/>
  <c r="Y837" i="1"/>
  <c r="Y838" i="1" a="1"/>
  <c r="Y838" i="1" s="1"/>
  <c r="Y839" i="1" a="1"/>
  <c r="Y839" i="1"/>
  <c r="Y840" i="1" a="1"/>
  <c r="Y840" i="1" s="1"/>
  <c r="Y841" i="1" a="1"/>
  <c r="Y841" i="1"/>
  <c r="Y842" i="1" a="1"/>
  <c r="Y842" i="1" s="1"/>
  <c r="Y843" i="1" a="1"/>
  <c r="Y843" i="1"/>
  <c r="Y844" i="1" a="1"/>
  <c r="Y844" i="1" s="1"/>
  <c r="Y845" i="1" a="1"/>
  <c r="Y845" i="1"/>
  <c r="Y846" i="1" a="1"/>
  <c r="Y846" i="1" s="1"/>
  <c r="Y847" i="1" a="1"/>
  <c r="Y847" i="1"/>
  <c r="Y848" i="1" a="1"/>
  <c r="Y848" i="1" s="1"/>
  <c r="Y849" i="1" a="1"/>
  <c r="Y849" i="1"/>
  <c r="Y850" i="1" a="1"/>
  <c r="Y850" i="1" s="1"/>
  <c r="Y851" i="1" a="1"/>
  <c r="Y851" i="1"/>
  <c r="Y852" i="1" a="1"/>
  <c r="Y852" i="1" s="1"/>
  <c r="Y853" i="1" a="1"/>
  <c r="Y853" i="1"/>
  <c r="Y854" i="1" a="1"/>
  <c r="Y854" i="1" s="1"/>
  <c r="Y855" i="1" a="1"/>
  <c r="Y855" i="1"/>
  <c r="Y856" i="1" a="1"/>
  <c r="Y856" i="1" s="1"/>
  <c r="Y857" i="1" a="1"/>
  <c r="Y857" i="1"/>
  <c r="Y858" i="1" a="1"/>
  <c r="Y858" i="1" s="1"/>
  <c r="Y859" i="1" a="1"/>
  <c r="Y859" i="1"/>
  <c r="Y860" i="1" a="1"/>
  <c r="Y860" i="1" s="1"/>
  <c r="Y861" i="1" a="1"/>
  <c r="Y861" i="1"/>
  <c r="Y862" i="1" a="1"/>
  <c r="Y862" i="1" s="1"/>
  <c r="Y863" i="1" a="1"/>
  <c r="Y863" i="1"/>
  <c r="Y864" i="1" a="1"/>
  <c r="Y864" i="1" s="1"/>
  <c r="Y865" i="1" a="1"/>
  <c r="Y865" i="1"/>
  <c r="Y866" i="1" a="1"/>
  <c r="Y866" i="1" s="1"/>
  <c r="Y867" i="1" a="1"/>
  <c r="Y867" i="1"/>
  <c r="Y868" i="1" a="1"/>
  <c r="Y868" i="1" s="1"/>
  <c r="Y869" i="1" a="1"/>
  <c r="Y869" i="1"/>
  <c r="Y870" i="1" a="1"/>
  <c r="Y870" i="1" s="1"/>
  <c r="Y871" i="1" a="1"/>
  <c r="Y871" i="1"/>
  <c r="Y872" i="1" a="1"/>
  <c r="Y872" i="1" s="1"/>
  <c r="Y873" i="1" a="1"/>
  <c r="Y873" i="1"/>
  <c r="Y874" i="1" a="1"/>
  <c r="Y874" i="1" s="1"/>
  <c r="Y875" i="1" a="1"/>
  <c r="Y875" i="1"/>
  <c r="Y876" i="1" a="1"/>
  <c r="Y876" i="1" s="1"/>
  <c r="Y877" i="1" a="1"/>
  <c r="Y877" i="1"/>
  <c r="Y878" i="1" a="1"/>
  <c r="Y878" i="1" s="1"/>
  <c r="Y879" i="1" a="1"/>
  <c r="Y879" i="1"/>
  <c r="Y880" i="1" a="1"/>
  <c r="Y880" i="1" s="1"/>
  <c r="Y881" i="1" a="1"/>
  <c r="Y881" i="1"/>
  <c r="Y882" i="1" a="1"/>
  <c r="Y882" i="1" s="1"/>
  <c r="Y883" i="1" a="1"/>
  <c r="Y883" i="1"/>
  <c r="Y884" i="1" a="1"/>
  <c r="Y884" i="1" s="1"/>
  <c r="Y885" i="1" a="1"/>
  <c r="Y885" i="1"/>
  <c r="Y886" i="1" a="1"/>
  <c r="Y886" i="1" s="1"/>
  <c r="Y887" i="1" a="1"/>
  <c r="Y887" i="1"/>
  <c r="Y888" i="1" a="1"/>
  <c r="Y888" i="1" s="1"/>
  <c r="Y889" i="1" a="1"/>
  <c r="Y889" i="1"/>
  <c r="Y890" i="1" a="1"/>
  <c r="Y890" i="1" s="1"/>
  <c r="Y891" i="1" a="1"/>
  <c r="Y891" i="1"/>
  <c r="Y892" i="1" a="1"/>
  <c r="Y892" i="1" s="1"/>
  <c r="Y893" i="1" a="1"/>
  <c r="Y893" i="1"/>
  <c r="Y894" i="1" a="1"/>
  <c r="Y894" i="1" s="1"/>
  <c r="Y895" i="1" a="1"/>
  <c r="Y895" i="1"/>
  <c r="Y896" i="1" a="1"/>
  <c r="Y896" i="1" s="1"/>
  <c r="Y897" i="1" a="1"/>
  <c r="Y897" i="1"/>
  <c r="Y898" i="1" a="1"/>
  <c r="Y898" i="1" s="1"/>
  <c r="Y899" i="1" a="1"/>
  <c r="Y899" i="1"/>
  <c r="Y900" i="1" a="1"/>
  <c r="Y900" i="1" s="1"/>
  <c r="Y901" i="1" a="1"/>
  <c r="Y901" i="1"/>
  <c r="Y902" i="1" a="1"/>
  <c r="Y902" i="1" s="1"/>
  <c r="Y903" i="1" a="1"/>
  <c r="Y903" i="1"/>
  <c r="Y904" i="1" a="1"/>
  <c r="Y904" i="1" s="1"/>
  <c r="Y905" i="1" a="1"/>
  <c r="Y905" i="1"/>
  <c r="Y906" i="1" a="1"/>
  <c r="Y906" i="1" s="1"/>
  <c r="Y907" i="1" a="1"/>
  <c r="Y907" i="1"/>
  <c r="Y908" i="1" a="1"/>
  <c r="Y908" i="1" s="1"/>
  <c r="Y909" i="1" a="1"/>
  <c r="Y909" i="1"/>
  <c r="Y910" i="1" a="1"/>
  <c r="Y910" i="1" s="1"/>
  <c r="Y911" i="1" a="1"/>
  <c r="Y911" i="1"/>
  <c r="Y912" i="1" a="1"/>
  <c r="Y912" i="1" s="1"/>
  <c r="Y913" i="1" a="1"/>
  <c r="Y913" i="1"/>
  <c r="Y914" i="1" a="1"/>
  <c r="Y914" i="1" s="1"/>
  <c r="Y915" i="1" a="1"/>
  <c r="Y915" i="1"/>
  <c r="Y916" i="1" a="1"/>
  <c r="Y916" i="1" s="1"/>
  <c r="Y917" i="1" a="1"/>
  <c r="Y917" i="1"/>
  <c r="Y918" i="1" a="1"/>
  <c r="Y918" i="1" s="1"/>
  <c r="Y919" i="1" a="1"/>
  <c r="Y919" i="1"/>
  <c r="Y920" i="1" a="1"/>
  <c r="Y920" i="1" s="1"/>
  <c r="Y921" i="1" a="1"/>
  <c r="Y921" i="1"/>
  <c r="Y922" i="1" a="1"/>
  <c r="Y922" i="1" s="1"/>
  <c r="Y923" i="1" a="1"/>
  <c r="Y923" i="1"/>
  <c r="Y924" i="1" a="1"/>
  <c r="Y924" i="1" s="1"/>
  <c r="Y925" i="1" a="1"/>
  <c r="Y925" i="1"/>
  <c r="Y926" i="1" a="1"/>
  <c r="Y926" i="1" s="1"/>
  <c r="Y927" i="1" a="1"/>
  <c r="Y927" i="1"/>
  <c r="Y928" i="1" a="1"/>
  <c r="Y928" i="1" s="1"/>
  <c r="Y929" i="1" a="1"/>
  <c r="Y929" i="1"/>
  <c r="Y930" i="1" a="1"/>
  <c r="Y930" i="1" s="1"/>
  <c r="Y931" i="1" a="1"/>
  <c r="Y931" i="1"/>
  <c r="Y932" i="1" a="1"/>
  <c r="Y932" i="1" s="1"/>
  <c r="Y933" i="1" a="1"/>
  <c r="Y933" i="1"/>
  <c r="Y934" i="1" a="1"/>
  <c r="Y934" i="1" s="1"/>
  <c r="Y935" i="1" a="1"/>
  <c r="Y935" i="1"/>
  <c r="Y936" i="1" a="1"/>
  <c r="Y936" i="1" s="1"/>
  <c r="Y937" i="1" a="1"/>
  <c r="Y937" i="1"/>
  <c r="Y938" i="1" a="1"/>
  <c r="Y938" i="1" s="1"/>
  <c r="Y939" i="1" a="1"/>
  <c r="Y939" i="1"/>
  <c r="Y940" i="1" a="1"/>
  <c r="Y940" i="1" s="1"/>
  <c r="Y941" i="1" a="1"/>
  <c r="Y941" i="1"/>
  <c r="Y942" i="1" a="1"/>
  <c r="Y942" i="1" s="1"/>
  <c r="Y943" i="1" a="1"/>
  <c r="Y943" i="1"/>
  <c r="Y944" i="1" a="1"/>
  <c r="Y944" i="1" s="1"/>
  <c r="Y945" i="1" a="1"/>
  <c r="Y945" i="1"/>
  <c r="Y946" i="1" a="1"/>
  <c r="Y946" i="1" s="1"/>
  <c r="Y947" i="1" a="1"/>
  <c r="Y947" i="1"/>
  <c r="Y948" i="1" a="1"/>
  <c r="Y948" i="1" s="1"/>
  <c r="Y949" i="1" a="1"/>
  <c r="Y949" i="1"/>
  <c r="Y950" i="1" a="1"/>
  <c r="Y950" i="1" s="1"/>
  <c r="Y951" i="1" a="1"/>
  <c r="Y951" i="1"/>
  <c r="Y952" i="1" a="1"/>
  <c r="Y952" i="1" s="1"/>
  <c r="Y953" i="1" a="1"/>
  <c r="Y953" i="1"/>
  <c r="Y954" i="1" a="1"/>
  <c r="Y954" i="1" s="1"/>
  <c r="Y955" i="1" a="1"/>
  <c r="Y955" i="1"/>
  <c r="Y956" i="1" a="1"/>
  <c r="Y956" i="1" s="1"/>
  <c r="Y957" i="1" a="1"/>
  <c r="Y957" i="1"/>
  <c r="Y958" i="1" a="1"/>
  <c r="Y958" i="1" s="1"/>
  <c r="Y959" i="1" a="1"/>
  <c r="Y959" i="1"/>
  <c r="Y960" i="1" a="1"/>
  <c r="Y960" i="1" s="1"/>
  <c r="Y961" i="1" a="1"/>
  <c r="Y961" i="1"/>
  <c r="Y962" i="1" a="1"/>
  <c r="Y962" i="1" s="1"/>
  <c r="Y963" i="1" a="1"/>
  <c r="Y963" i="1"/>
  <c r="Y964" i="1" a="1"/>
  <c r="Y964" i="1" s="1"/>
  <c r="Y965" i="1" a="1"/>
  <c r="Y965" i="1"/>
  <c r="Y966" i="1" a="1"/>
  <c r="Y966" i="1" s="1"/>
  <c r="Y967" i="1" a="1"/>
  <c r="Y967" i="1"/>
  <c r="Y968" i="1" a="1"/>
  <c r="Y968" i="1" s="1"/>
  <c r="Y969" i="1" a="1"/>
  <c r="Y969" i="1"/>
  <c r="Y970" i="1" a="1"/>
  <c r="Y970" i="1" s="1"/>
  <c r="Y971" i="1" a="1"/>
  <c r="Y971" i="1"/>
  <c r="Y972" i="1" a="1"/>
  <c r="Y972" i="1" s="1"/>
  <c r="Y973" i="1" a="1"/>
  <c r="Y973" i="1"/>
  <c r="Y974" i="1" a="1"/>
  <c r="Y974" i="1" s="1"/>
  <c r="Y975" i="1" a="1"/>
  <c r="Y975" i="1"/>
  <c r="Y976" i="1" a="1"/>
  <c r="Y976" i="1" s="1"/>
  <c r="Y977" i="1" a="1"/>
  <c r="Y977" i="1"/>
  <c r="Y978" i="1" a="1"/>
  <c r="Y978" i="1" s="1"/>
  <c r="Y979" i="1" a="1"/>
  <c r="Y979" i="1"/>
  <c r="Y980" i="1" a="1"/>
  <c r="Y980" i="1" s="1"/>
  <c r="Y981" i="1" a="1"/>
  <c r="Y981" i="1"/>
  <c r="Y982" i="1" a="1"/>
  <c r="Y982" i="1" s="1"/>
  <c r="Y983" i="1" a="1"/>
  <c r="Y983" i="1"/>
  <c r="Y984" i="1" a="1"/>
  <c r="Y984" i="1" s="1"/>
  <c r="Y985" i="1" a="1"/>
  <c r="Y985" i="1"/>
  <c r="Y986" i="1" a="1"/>
  <c r="Y986" i="1" s="1"/>
  <c r="Y987" i="1" a="1"/>
  <c r="Y987" i="1"/>
  <c r="Y988" i="1" a="1"/>
  <c r="Y988" i="1" s="1"/>
  <c r="Y989" i="1" a="1"/>
  <c r="Y989" i="1"/>
  <c r="Y990" i="1" a="1"/>
  <c r="Y990" i="1" s="1"/>
  <c r="Y991" i="1" a="1"/>
  <c r="Y991" i="1"/>
  <c r="Y992" i="1" a="1"/>
  <c r="Y992" i="1" s="1"/>
  <c r="Y993" i="1" a="1"/>
  <c r="Y993" i="1"/>
  <c r="Y994" i="1" a="1"/>
  <c r="Y994" i="1" s="1"/>
  <c r="Y995" i="1" a="1"/>
  <c r="Y995" i="1"/>
  <c r="Y996" i="1" a="1"/>
  <c r="Y996" i="1" s="1"/>
  <c r="Y997" i="1" a="1"/>
  <c r="Y997" i="1"/>
  <c r="Y998" i="1" a="1"/>
  <c r="Y998" i="1" s="1"/>
  <c r="Y999" i="1" a="1"/>
  <c r="Y999" i="1"/>
  <c r="Y1000" i="1" a="1"/>
  <c r="Y1000" i="1" s="1"/>
  <c r="Y1001" i="1" a="1"/>
  <c r="Y1001" i="1"/>
  <c r="Y1002" i="1" a="1"/>
  <c r="Y1002" i="1" s="1"/>
  <c r="Y1003" i="1" a="1"/>
  <c r="Y1003" i="1"/>
  <c r="Y1004" i="1" a="1"/>
  <c r="Y1004" i="1" s="1"/>
  <c r="Y1005" i="1" a="1"/>
  <c r="Y1005" i="1"/>
  <c r="Y1006" i="1" a="1"/>
  <c r="Y1006" i="1" s="1"/>
  <c r="Y1007" i="1" a="1"/>
  <c r="Y1007" i="1"/>
  <c r="Y1008" i="1" a="1"/>
  <c r="Y1008" i="1" s="1"/>
  <c r="Y1009" i="1" a="1"/>
  <c r="Y1009" i="1"/>
  <c r="Y1010" i="1" a="1"/>
  <c r="Y1010" i="1" s="1"/>
  <c r="Y1011" i="1" a="1"/>
  <c r="Y1011" i="1"/>
  <c r="Y1012" i="1" a="1"/>
  <c r="Y1012" i="1" s="1"/>
  <c r="Y1013" i="1" a="1"/>
  <c r="Y1013" i="1"/>
  <c r="Y1014" i="1" a="1"/>
  <c r="Y1014" i="1" s="1"/>
  <c r="Y1015" i="1" a="1"/>
  <c r="Y1015" i="1"/>
  <c r="Y1016" i="1" a="1"/>
  <c r="Y1016" i="1" s="1"/>
  <c r="Y1017" i="1" a="1"/>
  <c r="Y1017" i="1"/>
  <c r="Y1018" i="1" a="1"/>
  <c r="Y1018" i="1" s="1"/>
  <c r="Y1019" i="1" a="1"/>
  <c r="Y1019" i="1"/>
  <c r="Y1020" i="1" a="1"/>
  <c r="Y1020" i="1" s="1"/>
  <c r="Y1021" i="1" a="1"/>
  <c r="Y1021" i="1"/>
  <c r="Y1022" i="1" a="1"/>
  <c r="Y1022" i="1" s="1"/>
  <c r="Y1023" i="1" a="1"/>
  <c r="Y1023" i="1"/>
  <c r="Y1024" i="1" a="1"/>
  <c r="Y1024" i="1" s="1"/>
  <c r="Y1025" i="1" a="1"/>
  <c r="Y1025" i="1"/>
  <c r="Y1026" i="1" a="1"/>
  <c r="Y1026" i="1" s="1"/>
  <c r="Y1027" i="1" a="1"/>
  <c r="Y1027" i="1"/>
  <c r="Y1028" i="1" a="1"/>
  <c r="Y1028" i="1" s="1"/>
  <c r="Y1029" i="1" a="1"/>
  <c r="Y1029" i="1"/>
  <c r="Y1030" i="1" a="1"/>
  <c r="Y1030" i="1" s="1"/>
  <c r="Y1031" i="1" a="1"/>
  <c r="Y1031" i="1"/>
  <c r="Y1032" i="1" a="1"/>
  <c r="Y1032" i="1" s="1"/>
  <c r="Y1033" i="1" a="1"/>
  <c r="Y1033" i="1"/>
  <c r="Y1034" i="1" a="1"/>
  <c r="Y1034" i="1" s="1"/>
  <c r="Y1035" i="1" a="1"/>
  <c r="Y1035" i="1"/>
  <c r="Y1036" i="1" a="1"/>
  <c r="Y1036" i="1" s="1"/>
  <c r="Y1037" i="1" a="1"/>
  <c r="Y1037" i="1"/>
  <c r="Y1038" i="1" a="1"/>
  <c r="Y1038" i="1" s="1"/>
  <c r="Y1039" i="1" a="1"/>
  <c r="Y1039" i="1"/>
  <c r="Y1040" i="1" a="1"/>
  <c r="Y1040" i="1" s="1"/>
  <c r="Y1041" i="1" a="1"/>
  <c r="Y1041" i="1"/>
  <c r="Y1042" i="1" a="1"/>
  <c r="Y1042" i="1" s="1"/>
  <c r="Y1043" i="1" a="1"/>
  <c r="Y1043" i="1"/>
  <c r="Y1044" i="1" a="1"/>
  <c r="Y1044" i="1" s="1"/>
  <c r="Y1045" i="1" a="1"/>
  <c r="Y1045" i="1"/>
  <c r="Y1046" i="1" a="1"/>
  <c r="Y1046" i="1" s="1"/>
  <c r="Y1047" i="1" a="1"/>
  <c r="Y1047" i="1"/>
  <c r="Y1048" i="1" a="1"/>
  <c r="Y1048" i="1" s="1"/>
  <c r="Y1049" i="1" a="1"/>
  <c r="Y1049" i="1"/>
  <c r="Y1050" i="1" a="1"/>
  <c r="Y1050" i="1" s="1"/>
  <c r="Y1051" i="1" a="1"/>
  <c r="Y1051" i="1"/>
  <c r="Y1052" i="1" a="1"/>
  <c r="Y1052" i="1" s="1"/>
  <c r="Y1053" i="1" a="1"/>
  <c r="Y1053" i="1"/>
  <c r="Y1054" i="1" a="1"/>
  <c r="Y1054" i="1" s="1"/>
  <c r="Y1055" i="1" a="1"/>
  <c r="Y1055" i="1"/>
  <c r="Y1056" i="1" a="1"/>
  <c r="Y1056" i="1" s="1"/>
  <c r="Y1057" i="1" a="1"/>
  <c r="Y1057" i="1"/>
  <c r="Y1058" i="1" a="1"/>
  <c r="Y1058" i="1" s="1"/>
  <c r="Y1059" i="1" a="1"/>
  <c r="Y1059" i="1"/>
  <c r="Y1060" i="1" a="1"/>
  <c r="Y1060" i="1" s="1"/>
  <c r="Y1061" i="1" a="1"/>
  <c r="Y1061" i="1"/>
  <c r="Y1062" i="1" a="1"/>
  <c r="Y1062" i="1" s="1"/>
  <c r="Y1063" i="1" a="1"/>
  <c r="Y1063" i="1"/>
  <c r="Y1064" i="1" a="1"/>
  <c r="Y1064" i="1" s="1"/>
  <c r="Y1065" i="1" a="1"/>
  <c r="Y1065" i="1"/>
  <c r="Y1066" i="1" a="1"/>
  <c r="Y1066" i="1" s="1"/>
  <c r="Y1067" i="1" a="1"/>
  <c r="Y1067" i="1"/>
  <c r="Y1068" i="1" a="1"/>
  <c r="Y1068" i="1" s="1"/>
  <c r="Y1069" i="1" a="1"/>
  <c r="Y1069" i="1"/>
  <c r="Y1070" i="1" a="1"/>
  <c r="Y1070" i="1" s="1"/>
  <c r="Y1071" i="1" a="1"/>
  <c r="Y1071" i="1"/>
  <c r="Y1072" i="1" a="1"/>
  <c r="Y1072" i="1" s="1"/>
  <c r="Y1073" i="1" a="1"/>
  <c r="Y1073" i="1"/>
  <c r="Y1074" i="1" a="1"/>
  <c r="Y1074" i="1" s="1"/>
  <c r="Y1075" i="1" a="1"/>
  <c r="Y1075" i="1"/>
  <c r="Y1076" i="1" a="1"/>
  <c r="Y1076" i="1" s="1"/>
  <c r="Y1077" i="1" a="1"/>
  <c r="Y1077" i="1"/>
  <c r="Y1078" i="1" a="1"/>
  <c r="Y1078" i="1" s="1"/>
  <c r="Y1079" i="1" a="1"/>
  <c r="Y1079" i="1"/>
  <c r="Y1080" i="1" a="1"/>
  <c r="Y1080" i="1" s="1"/>
  <c r="Y1081" i="1" a="1"/>
  <c r="Y1081" i="1"/>
  <c r="Y1082" i="1" a="1"/>
  <c r="Y1082" i="1" s="1"/>
  <c r="Y1083" i="1" a="1"/>
  <c r="Y1083" i="1"/>
  <c r="Y1084" i="1" a="1"/>
  <c r="Y1084" i="1" s="1"/>
  <c r="Y1085" i="1" a="1"/>
  <c r="Y1085" i="1"/>
  <c r="Y1086" i="1" a="1"/>
  <c r="Y1086" i="1" s="1"/>
  <c r="Y1087" i="1" a="1"/>
  <c r="Y1087" i="1"/>
  <c r="Y1088" i="1" a="1"/>
  <c r="Y1088" i="1" s="1"/>
  <c r="Y1089" i="1" a="1"/>
  <c r="Y1089" i="1"/>
  <c r="Y1090" i="1" a="1"/>
  <c r="Y1090" i="1" s="1"/>
  <c r="Y1091" i="1" a="1"/>
  <c r="Y1091" i="1"/>
  <c r="Y1092" i="1" a="1"/>
  <c r="Y1092" i="1" s="1"/>
  <c r="Y1093" i="1" a="1"/>
  <c r="Y1093" i="1"/>
  <c r="Y1094" i="1" a="1"/>
  <c r="Y1094" i="1" s="1"/>
  <c r="Y1095" i="1" a="1"/>
  <c r="Y1095" i="1"/>
  <c r="Y1096" i="1" a="1"/>
  <c r="Y1096" i="1" s="1"/>
  <c r="Y1097" i="1" a="1"/>
  <c r="Y1097" i="1"/>
  <c r="Y1098" i="1" a="1"/>
  <c r="Y1098" i="1" s="1"/>
  <c r="Y1099" i="1" a="1"/>
  <c r="Y1099" i="1"/>
  <c r="Y1100" i="1" a="1"/>
  <c r="Y1100" i="1" s="1"/>
  <c r="Y1101" i="1" a="1"/>
  <c r="Y1101" i="1"/>
  <c r="Y1102" i="1" a="1"/>
  <c r="Y1102" i="1" s="1"/>
  <c r="Y1103" i="1" a="1"/>
  <c r="Y1103" i="1"/>
  <c r="O84" i="19"/>
  <c r="O83" i="19"/>
  <c r="K54" i="13"/>
  <c r="K53" i="13"/>
  <c r="K52" i="13"/>
  <c r="L52" i="13" s="1"/>
  <c r="K50" i="13"/>
  <c r="L50" i="13" s="1"/>
  <c r="K51" i="13"/>
  <c r="M88" i="19"/>
  <c r="M87" i="19"/>
  <c r="M86" i="19"/>
  <c r="M85" i="19"/>
  <c r="M84" i="19"/>
  <c r="M83" i="19"/>
  <c r="G52" i="19"/>
  <c r="G51" i="19"/>
  <c r="G50" i="19"/>
  <c r="G49" i="19"/>
  <c r="G48" i="19"/>
  <c r="G47" i="19"/>
  <c r="G46" i="19"/>
  <c r="G45" i="19"/>
  <c r="G44" i="19"/>
  <c r="I49" i="19" s="1"/>
  <c r="G55" i="19"/>
  <c r="G54" i="19"/>
  <c r="G53" i="19"/>
  <c r="L27" i="13"/>
  <c r="L28" i="13"/>
  <c r="K55" i="13" l="1"/>
  <c r="L55" i="13" s="1"/>
  <c r="N50" i="13"/>
  <c r="O50" i="13" s="1"/>
  <c r="P50" i="13" s="1"/>
  <c r="L54" i="13"/>
  <c r="L51" i="13"/>
  <c r="L53" i="13"/>
  <c r="N51" i="13" l="1"/>
  <c r="O51" i="13" s="1"/>
  <c r="P5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4C3860-A35A-4A4A-A4F1-15EC9ADE2F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8E8DDA9-4266-4720-BF4C-933F48DA1DCD}" name="WorksheetConnection_Youtube algorithm decoding KH-ANAC2 analysis JAIMO J.xlsx!Table1" type="102" refreshedVersion="8" minRefreshableVersion="5">
    <extLst>
      <ext xmlns:x15="http://schemas.microsoft.com/office/spreadsheetml/2010/11/main" uri="{DE250136-89BD-433C-8126-D09CA5730AF9}">
        <x15:connection id="Table1" autoDelete="1">
          <x15:rangePr sourceName="_xlcn.WorksheetConnection_YoutubealgorithmdecodingKHANAC2analysisJAIMOJ.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<sst xmlns="http://schemas.openxmlformats.org/spreadsheetml/2006/main" count="11972" uniqueCount="3599">
  <si>
    <t>Video Link</t>
  </si>
  <si>
    <t>Video Title</t>
  </si>
  <si>
    <t>Channel URL</t>
  </si>
  <si>
    <t>Creator Name</t>
  </si>
  <si>
    <t>Creator Gender</t>
  </si>
  <si>
    <t>Total Channel Subcribers</t>
  </si>
  <si>
    <t>Total Chanel Views</t>
  </si>
  <si>
    <t>Duration of Video</t>
  </si>
  <si>
    <t>Date of Video Upload</t>
  </si>
  <si>
    <t>No of Likes</t>
  </si>
  <si>
    <t>Language of the Video</t>
  </si>
  <si>
    <t>Subtitle</t>
  </si>
  <si>
    <t>Video Description</t>
  </si>
  <si>
    <t>Hashtags</t>
  </si>
  <si>
    <t>No of Comments</t>
  </si>
  <si>
    <t>Date of the Last Comment</t>
  </si>
  <si>
    <t>Maximum Quality of the Video</t>
  </si>
  <si>
    <t>No of Videos the Channel</t>
  </si>
  <si>
    <t>No of Playlist</t>
  </si>
  <si>
    <t>Premiered or Not</t>
  </si>
  <si>
    <t>Community Engagement (Posts per week)</t>
  </si>
  <si>
    <t>Intern Who Collected the Data</t>
  </si>
  <si>
    <t>https://youtu.be/f7CW7S0zxv4</t>
  </si>
  <si>
    <t>Dr Shashi Tharoor MP Britain Does Owe Reparations</t>
  </si>
  <si>
    <t>https://www.youtube.com/user/OxfordUnion</t>
  </si>
  <si>
    <t>Shashi Tharoor</t>
  </si>
  <si>
    <t>Male</t>
  </si>
  <si>
    <t>English</t>
  </si>
  <si>
    <t>Yes</t>
  </si>
  <si>
    <t>No</t>
  </si>
  <si>
    <t>Sanjay Lakshmanan</t>
  </si>
  <si>
    <t>https://youtu.be/I7vz7Ym82_4</t>
  </si>
  <si>
    <t>How India is TRAPPING China with its Military STRATEGY? Geopolitical Case study</t>
  </si>
  <si>
    <t>https://www.youtube.com/c/ThinkSchool</t>
  </si>
  <si>
    <t>Ganesh Prasad</t>
  </si>
  <si>
    <t>https://youtu.be/88w2MQpvhfU</t>
  </si>
  <si>
    <t>Troll Video Bala Troll Albin Joshy</t>
  </si>
  <si>
    <t>https://www.youtube.com/c/ALBiNJOSHY</t>
  </si>
  <si>
    <t>Albin Joshy</t>
  </si>
  <si>
    <t>Malayalam</t>
  </si>
  <si>
    <t>https://youtu.be/h2P9AmGcMdM</t>
  </si>
  <si>
    <t>Russia – Ukraine conflict crisis Explained Everything in detail Geopolitics</t>
  </si>
  <si>
    <t>https://www.youtube.com/c/AmitSenguptaAKS</t>
  </si>
  <si>
    <t>Amit Sengupta</t>
  </si>
  <si>
    <t>https://youtu.be/HcYM1qHivXE</t>
  </si>
  <si>
    <t>REACTION</t>
  </si>
  <si>
    <t>https://www.youtube.com/c/Arjyouofficial</t>
  </si>
  <si>
    <t>Arjun</t>
  </si>
  <si>
    <t>https://youtu.be/_Q-J0GhUyro</t>
  </si>
  <si>
    <t>ROASTED</t>
  </si>
  <si>
    <t>https://youtu.be/wH6cv8N0duo</t>
  </si>
  <si>
    <t>400M Run Women U20 at Kerala State Junior Athletics 2021</t>
  </si>
  <si>
    <t>https://www.youtube.com/c/ARNSportsin/featured</t>
  </si>
  <si>
    <t>ARN Sports</t>
  </si>
  <si>
    <t>N/A</t>
  </si>
  <si>
    <t>https://youtu.be/JGn13tvLmcc</t>
  </si>
  <si>
    <t>Kochu Poombatte Malayalam Dialogue With Beats Ashwin Bhaskar</t>
  </si>
  <si>
    <t>https://www.youtube.com/c/AshwinBhaskar/featured</t>
  </si>
  <si>
    <t>Ashwin Bhaskar</t>
  </si>
  <si>
    <t>https://youtu.be/lvHP01DQlfg</t>
  </si>
  <si>
    <t>Perfect OK Malayalam Dialogue With Beats Ashwin Bhaskar</t>
  </si>
  <si>
    <t>https://www.youtube.com/user/aswinpanchena</t>
  </si>
  <si>
    <t>https://youtu.be/D4VVoLE6Owo</t>
  </si>
  <si>
    <t>Ed-Sheeran - Shape Of You - Malayalam Mashup - Aswin Ram (15 songs in one go)</t>
  </si>
  <si>
    <t>Aswin Ram</t>
  </si>
  <si>
    <t>https://youtu.be/ADzQlyrRG2A</t>
  </si>
  <si>
    <t>DRAG RACE: Lamborghini Huracán Performante vs Indian Navy MiG-29k Autocar India</t>
  </si>
  <si>
    <t>https://www.youtube.com/c/autocarindia1</t>
  </si>
  <si>
    <t>Shapur Kotwal</t>
  </si>
  <si>
    <t>https://youtu.be/y6mKBvuyOTg</t>
  </si>
  <si>
    <t>Ensuring dignity of the poor</t>
  </si>
  <si>
    <t>https://www.youtube.com/c/bjp</t>
  </si>
  <si>
    <t>BJP</t>
  </si>
  <si>
    <t>Hindi</t>
  </si>
  <si>
    <t>https://youtu.be/aea-S3CtzIk</t>
  </si>
  <si>
    <t>5 Exercises That Will Transform Your Body In Just 4 Weeks</t>
  </si>
  <si>
    <t>https://www.youtube.com/BestieMedia</t>
  </si>
  <si>
    <t>BestieMedia</t>
  </si>
  <si>
    <t>https://youtu.be/0MVooY7Bo34</t>
  </si>
  <si>
    <t>Malampuzha Dam for sale</t>
  </si>
  <si>
    <t>https://www.youtube.com/UCac89AKnPWw-y4mREC4WrMw</t>
  </si>
  <si>
    <t>Boban mattumantha</t>
  </si>
  <si>
    <t>https://youtu.be/oX6I6vs1EFs</t>
  </si>
  <si>
    <t>Morning Yoga Workout Better Than The Gym Strength &amp; Stretch</t>
  </si>
  <si>
    <t>https://www.youtube.com/c/bohobeautiful</t>
  </si>
  <si>
    <t>Juliana Spicoluk</t>
  </si>
  <si>
    <t>Female</t>
  </si>
  <si>
    <t>https://youtu.be/sLZnAZynTmw</t>
  </si>
  <si>
    <t>Funny Moments From The Lok Sabha Oath Taking Ceremony</t>
  </si>
  <si>
    <t>https://www.youtube.com/c/BrutIndia</t>
  </si>
  <si>
    <t>Brut India</t>
  </si>
  <si>
    <t>https://youtu.be/dzat16LMtQk</t>
  </si>
  <si>
    <t>Understanding ENSO</t>
  </si>
  <si>
    <t>https://www.youtube.com/c/bureauofmeteorology</t>
  </si>
  <si>
    <t>bureau of meteorology</t>
  </si>
  <si>
    <t>https://youtu.be/yCty1bt3U-E</t>
  </si>
  <si>
    <t>TRUE STORY M B Rajesh CPIM Kerala</t>
  </si>
  <si>
    <t>https://www.youtube.com/c/CPIMKeralam</t>
  </si>
  <si>
    <t>M B Rajesh</t>
  </si>
  <si>
    <t>https://youtu.be/g9FzOPtgRlc</t>
  </si>
  <si>
    <t>How Is Israel’s Iron Dome Defence System Helping It Counter Palestine’s Rocket Attacks</t>
  </si>
  <si>
    <t>https://www.youtube.com/c/CRUXnews</t>
  </si>
  <si>
    <t>CRUX news</t>
  </si>
  <si>
    <t>https://youtu.be/Am_oZoRIXL0</t>
  </si>
  <si>
    <t>A Day With DM DKT Exclusive</t>
  </si>
  <si>
    <t>https://www.youtube.com/c/DelhiKNowledgeTrack</t>
  </si>
  <si>
    <t>Delhi Knowledge Track</t>
  </si>
  <si>
    <t>https://youtu.be/8h9jwowG7Js</t>
  </si>
  <si>
    <t>Lata Mangeshkar 's rendition of Gayatri Mantra for newlyweds Isha Ambani and Anand Piramal</t>
  </si>
  <si>
    <t>https://www.youtube.com/c/DeshGujaratHD/featured</t>
  </si>
  <si>
    <t>Desh Gujarat HD</t>
  </si>
  <si>
    <t>https://youtu.be/FyOzeO6fQwI</t>
  </si>
  <si>
    <t>How can a small farmer earn Rs 15 lakh from multilayer farming</t>
  </si>
  <si>
    <t>https://www.youtube.com/c/downearthmagazine</t>
  </si>
  <si>
    <t>Down to earth magazine</t>
  </si>
  <si>
    <t>https://youtu.be/F_4xa4J_X1M</t>
  </si>
  <si>
    <t>UpFront - Dr. Shashi Tharoor stunned Mehdi Hasan on Al Jazeera</t>
  </si>
  <si>
    <t>https://www.youtube.com/c/ShashiTharoorOfficial</t>
  </si>
  <si>
    <t>https://youtu.be/OhJWg-0qdI0</t>
  </si>
  <si>
    <t>UPSC Topper Mock Interview Srushti Jayant Deshmukh (Rank 5 CSE 2018)</t>
  </si>
  <si>
    <t>https://www.youtube.com/c/DrishtiIASEnglish</t>
  </si>
  <si>
    <t>Drishti IAS English</t>
  </si>
  <si>
    <t>https://youtu.be/k2qgadSvNyU</t>
  </si>
  <si>
    <t>Dua Lipa - New Rules (Official Music Video)</t>
  </si>
  <si>
    <t>https://www.youtube.com/channel/UC-J-KZfRV8c13fOCkhXdLiQ</t>
  </si>
  <si>
    <t>Dua Lipa</t>
  </si>
  <si>
    <t>https://youtu.be/z0IZugG2RqU</t>
  </si>
  <si>
    <t>How to setup Drip Irrigation</t>
  </si>
  <si>
    <t>https://www.youtube.com/c/FarmersFriend</t>
  </si>
  <si>
    <t>Farmers Friend</t>
  </si>
  <si>
    <t>https://youtu.be/HAZwj23DxVE</t>
  </si>
  <si>
    <t>AMAZING Small Farm in France Under TREES Aromath Farm</t>
  </si>
  <si>
    <t>https://youtu.be/xvO0YaBlzdA</t>
  </si>
  <si>
    <t>Inside KEM Hospital - Covid Frontline Faye D'Souza</t>
  </si>
  <si>
    <t>https://www.youtube.com/c/FayeDSouza</t>
  </si>
  <si>
    <t>Faye D'Souza</t>
  </si>
  <si>
    <t>https://youtu.be/yzXS2Nj7GVQ</t>
  </si>
  <si>
    <t>The Best Performances Of The Decade Decoded Film Companion</t>
  </si>
  <si>
    <t>https://www.youtube.com/c/TheFilmCompanion</t>
  </si>
  <si>
    <t>Anupama Chopra</t>
  </si>
  <si>
    <t>https://youtu.be/8gcn6mIWS38</t>
  </si>
  <si>
    <t>SAUDI CHAMPAGNE CHALLENGE @albaikfeastoexpress Foodie Sha</t>
  </si>
  <si>
    <t>https://www.youtube.com/c/FoodieSha</t>
  </si>
  <si>
    <t>Shah</t>
  </si>
  <si>
    <t>https://youtu.be/2OgBGn1oZc8</t>
  </si>
  <si>
    <t>How to Download COVID-19 Vaccine Certificate Using CoWIN Website &amp; Aarogya Setu</t>
  </si>
  <si>
    <t>https://www.youtube.com/c/Gadgets360</t>
  </si>
  <si>
    <t>Dianna Cowon</t>
  </si>
  <si>
    <t>https://youtu.be/PFtBdafs_PM</t>
  </si>
  <si>
    <t>What to take on a high altitude trek Indiahikes</t>
  </si>
  <si>
    <t>https://www.youtube.com/user/Indiahikes</t>
  </si>
  <si>
    <t>Swathi</t>
  </si>
  <si>
    <t>https://youtu.be/kW0E_TcHgzg</t>
  </si>
  <si>
    <t>Free Period Comedy Karikku</t>
  </si>
  <si>
    <t>https://www.youtube.com/c/Karikku_Fresh</t>
  </si>
  <si>
    <t>Swati Jagdish</t>
  </si>
  <si>
    <t>https://youtu.be/TZgyeEE2hx4</t>
  </si>
  <si>
    <t>MIDDLE CLASS RESTAURANT PROBLEMS : STAND UP COMEDY -Kenny Sebastian</t>
  </si>
  <si>
    <t>https://www.youtube.com/c/KennySebastian</t>
  </si>
  <si>
    <t>Kenny Sebastian</t>
  </si>
  <si>
    <t>https://youtu.be/16c9Wcq7EKg</t>
  </si>
  <si>
    <t>Part 1 KERALA POLICE Social Media Reaction</t>
  </si>
  <si>
    <t>https://www.youtube.com/c/KeralaPoliceOfficial</t>
  </si>
  <si>
    <t>Kerala Police</t>
  </si>
  <si>
    <t>https://youtu.be/QuyiwPdpX1E</t>
  </si>
  <si>
    <t>Jayasurya's Sis-in-Law Wedding Highlights</t>
  </si>
  <si>
    <t>https://www.youtube.com/c/lumiereindia</t>
  </si>
  <si>
    <t>lumiere Wedding Company</t>
  </si>
  <si>
    <t>https://youtu.be/sJS_AJEMBoE</t>
  </si>
  <si>
    <t>How to Read Effectively for UPSC? IAS Exam Study Techniques by Manuj Jindal AIR 53 to improve skills</t>
  </si>
  <si>
    <t>https://www.youtube.com/c/ManujJindalIAS</t>
  </si>
  <si>
    <t>Manuj Jindal</t>
  </si>
  <si>
    <t>https://youtu.be/tnF_JvV2j8A</t>
  </si>
  <si>
    <t>I jacob thomas ips</t>
  </si>
  <si>
    <t>https://www.youtube.com/channel/UCpp_oKgF30vkhF1WDcX64mg</t>
  </si>
  <si>
    <t>Sajan Scaria</t>
  </si>
  <si>
    <t>https://youtu.be/IYiO_0b5lT0</t>
  </si>
  <si>
    <t>Are you ready to have S.e.x ??</t>
  </si>
  <si>
    <t>https://www.youtube.com/channel/UCR2qfSB6n7Zh1oqtyZAs7RQ</t>
  </si>
  <si>
    <t>https://youtu.be/PCuyCJocJWg</t>
  </si>
  <si>
    <t>Why This Stuff Costs $2700 Trillion Per Gram - Antimatter at CERN</t>
  </si>
  <si>
    <t>https://www.youtube.com/c/physicsgirl</t>
  </si>
  <si>
    <t>Dianna Cowern</t>
  </si>
  <si>
    <t>https://youtu.be/t0TCjk79MvM</t>
  </si>
  <si>
    <t>PM Modi interacts with the beneficiaries of Pradhan Mantri Awas Yojana from across India via VC</t>
  </si>
  <si>
    <t>https://www.youtube.com/user/pibindia</t>
  </si>
  <si>
    <t>Pib India</t>
  </si>
  <si>
    <t>https://youtu.be/RqckrQW54kE</t>
  </si>
  <si>
    <t>PM Modi's speech at launch of PM Kisan Samman Nidhi Yojana in Gorakhpur UP PMO</t>
  </si>
  <si>
    <t>https://www.youtube.com/c/pmoindia</t>
  </si>
  <si>
    <t>Narendra Modi</t>
  </si>
  <si>
    <t>https://youtu.be/m3_-1Mzq8Ls</t>
  </si>
  <si>
    <t>Learn Modeling Tips &amp; Poses G&amp;G - Best Modeling Acting Academy in Delhi NCR Modeling Kaise Kare</t>
  </si>
  <si>
    <t>https://www.youtube.com/c/ThePraveenbhat</t>
  </si>
  <si>
    <t>Praveen Bhat</t>
  </si>
  <si>
    <t>https://youtu.be/QlUS5mUSHjo</t>
  </si>
  <si>
    <t>What is Stock Market &amp; How Does It Work? Introduction &amp; Basics of Share Market Malayalam Ep 1</t>
  </si>
  <si>
    <t>https://www.youtube.com/c/ShariqueSamsudheen</t>
  </si>
  <si>
    <t>Sharique Samsudheen</t>
  </si>
  <si>
    <t>https://youtu.be/9TSFP-Ant4M</t>
  </si>
  <si>
    <t>Australia vs India 2020-21 1st T20I Highlights 4th December 2020</t>
  </si>
  <si>
    <t>https://www.youtube.com/c/SonySportsNetwork</t>
  </si>
  <si>
    <t>Sony Sports Network</t>
  </si>
  <si>
    <t>https://youtu.be/FssPHf7rsIs</t>
  </si>
  <si>
    <t>The 'Tryst' Behind This Iconic Image TimeLapse EP 1</t>
  </si>
  <si>
    <t>https://www.youtube.com/c/Thebetterindia</t>
  </si>
  <si>
    <t>The better india</t>
  </si>
  <si>
    <t>https://youtu.be/Fzhb3bHg06w</t>
  </si>
  <si>
    <t>Mullaperiyar Dam History and Facts of Mullaperiyar Issue Explained in Malayalam alexplain</t>
  </si>
  <si>
    <t>https://www.youtube.com/c/alexplain/featured</t>
  </si>
  <si>
    <t>Alex</t>
  </si>
  <si>
    <t>https://youtu.be/dLNd5Y2He_0</t>
  </si>
  <si>
    <t>Must watch 5 Malayalam mystery thriller movies The Mallu Analyst</t>
  </si>
  <si>
    <t>https://www.youtube.com/c/TheMalluAnalyst</t>
  </si>
  <si>
    <t>Vivek Balachandran</t>
  </si>
  <si>
    <t>https://youtu.be/EIoNYcG6IgI</t>
  </si>
  <si>
    <t>Who is this?</t>
  </si>
  <si>
    <t>https://www.youtube.com/c/TheGebonions</t>
  </si>
  <si>
    <t>The Gebonions</t>
  </si>
  <si>
    <t>https://youtu.be/YiqMX4dw4Yo</t>
  </si>
  <si>
    <t>SOUNDS!! - BLENDER 2.9 ( Software)</t>
  </si>
  <si>
    <t>https://youtu.be/Tru9NqcMZoQ</t>
  </si>
  <si>
    <t>EVARINI ADAGANU Video Song - Sita Ramam (Telugu) Dulquer Mrunal Vishal</t>
  </si>
  <si>
    <t>https://www.youtube.com/c/SonyMusicSouth</t>
  </si>
  <si>
    <t>Sony Music South</t>
  </si>
  <si>
    <t>7518055979 </t>
  </si>
  <si>
    <t>Telugu</t>
  </si>
  <si>
    <t>https://youtu.be/wZOjoeOR2KM</t>
  </si>
  <si>
    <t>Hitchhiking Nomad </t>
  </si>
  <si>
    <t>https://www.youtube.com/c/HitchhikingNomad1</t>
  </si>
  <si>
    <t>Maheen S</t>
  </si>
  <si>
    <t>https://youtu.be/Q-pX21LtnJI</t>
  </si>
  <si>
    <t>Gagan Pratap Maths</t>
  </si>
  <si>
    <t>https://www.youtube.com/c/GaganPratapMaths</t>
  </si>
  <si>
    <t>Gagan Pratap</t>
  </si>
  <si>
    <t>87029736 </t>
  </si>
  <si>
    <t>https://youtu.be/ZjtfnN2W2pw</t>
  </si>
  <si>
    <t>Podi Penne - Thakara - Music Mojo Season 4 - KappaTV</t>
  </si>
  <si>
    <t>https://www.youtube.com/c/MBIkappatv</t>
  </si>
  <si>
    <t>kappa tv</t>
  </si>
  <si>
    <t>889337028 </t>
  </si>
  <si>
    <t>https://youtu.be/TckGcxwknYU</t>
  </si>
  <si>
    <t>APJ Abdul Kalam interacts with Children -Asianet News Edufest: Part 3</t>
  </si>
  <si>
    <t>https://www.youtube.com/c/asianetnews</t>
  </si>
  <si>
    <t>A P J Abdul Kalam</t>
  </si>
  <si>
    <t>https://youtu.be/xwJdeXJ4e_8</t>
  </si>
  <si>
    <t>[ EXCLUSIVE ] JM Financial's Vice Chairman Vishal Kampani on IPO Boom Business Models &amp; India@75</t>
  </si>
  <si>
    <t>https://www.youtube.com/c/yourstorytv</t>
  </si>
  <si>
    <t>your story tv</t>
  </si>
  <si>
    <t>https://youtu.be/1zxY-0FmxWk</t>
  </si>
  <si>
    <t>Kunal Shah on Building Credibility and Community</t>
  </si>
  <si>
    <t>https://youtu.be/ezCEv1kgwbQ</t>
  </si>
  <si>
    <t>What the future of the Internet looks like with Suhail Doshi of Mighty</t>
  </si>
  <si>
    <t>https://www.youtube.com/c/GarryTan</t>
  </si>
  <si>
    <t>Garry Tan</t>
  </si>
  <si>
    <t>https://youtu.be/xN_og8z5yQw</t>
  </si>
  <si>
    <t>I slept in a Jupe that lets you create a home anywhere. Just add land.</t>
  </si>
  <si>
    <t>https://youtu.be/gtvK7TCInNQ</t>
  </si>
  <si>
    <t>U.S. Farms Waste A Lot Of Water — But This Tech Could Help</t>
  </si>
  <si>
    <t>https://www.youtube.com/c/CNBC</t>
  </si>
  <si>
    <t>CNBC</t>
  </si>
  <si>
    <t>https://youtu.be/2kJDTzFtUr4</t>
  </si>
  <si>
    <t>How ASML TSMC And Intel Dominate The Chip Market | CNBC Marathon</t>
  </si>
  <si>
    <t>https://youtu.be/SBVoME8hZ-I</t>
  </si>
  <si>
    <t>How Amazon Is Giving Rivian An Edge In The EV Industry</t>
  </si>
  <si>
    <t>https://youtu.be/hopBzK6BOwo</t>
  </si>
  <si>
    <t>Hoover Dam All the Secrets of the Engineering Wonder</t>
  </si>
  <si>
    <t>https://www.youtube.com/c/Lesics</t>
  </si>
  <si>
    <t>Lesics</t>
  </si>
  <si>
    <t>https://youtu.be/72XTN540k3A</t>
  </si>
  <si>
    <t>Start your Business the easy way With Google as your partner</t>
  </si>
  <si>
    <t>https://youtu.be/ulB42akJKBY</t>
  </si>
  <si>
    <t>India's Maharajas Beyond Dancing Girls &amp; Elephants by Manu S Pillai</t>
  </si>
  <si>
    <t>https://www.youtube.com/c/SarmayaArtsFoundation</t>
  </si>
  <si>
    <t>Sarmaya Arts Foundation</t>
  </si>
  <si>
    <t>https://youtu.be/QQm0wJgeG4s</t>
  </si>
  <si>
    <t>Crafting Narratives from the Past - William Dalrymple Manu S Pillai Vikram Sampath Parvati Sharma</t>
  </si>
  <si>
    <t>https://www.youtube.com/c/DCBooksChannel</t>
  </si>
  <si>
    <t>DC Books</t>
  </si>
  <si>
    <t>https://youtu.be/Kmp54f9acYI</t>
  </si>
  <si>
    <t>🇮🇳 India - First Right of Reply United Nations General Debate 76th Session</t>
  </si>
  <si>
    <t>https://www.youtube.com/c/unitednations</t>
  </si>
  <si>
    <t>United nations</t>
  </si>
  <si>
    <t>https://youtu.be/Iw2HXgXi1_M</t>
  </si>
  <si>
    <t>Face-off S Jaishankar's Sharp War of Words With British Foreign Secy Over Sanctions on Russia</t>
  </si>
  <si>
    <t>youtube.com/c/Thequint</t>
  </si>
  <si>
    <t>The quint</t>
  </si>
  <si>
    <t>https://youtu.be/yJSsq2fW5ZE</t>
  </si>
  <si>
    <t>Gravitas Plus Explained: Sri Lankan ecoNomic crisis</t>
  </si>
  <si>
    <t>https://www.youtube.com/c/WION</t>
  </si>
  <si>
    <t>WION</t>
  </si>
  <si>
    <t>https://youtu.be/h7xd2PqtglQ</t>
  </si>
  <si>
    <t>How Adani got RICH after Palm Oil crisis ? : Edible Oil crisis Case study</t>
  </si>
  <si>
    <t>ThinkSchool</t>
  </si>
  <si>
    <t>https://youtu.be/gQgSflCpC08</t>
  </si>
  <si>
    <t>How a Television Channel has formed The story</t>
  </si>
  <si>
    <t>https://www.youtube.com/c/SafariTVLive</t>
  </si>
  <si>
    <t>Santhosh George Kulangara</t>
  </si>
  <si>
    <t>https://youtu.be/uV0F8LcU120</t>
  </si>
  <si>
    <t>Thiruvonam Karikku Comedy</t>
  </si>
  <si>
    <t>Karikku Fresh</t>
  </si>
  <si>
    <t>https://youtu.be/n0QxPIGDKn4</t>
  </si>
  <si>
    <t>Babu &amp; Mothalali Phone call Akathu Keri Mothalali Karikku</t>
  </si>
  <si>
    <t>https://youtu.be/ntgRflxp-5c</t>
  </si>
  <si>
    <t>ONAM SADHYA 100 Verieties Of SEA FOOD Sadhya Tasting 100 Fish Items In Our Village</t>
  </si>
  <si>
    <t>https://www.youtube.com/c/VillageFoodChannelOfficial</t>
  </si>
  <si>
    <t>Firoz Chuttipara</t>
  </si>
  <si>
    <t>https://youtu.be/7W9X6b8THp8</t>
  </si>
  <si>
    <t>CarryMinati's REAL LIFE Story</t>
  </si>
  <si>
    <t>https://www.youtube.com/c/BeerBicepsOfficial</t>
  </si>
  <si>
    <t>Ranveer Allahbadia</t>
  </si>
  <si>
    <t>Aakash Dodia</t>
  </si>
  <si>
    <t>Shlok Srivastava.</t>
  </si>
  <si>
    <t>https://youtu.be/EwQkfoKxRvo</t>
  </si>
  <si>
    <t>Isha Kriya: A Guided Meditation For Health And Wellbeing | 15-Minutes</t>
  </si>
  <si>
    <t>https://www.youtube.com/c/sadhguru</t>
  </si>
  <si>
    <t>Sadhguru</t>
  </si>
  <si>
    <t>https://youtu.be/ZURRyjOM660</t>
  </si>
  <si>
    <t>Samsung Galaxy A52 vs Redmi Note 10 Pro MAX vs Realme 8 pro Camera TEST</t>
  </si>
  <si>
    <t>https://www.youtube.com/c/GyanTherapy</t>
  </si>
  <si>
    <t>Rakesh</t>
  </si>
  <si>
    <t>https://youtu.be/gM4BnpbCGMw</t>
  </si>
  <si>
    <t>Ravish Kumar Interviews Dhruv Rathee on NDTV Prime Time | Full Interview</t>
  </si>
  <si>
    <t>https://www.youtube.com/c/dhruvrathee</t>
  </si>
  <si>
    <t>Dhruv Rathee</t>
  </si>
  <si>
    <t>https://youtu.be/VNnZ5H3SmS4</t>
  </si>
  <si>
    <t>MOST POPULAR FOOD FOR ASMR with STEPHANIE SOO (Honeycomb, Aloe Vera, Tanghulu, Macarons)</t>
  </si>
  <si>
    <t>https://www.youtube.com/c/ZachChoi</t>
  </si>
  <si>
    <t>https://youtu.be/h25S27rh4oY</t>
  </si>
  <si>
    <t>Chai Mein Kya Dubayenge? Ijjat?! | Titu Mama | BB Ki Vines</t>
  </si>
  <si>
    <t>https://www.youtube.com/c/BBKiVines</t>
  </si>
  <si>
    <t>Bhuvan Bam</t>
  </si>
  <si>
    <t>https://youtu.be/d72vXhJDE6M</t>
  </si>
  <si>
    <t>Tuition Classes aur Bache | Ashish Chanchlani</t>
  </si>
  <si>
    <t>https://youtu.be/F1t6zmvAnp0</t>
  </si>
  <si>
    <t>ALADDIN | Round2hell | R2h</t>
  </si>
  <si>
    <t>(1290) Round2hell - YouTube</t>
  </si>
  <si>
    <t>BrandzUp</t>
  </si>
  <si>
    <t>https://youtu.be/ExPE7ATCXg8</t>
  </si>
  <si>
    <t>A Day With Cringe TikToker | Harsh Beniwal</t>
  </si>
  <si>
    <t>https://www.youtube.com/c/TheBrainHumour/featured</t>
  </si>
  <si>
    <t>Harsh Beniwal</t>
  </si>
  <si>
    <t>https://youtu.be/ED0PSAElYio</t>
  </si>
  <si>
    <t>Types Of People in a Bus - Amit Bhadana</t>
  </si>
  <si>
    <t>Amit Bhadana - YouTube</t>
  </si>
  <si>
    <t>Amit Bhadana</t>
  </si>
  <si>
    <t>https://youtu.be/eDiA1p5DlLg</t>
  </si>
  <si>
    <t>World's Most Viewed Life Changing Video By Sandeep Maheshwari | Hindi</t>
  </si>
  <si>
    <t>Sandeep Maheshwari - YouTube</t>
  </si>
  <si>
    <t>Sandeep Maheshwari</t>
  </si>
  <si>
    <t>https://youtu.be/FTiKWY2AbEw</t>
  </si>
  <si>
    <t>FOCUS | जुनून की आग जलाने वाला वीडियो | Motivational Video | Dr Vivek Bindra</t>
  </si>
  <si>
    <t>(1) Dr. Vivek Bindra: Motivational Speaker - YouTube</t>
  </si>
  <si>
    <t>Dr Vivek Bindra</t>
  </si>
  <si>
    <t>https://youtu.be/sIl8vsWrD8o</t>
  </si>
  <si>
    <t>When I met a Delhi Girl | Zakir Khan | Stand Up Comedy | AIB Diwas</t>
  </si>
  <si>
    <t>(2) Zakir Khan - YouTube</t>
  </si>
  <si>
    <t>Zakir Khan</t>
  </si>
  <si>
    <t>https://youtu.be/ZsqSucH58D4</t>
  </si>
  <si>
    <t>#OptionsTrading Live for Beginners | How to Make Money in #ShareMarket? | Live Demo on #Upstox</t>
  </si>
  <si>
    <t>(2) Pushkar Raj Thakur: Business Coach - YouTube</t>
  </si>
  <si>
    <t>Pushkar Raj Thakur</t>
  </si>
  <si>
    <t>https://youtu.be/wQA68Oqr1qE</t>
  </si>
  <si>
    <t>Cheating - Stand Up Comedy ft. Anubhav Singh Bassi</t>
  </si>
  <si>
    <t>(2) Anubhav Singh Bassi - YouTube</t>
  </si>
  <si>
    <t> Anubhav Singh Bassi</t>
  </si>
  <si>
    <t>https://youtu.be/yRpLlJmRo2w</t>
  </si>
  <si>
    <t>Introduction to Java Language | Lecture 1 | Complete Placement Course</t>
  </si>
  <si>
    <t>(2) Apna College - YouTube</t>
  </si>
  <si>
    <t>Apna College</t>
  </si>
  <si>
    <t>https://youtu.be/vzKLRYrB0Ck</t>
  </si>
  <si>
    <t>BHAI MERE BHAI: Sourav Joshi, Sahil Joshi, Piyush Joshi | Saaj Bhatt | Amjad Nadeem Aamir</t>
  </si>
  <si>
    <t>(2) Sourav Joshi Vlogs - YouTube</t>
  </si>
  <si>
    <t>Sourav Joshi</t>
  </si>
  <si>
    <t>https://youtu.be/Eul0ePFkHyw</t>
  </si>
  <si>
    <t>Every PUBG player will watch this Ending.</t>
  </si>
  <si>
    <t>(2) MortaL - YouTube</t>
  </si>
  <si>
    <t>Mortal</t>
  </si>
  <si>
    <t>https://youtu.be/gfDE2a7MKjA</t>
  </si>
  <si>
    <t>Python Tutorial For Beginners In Hindi (With Notes) 🔥</t>
  </si>
  <si>
    <t>(3) CodeWithHarry - YouTube</t>
  </si>
  <si>
    <t>Code with Harry</t>
  </si>
  <si>
    <t>https://youtu.be/PnnfhuHr6Lg</t>
  </si>
  <si>
    <t>How to Track Stolen Phone? IMEI Tracking? Find IMEI of Stolen Phone? What to do?</t>
  </si>
  <si>
    <t>(3) Technical Guruji - YouTube</t>
  </si>
  <si>
    <t>Technical Guruji </t>
  </si>
  <si>
    <t>https://youtu.be/7DlE8EESsi8</t>
  </si>
  <si>
    <t>Best Flight as a Captain | Flying Beast</t>
  </si>
  <si>
    <t>(3) Flying Beast - YouTube</t>
  </si>
  <si>
    <t>Flying Beast</t>
  </si>
  <si>
    <t>https://youtu.be/j5-yKhDd64s</t>
  </si>
  <si>
    <t>Eminem - Not Afraid</t>
  </si>
  <si>
    <t>(4) EminemMusic - YouTube</t>
  </si>
  <si>
    <t>Eminem</t>
  </si>
  <si>
    <t>https://youtu.be/7wtfhZwyrcc</t>
  </si>
  <si>
    <t>Imagine Dragons - Believer (Official Music Video)</t>
  </si>
  <si>
    <t>(6) ImagineDragons - YouTube</t>
  </si>
  <si>
    <t>Imagine Dragons</t>
  </si>
  <si>
    <t>https://youtu.be/kJQP7kiw5Fk</t>
  </si>
  <si>
    <t>Luis Fonsi - Despacito ft. Daddy Yankee</t>
  </si>
  <si>
    <t>(6) Luis Fonsi - YouTube</t>
  </si>
  <si>
    <t>Luis Fonsi</t>
  </si>
  <si>
    <t>https://youtu.be/W53wBlDU1Io</t>
  </si>
  <si>
    <t>USNS Charles Drew | I Phone Production in India | Tejas Export to | India Ban Chinese Mobile</t>
  </si>
  <si>
    <t>(6) Khan GS Research Centre - YouTube</t>
  </si>
  <si>
    <t>Khan Academy</t>
  </si>
  <si>
    <t>https://youtu.be/BBAyRBTfsOU</t>
  </si>
  <si>
    <t>Vaaste Song: Dhvani Bhanushali, Tanishk Bagchi | Nikhil D | Bhushan Kumar | Radhika Rao, Vinay Sapru</t>
  </si>
  <si>
    <t>(6) T-Series - YouTube</t>
  </si>
  <si>
    <t>Bhushan Kumar</t>
  </si>
  <si>
    <t>https://youtu.be/a5KmkeQ714k</t>
  </si>
  <si>
    <t>Data Science Course | Data Science Full Course | Data Scientist For Beginners | Intellipaat</t>
  </si>
  <si>
    <t>(7) Intellipaat - YouTube</t>
  </si>
  <si>
    <t>Intellipaat</t>
  </si>
  <si>
    <t>https://youtu.be/OSK4fPC966s</t>
  </si>
  <si>
    <t>THE 100,000 CALORIE CHALLENGE!</t>
  </si>
  <si>
    <t>(7) ErikTheElectric - YouTube</t>
  </si>
  <si>
    <t>Erik</t>
  </si>
  <si>
    <t>https://youtu.be/eTyI-M50Hu4</t>
  </si>
  <si>
    <t>Python Tutorial in Hindi | Learn Python in Hindi | Python Full Course in Hindi | Python Tutorial</t>
  </si>
  <si>
    <t>(8) Great Learning - YouTube</t>
  </si>
  <si>
    <t>Great Learning</t>
  </si>
  <si>
    <t>https://youtu.be/x7QCBWGeoIw</t>
  </si>
  <si>
    <t>We Joint 2 Cars Together - 2 Engine, 2 Steering, 4x4 | Super Car 🚗</t>
  </si>
  <si>
    <t>(8) MR. INDIAN HACKER - YouTube</t>
  </si>
  <si>
    <t>Indian Hacker</t>
  </si>
  <si>
    <t>https://youtu.be/QWVKVcuEpBc</t>
  </si>
  <si>
    <t>Driving Our Car Underwater | गाडी को पानी में कभी मत डुबाना | Khel Khatam</t>
  </si>
  <si>
    <t>(8) Crazy XYZ - YouTube</t>
  </si>
  <si>
    <t>Crazy XYZ</t>
  </si>
  <si>
    <t>https://youtu.be/KJEZUh7O-nU</t>
  </si>
  <si>
    <t>Share Market Real Story | Rs. 10,000 to Rs.880 Crore | Wipro Stock | Stock Market Equity</t>
  </si>
  <si>
    <t>(8) Neeraj joshi - YouTube</t>
  </si>
  <si>
    <t>Neeraj Joshi</t>
  </si>
  <si>
    <t>https://youtu.be/yN9XgwVHvK4</t>
  </si>
  <si>
    <t>Why Genghis Khan Refused To Invade India</t>
  </si>
  <si>
    <t>(8) Abhijit Chavda - YouTube</t>
  </si>
  <si>
    <t>Abhijit Chavda</t>
  </si>
  <si>
    <t>https://youtu.be/3w6UuOARJxs</t>
  </si>
  <si>
    <t>Extreme Chinese Street Food - JACUZZI CHICKEN and Market Tour in Kunming! | Yunnan, China Day 4</t>
  </si>
  <si>
    <t>(8) Mark Wiens - YouTube</t>
  </si>
  <si>
    <t>Mark Wiens</t>
  </si>
  <si>
    <t>https://youtu.be/fXS_gkWAIs0</t>
  </si>
  <si>
    <t>Elon Musk Reveals His Knowledge on Aliens, Challenges Putin to UFC, and Predicts WW3</t>
  </si>
  <si>
    <t>(8) FULL SEND PODCAST - YouTube</t>
  </si>
  <si>
    <t>Full Send Podcast</t>
  </si>
  <si>
    <t>https://youtu.be/SD4Z8dlZPd8</t>
  </si>
  <si>
    <t>Badshah – Genda Phool | Jacqueline Fernandez | Payal Dev | Hit Anthem of the Year 2021</t>
  </si>
  <si>
    <t>(8) Sony Music India - YouTube</t>
  </si>
  <si>
    <t>Sony Music India</t>
  </si>
  <si>
    <t>https://youtu.be/aw4q9EqTWvk</t>
  </si>
  <si>
    <t>Man VS Wild with #BearGrylls and #PMModi | Exclusive Sneak Peek | Discovery India</t>
  </si>
  <si>
    <t>(9) DiscoveryChannelInd - YouTube</t>
  </si>
  <si>
    <t>Discovery Channel India</t>
  </si>
  <si>
    <t>https://youtu.be/tCqTU6d4qls</t>
  </si>
  <si>
    <t>FRUIT SALAD | Colourful Healthy Fruits mixed salad recipe | Fruits Cutting and Eating in Village</t>
  </si>
  <si>
    <t>(13) Village Cooking Channel - YouTube</t>
  </si>
  <si>
    <t>Village Cooking Channel</t>
  </si>
  <si>
    <t>https://youtu.be/tYf0BoFe9D8</t>
  </si>
  <si>
    <t>100 Days Building A Modern Underground Hut With A Grass Roof And A Swimming Pool</t>
  </si>
  <si>
    <t>(14) Mr.Heang Update - YouTube</t>
  </si>
  <si>
    <t>Mr. Heang Update</t>
  </si>
  <si>
    <t>1,185,376,268 </t>
  </si>
  <si>
    <t>https://youtu.be/ym4uVS-5tSA</t>
  </si>
  <si>
    <t>10 Roads You Would Never Want to Drive On</t>
  </si>
  <si>
    <t>(14) TheRichest - YouTube</t>
  </si>
  <si>
    <t>The Richest</t>
  </si>
  <si>
    <t>https://youtu.be/jhkfExFG2B8</t>
  </si>
  <si>
    <t>INCREDIBLE !! 2 HUGE RC MD-11 PASSENGER SCALE MODEL TURBINE JET AIRLINER SYNCRO FLIGHT DEMONSTRATION</t>
  </si>
  <si>
    <t>(14) RC MEDIA WORLD - YouTube</t>
  </si>
  <si>
    <t>RC Media World</t>
  </si>
  <si>
    <t>981,256,296 </t>
  </si>
  <si>
    <t>https://youtu.be/C_gQiOoUwfk</t>
  </si>
  <si>
    <t>World’s Most Dangerous Roads | Burundi - The Racing Cyclists | Free Documentary</t>
  </si>
  <si>
    <t>(16) Free Documentary - YouTube</t>
  </si>
  <si>
    <t>Free Documentary</t>
  </si>
  <si>
    <t>https://youtu.be/O2gVL2Ddwb4</t>
  </si>
  <si>
    <t>DIY MINIATURE HOUSE FROM LITTLE BRICKS || 5-MINI-te Decor Crafts!</t>
  </si>
  <si>
    <t>(16) 5-Minute DECOR - YouTube</t>
  </si>
  <si>
    <t>5-Minutes Décor</t>
  </si>
  <si>
    <t>2,504,718,854 </t>
  </si>
  <si>
    <t>https://youtu.be/SzuZnh91U8E</t>
  </si>
  <si>
    <t>Pawn Stars: 5 SUPER RARE ILLEGAL ITEMS | History</t>
  </si>
  <si>
    <t>(16) Pawn Stars - YouTube</t>
  </si>
  <si>
    <t>Pawn Stars</t>
  </si>
  <si>
    <t>https://youtu.be/CP6aYDssDSE</t>
  </si>
  <si>
    <t>Eating BRUNCH at Taiwan 7-ELEVEN</t>
  </si>
  <si>
    <t>(18) Strictly Dumpling - YouTube</t>
  </si>
  <si>
    <t>Micky</t>
  </si>
  <si>
    <t>https://youtu.be/Q2hxlxWYTN0</t>
  </si>
  <si>
    <t>4 Times I've Been CHEATED By Food Challenge Restaurants!!</t>
  </si>
  <si>
    <t>(18) Randy Santel - YouTube</t>
  </si>
  <si>
    <t>Randy Santel</t>
  </si>
  <si>
    <t>452,992,965 </t>
  </si>
  <si>
    <t>https://youtu.be/I_4PK9JIYro</t>
  </si>
  <si>
    <t>WORLD FAMOUS 72OZ BIG TEXAN STEAK CHALLENGE</t>
  </si>
  <si>
    <t>https://www.youtube.com/user/AcousticPanda</t>
  </si>
  <si>
    <t>Katrina</t>
  </si>
  <si>
    <t>https://youtu.be/oxmFyiPFB2k</t>
  </si>
  <si>
    <t>120,000 CALORIE CHALLENGE IN 48HRS!!</t>
  </si>
  <si>
    <t>https://www.youtube.com/user/natefiggs</t>
  </si>
  <si>
    <t>https://youtu.be/fDegTxBdSJs</t>
  </si>
  <si>
    <t>TIKTOK HACKS VÍRALES | LOS MEJORES TRUCOS PARA PONER A PRUEBA | Patricia Cabrera</t>
  </si>
  <si>
    <t>https://www.youtube.com/channel/UCkjYWDJ9UYVL8zjQtiSyJsg</t>
  </si>
  <si>
    <t>Patricia Cabrera</t>
  </si>
  <si>
    <t>https://youtu.be/HHLjTEpTSXQ</t>
  </si>
  <si>
    <t>The Actors Roundtable 2018 With Rajeev Masand | Bollywood Roundtable Exclusive</t>
  </si>
  <si>
    <t>https://www.youtube.com/c/cnnnews18</t>
  </si>
  <si>
    <t>CNN-18 News</t>
  </si>
  <si>
    <t>https://youtu.be/LCJ-eAt79N0</t>
  </si>
  <si>
    <t>JOLADA ROTTI OOTA With Power Star PUNEETH RAJKUMAR | Karnataka YUVARATHNAA | Basaveshwar Khanavali</t>
  </si>
  <si>
    <t>https://www.youtube.com/c/FoodLoversTV</t>
  </si>
  <si>
    <t>Kripal Amanna</t>
  </si>
  <si>
    <t>https://youtu.be/jllOM3XCls8</t>
  </si>
  <si>
    <t>Don't miss this @ Mapro Garden l Mahabaleshwar l Fresh Strawberry Ice-cream &amp; Fresh Strawberry Cream</t>
  </si>
  <si>
    <t>https://www.youtube.com/c/RATHODNISHAJIVRAJ</t>
  </si>
  <si>
    <t>Nisha Rathod</t>
  </si>
  <si>
    <t>217,021 </t>
  </si>
  <si>
    <t>https://youtu.be/zAICu_dIlUs</t>
  </si>
  <si>
    <t>Easy Tawa Pizza | तवा पिज्जा रेसिपी | Pizza at home without oven without yeast | Chef Ranveer Brar</t>
  </si>
  <si>
    <t>https://www.youtube.com/c/ChefRanveer</t>
  </si>
  <si>
    <t>Chef Ranveer</t>
  </si>
  <si>
    <t>https://youtu.be/IpUQElrETw4</t>
  </si>
  <si>
    <t>KABIR AND BEYOND | Hrithik Roshan's Transformation | The HRX Story</t>
  </si>
  <si>
    <t>https://www.youtube.com/c/hrxbrand/featured</t>
  </si>
  <si>
    <t>HRX</t>
  </si>
  <si>
    <t>https://youtu.be/o9zCgPtsups</t>
  </si>
  <si>
    <t>How To Train For Mass | Arnold Schwarzenegger's Blueprint Training Program</t>
  </si>
  <si>
    <t>https://www.youtube.com/c/bodybuildingcom/featured</t>
  </si>
  <si>
    <t>The Body builder</t>
  </si>
  <si>
    <t>https://youtu.be/rC971Xor3sk</t>
  </si>
  <si>
    <t>10 Tattoo DON'Ts!! How To Avoid STUPID Tattoos</t>
  </si>
  <si>
    <t>https://www.youtube.com/c/AlphaMconsulting</t>
  </si>
  <si>
    <t>alpha m.</t>
  </si>
  <si>
    <t>1,178,027,300 </t>
  </si>
  <si>
    <t>https://www.youtube.com/watch?v=Xw6k6Ma0oqo</t>
  </si>
  <si>
    <t>Royal Family | FRONTROW | World of Dance Los Angeles 2015 | #WODLA15</t>
  </si>
  <si>
    <t>https://www.youtube.com/c/worldofdance</t>
  </si>
  <si>
    <t>Official World Dance</t>
  </si>
  <si>
    <t>https://youtu.be/XsmpboIHVYw</t>
  </si>
  <si>
    <t>I'm Trilingual</t>
  </si>
  <si>
    <t>https://www.youtube.com/c/JeffreyFever/featured</t>
  </si>
  <si>
    <t>https://youtu.be/MSPTx9jKr3A</t>
  </si>
  <si>
    <t>Byju's SCAM 🔥 | How Byju's is Killing The Youth ? | Business Case Study</t>
  </si>
  <si>
    <t>https://www.youtube.com/c/AdityaSaini1505/featured</t>
  </si>
  <si>
    <t>Aditya Saini</t>
  </si>
  <si>
    <t>https://youtu.be/6ObQdhfiQo8</t>
  </si>
  <si>
    <t>10 Things Netflix Is Hiding About Pablo Escobar</t>
  </si>
  <si>
    <t>https://www.youtube.com/channel/UCseUL8OET_FOG2QzzpXEr1A/featured</t>
  </si>
  <si>
    <t>The Fugitive</t>
  </si>
  <si>
    <t>https://youtu.be/25ZuKkbHdqM</t>
  </si>
  <si>
    <t>ELON MUSK, JAY LENO AND THE 2021 CYBERTRUCK (FULL SEGMENT) | Jay Leno's Garage</t>
  </si>
  <si>
    <t>https://www.youtube.com/c/CNBCPrime/featured</t>
  </si>
  <si>
    <t>CNBC Prime</t>
  </si>
  <si>
    <t>https://youtu.be/faI8kacPGbQ</t>
  </si>
  <si>
    <t>White Woman Attempts To Block Black Man From Entering His Apartment Building | NBC News</t>
  </si>
  <si>
    <t>https://www.youtube.com/c/NBCNews/featured</t>
  </si>
  <si>
    <t>NBC News</t>
  </si>
  <si>
    <t>https://youtu.be/W0_DPi0PmF0</t>
  </si>
  <si>
    <t>Hot Robot At SXSW Says She Wants To Destroy Humans | The Pulse</t>
  </si>
  <si>
    <t>https://www.youtube.com/user/cnbc</t>
  </si>
  <si>
    <t>https://youtu.be/IgL5jOypOQ8</t>
  </si>
  <si>
    <t>See What Happens When A Plane Violates Presidential Airspace | TODAY</t>
  </si>
  <si>
    <t>https://www.youtube.com/user/TODAYNBC</t>
  </si>
  <si>
    <t>TODAY</t>
  </si>
  <si>
    <t>https://youtu.be/WHwGJWOqET0</t>
  </si>
  <si>
    <t>Modern Family | 9 Times Lily Was Our Favorite Modern Family Character</t>
  </si>
  <si>
    <t>https://www.youtube.com/c/peacocktv/featured</t>
  </si>
  <si>
    <t>Peacock</t>
  </si>
  <si>
    <t>https://youtu.be/FYCCs4cpKqw</t>
  </si>
  <si>
    <t>Randy Orton makes it personal with Triple H</t>
  </si>
  <si>
    <t>https://www.youtube.com/user/WWEFanNation</t>
  </si>
  <si>
    <t>WWE</t>
  </si>
  <si>
    <t>https://youtu.be/KapZhwNmgOg</t>
  </si>
  <si>
    <t>YOU CAN'T SEE US! John Cena and Nikki team up against Elias and Sonya Deville in the Big Apple!</t>
  </si>
  <si>
    <t>https://www.youtube.com/c/TheBellaTwins/featured</t>
  </si>
  <si>
    <t>The Bella Twins</t>
  </si>
  <si>
    <t>https://youtu.be/tG2GJZcBKOE</t>
  </si>
  <si>
    <t>A Day in the Life of a Minimalist</t>
  </si>
  <si>
    <t>https://www.youtube.com/c/MattDAvella/featured</t>
  </si>
  <si>
    <t>MattDAvella</t>
  </si>
  <si>
    <t>https://youtu.be/UEVfwDpxTRk</t>
  </si>
  <si>
    <t>5 CRAZIEST Convict Reactions To A Life Sentence</t>
  </si>
  <si>
    <t>https://www.youtube.com/c/Courtroom</t>
  </si>
  <si>
    <t>Court Room</t>
  </si>
  <si>
    <t>https://youtu.be/GKFHZuCvvS4</t>
  </si>
  <si>
    <t>Making The World's First Male Sex Doll | Slutever</t>
  </si>
  <si>
    <t>https://www.youtube.com/c/VICE</t>
  </si>
  <si>
    <t>Vice</t>
  </si>
  <si>
    <t>4,250,099,483 </t>
  </si>
  <si>
    <t>https://youtu.be/nRDysNZdMvU</t>
  </si>
  <si>
    <t>Babies Laughing At Pets | The Dodo</t>
  </si>
  <si>
    <t>https://www.youtube.com/user/TheDodoSite</t>
  </si>
  <si>
    <t>The Dodo</t>
  </si>
  <si>
    <t>https://www.youtube.com/watch?v=GCmiKaLnd7M</t>
  </si>
  <si>
    <t>I tested 15 Gadgets from the FUTURE</t>
  </si>
  <si>
    <t>Mrwhosetheboss - YouTube</t>
  </si>
  <si>
    <t>Arun Maini</t>
  </si>
  <si>
    <t>Rahul Singh</t>
  </si>
  <si>
    <t>https://www.youtube.com/watch?v=8-9oFxYFODE</t>
  </si>
  <si>
    <t>Drag Race: Formula E Car vs Cheetah</t>
  </si>
  <si>
    <t>ABB Formula E - YouTube</t>
  </si>
  <si>
    <t>ABB Formula E</t>
  </si>
  <si>
    <t>https://www.youtube.com/watch?v=XfpgaWUP2KI</t>
  </si>
  <si>
    <t>Formula E Off Track Initiatives</t>
  </si>
  <si>
    <t>https://www.youtube.com/watch?v=hoBHdtrnsww</t>
  </si>
  <si>
    <t>Why Is Formula E Strategy So Unique?</t>
  </si>
  <si>
    <t>https://www.youtube.com/watch?v=XLDO_JjvwwM</t>
  </si>
  <si>
    <t>Kremlin announces referendum votes as military operations fail in Ukraine</t>
  </si>
  <si>
    <t>ABC News - YouTube</t>
  </si>
  <si>
    <t>ABC News</t>
  </si>
  <si>
    <t>https://www.youtube.com/watch?v=0jUj3rfO7eM</t>
  </si>
  <si>
    <t>THARA BHAiiiii</t>
  </si>
  <si>
    <t>CarryMinati - YouTube</t>
  </si>
  <si>
    <t>Ajey</t>
  </si>
  <si>
    <t>https://www.youtube.com/watch?v=WrHDquZ-tj0</t>
  </si>
  <si>
    <t>Alan Walker &amp; Ava Max - Alone</t>
  </si>
  <si>
    <t>Alan Walker - YouTube</t>
  </si>
  <si>
    <t>Alan Walker</t>
  </si>
  <si>
    <t>https://www.youtube.com/watch?v=bkPCseCWOeI</t>
  </si>
  <si>
    <t>Alan Walker 'Origins EP' Out Now!</t>
  </si>
  <si>
    <t>https://www.youtube.com/watch?v=mGTc2xWTjXw</t>
  </si>
  <si>
    <t>New Bentley Continental GT Speed</t>
  </si>
  <si>
    <t>Supercar Blondie - YouTube</t>
  </si>
  <si>
    <t>Alex Hirschi</t>
  </si>
  <si>
    <t>yes</t>
  </si>
  <si>
    <t>https://www.youtube.com/watch?v=nix8aKBHp4M</t>
  </si>
  <si>
    <t>World's First De Tomaso P72 Prototype</t>
  </si>
  <si>
    <t>https://www.youtube.com/watch?v=kDLpsXpCZoE</t>
  </si>
  <si>
    <t>World’s Most Powerful Car</t>
  </si>
  <si>
    <t>https://www.youtube.com/watch?v=9ovBLDnUF1k</t>
  </si>
  <si>
    <t>My New Supercar Makeover!</t>
  </si>
  <si>
    <t>https://www.youtube.com/watch?v=HmCfiqW0Y0I</t>
  </si>
  <si>
    <t>AIB Podcast</t>
  </si>
  <si>
    <t>All India Bakchod - YouTube</t>
  </si>
  <si>
    <t>All India Bakchod</t>
  </si>
  <si>
    <t>https://www.youtube.com/watch?v=ZAThqkcEAs4</t>
  </si>
  <si>
    <t>Chintu Ka Birthday</t>
  </si>
  <si>
    <t>https://www.youtube.com/watch?v=ZkbsyRm4vH8</t>
  </si>
  <si>
    <t>ake N' Bake - Official Trailer</t>
  </si>
  <si>
    <t>https://www.youtube.com/watch?v=LJ7k_dO7unc</t>
  </si>
  <si>
    <t>Charades &amp; FIFA with Virat feat RCB</t>
  </si>
  <si>
    <t>https://www.youtube.com/watch?v=CLNd2XY_01k</t>
  </si>
  <si>
    <t>Chidiya Ghar</t>
  </si>
  <si>
    <t>https://www.youtube.com/watch?v=qkxuFKqJXWY</t>
  </si>
  <si>
    <t>Roommate - Stand Up Comedy</t>
  </si>
  <si>
    <t>Anubhav Singh Bassi - YouTube</t>
  </si>
  <si>
    <t>Anubhav Singh Bassi</t>
  </si>
  <si>
    <t>https://www.youtube.com/watch?v=MFO6OtnmEDo</t>
  </si>
  <si>
    <t>Money: Humanity's Biggest Illusion</t>
  </si>
  <si>
    <t>Aperture - YouTube</t>
  </si>
  <si>
    <t>Aperture</t>
  </si>
  <si>
    <t>https://www.youtube.com/watch?v=mr7FXvTSYpA</t>
  </si>
  <si>
    <t>The Most Advanced Civilization In The Universe</t>
  </si>
  <si>
    <t>https://www.youtube.com/watch?v=mA8pNpPvrr0</t>
  </si>
  <si>
    <t>Dark Web: The Unseen Side of The Internet</t>
  </si>
  <si>
    <t>https://www.youtube.com/watch?v=10Kqx6bUlXc</t>
  </si>
  <si>
    <t>Are We Alone?</t>
  </si>
  <si>
    <t>https://www.youtube.com/watch?v=zCLOJ9j1k2Y</t>
  </si>
  <si>
    <t>Japan in 8K 60fps</t>
  </si>
  <si>
    <t>Armadas - YouTube</t>
  </si>
  <si>
    <t>Armadas</t>
  </si>
  <si>
    <t>https://www.youtube.com/watch?v=6k7a8bw451M</t>
  </si>
  <si>
    <t>Japan Night Aerials in 8K</t>
  </si>
  <si>
    <t>https://www.youtube.com/watch?v=brD-KX9Mn7s</t>
  </si>
  <si>
    <t>Takato Castle Ruins Park</t>
  </si>
  <si>
    <t>https://www.youtube.com/watch?v=xrR3xQNeB_Y</t>
  </si>
  <si>
    <t>Sasta Shaark Tank</t>
  </si>
  <si>
    <t>ashish chanchlani vines - YouTube</t>
  </si>
  <si>
    <t>Ashish Chanchlani</t>
  </si>
  <si>
    <t>Coke Studio Season 12 | Wohi Khuda Hai</t>
  </si>
  <si>
    <t>Coke Studio - YouTube</t>
  </si>
  <si>
    <t>Atif Aslam</t>
  </si>
  <si>
    <t>https://www.youtube.com/watch?v=w8mBplMtwJ8</t>
  </si>
  <si>
    <t>Ava Max - My Head &amp; My Heart</t>
  </si>
  <si>
    <t>Ava Max - YouTube</t>
  </si>
  <si>
    <t>Ava Max</t>
  </si>
  <si>
    <t>https://www.youtube.com/watch?v=jH1RNk8954Q</t>
  </si>
  <si>
    <t>Ava Max - Kings &amp; Queens</t>
  </si>
  <si>
    <t>https://www.youtube.com/watch?v=89S-RbszwJE</t>
  </si>
  <si>
    <t>Ava Max - Who's Laughing Now</t>
  </si>
  <si>
    <t>https://www.youtube.com/watch?v=wsf78BS9VE0</t>
  </si>
  <si>
    <t>Official Batman: Arkham Knight Announce Trailer - "Father to Son"</t>
  </si>
  <si>
    <t>Batman Arkham - YouTube</t>
  </si>
  <si>
    <t>Batman Arkham</t>
  </si>
  <si>
    <t>https://www.youtube.com/watch?v=f0AkGoliFi0</t>
  </si>
  <si>
    <t>Iraq and Syria: After Islamic State?</t>
  </si>
  <si>
    <t>BBC News - YouTube</t>
  </si>
  <si>
    <t>BBC News</t>
  </si>
  <si>
    <t>https://www.youtube.com/watch?v=wnHW6o8WMas</t>
  </si>
  <si>
    <t>NO EXCUSES</t>
  </si>
  <si>
    <t>Ben Lionel Scott - YouTube</t>
  </si>
  <si>
    <t>Ben Lionel</t>
  </si>
  <si>
    <t>https://www.youtube.com/watch?v=fGU7_5gG9Ok</t>
  </si>
  <si>
    <t>BELIEVE YOU CAN</t>
  </si>
  <si>
    <t>https://www.youtube.com/watch?v=Htcp1eHsQ_s</t>
  </si>
  <si>
    <t>DON’T QUIT</t>
  </si>
  <si>
    <t>https://www.youtube.com/watch?v=AjZ0KbJcav0</t>
  </si>
  <si>
    <t>BELIEVE IN YOURSELF</t>
  </si>
  <si>
    <t>https://www.youtube.com/watch?v=ZjMsEyG5EjE</t>
  </si>
  <si>
    <t>Beyblade Metal Fusion E01 "Pegasus Has Landed"</t>
  </si>
  <si>
    <t>Bey Toons India - YouTube</t>
  </si>
  <si>
    <t>Bey Toons India</t>
  </si>
  <si>
    <t>https://www.youtube.com/watch?v=h25S27rh4oY</t>
  </si>
  <si>
    <t>Chai Mein Kya Dubayenge? Ijjat?!</t>
  </si>
  <si>
    <t>BB Ki Vines - YouTube</t>
  </si>
  <si>
    <t>https://www.youtube.com/watch?v=5Mh3o886qpg</t>
  </si>
  <si>
    <t>How do SSDs Work? | How does your Smartphone store data?</t>
  </si>
  <si>
    <t>Branch Education - YouTube</t>
  </si>
  <si>
    <t>Branch Education</t>
  </si>
  <si>
    <t>https://www.youtube.com/watch?v=ezCMNMoUPLQ</t>
  </si>
  <si>
    <t>BUGATTI CENTODIECI: Inspired by The Legendary EB110 Supersport</t>
  </si>
  <si>
    <t>Bugatti - YouTube</t>
  </si>
  <si>
    <t>Bugatti</t>
  </si>
  <si>
    <t>https://www.youtube.com/watch?v=r72GP1PIZa0</t>
  </si>
  <si>
    <t>Call of Duty: Modern Warfare II - World Gameplay Reveal Trailer</t>
  </si>
  <si>
    <t>Call of Duty - YouTube</t>
  </si>
  <si>
    <t>Call of Duty</t>
  </si>
  <si>
    <t>https://www.youtube.com/watch?v=6Htn1x-_-is</t>
  </si>
  <si>
    <t>Alan Walker, Sabrina Carpenter &amp; Farruko - On My Way</t>
  </si>
  <si>
    <t>Farruko - YouTube</t>
  </si>
  <si>
    <t>Carlos Efren Reyes Rosado</t>
  </si>
  <si>
    <t>https://www.youtube.com/watch?v=HtgXGm6rvE8</t>
  </si>
  <si>
    <t>Ben 10 | Rustbucket Moments</t>
  </si>
  <si>
    <t>Cartoon Network India - YouTube</t>
  </si>
  <si>
    <t>Cartoon Network India</t>
  </si>
  <si>
    <t>https://www.youtube.com/watch?v=xPFckIKt8zg</t>
  </si>
  <si>
    <t>Need For Speed Motorsport</t>
  </si>
  <si>
    <t>Castrol Biking - YouTube</t>
  </si>
  <si>
    <t>Castrol</t>
  </si>
  <si>
    <t>https://www.youtube.com/watch?v=GCYez2V1r8U</t>
  </si>
  <si>
    <t>Castrol POWER1 ULTIMATE for performance</t>
  </si>
  <si>
    <t>https://www.youtube.com/watch?v=yUU2Y3ZRsZ4</t>
  </si>
  <si>
    <t>CASTROL POWER1 ULTIMATE 6s- PH</t>
  </si>
  <si>
    <t>https://www.youtube.com/watch?v=8C_ibG489oE</t>
  </si>
  <si>
    <t>CLASHIVERSARY is Almost Here! RIP Barbarian?</t>
  </si>
  <si>
    <t>Clash of Clans - YouTube</t>
  </si>
  <si>
    <t>Clash of Clans</t>
  </si>
  <si>
    <t>https://www.youtube.com/watch?v=W0_DPi0PmF0</t>
  </si>
  <si>
    <t>Hot Robot At SXSW Says She Wants To Destroy Humans</t>
  </si>
  <si>
    <t>CNBC Awaaz. - YouTube</t>
  </si>
  <si>
    <t>https://www.youtube.com/watch?v=6Pm0Mn0-jYU</t>
  </si>
  <si>
    <t>Why Finland And Denmark Are Happier Than The U.S.</t>
  </si>
  <si>
    <t>CNBC Make It - YouTube</t>
  </si>
  <si>
    <t>CNBC Make I</t>
  </si>
  <si>
    <t>https://www.youtube.com/watch?v=0Wd7ZhGSkRo</t>
  </si>
  <si>
    <t>Hands-on: DJI’s FPV is so immersive you’ll feel like you’re flying at nearly 90mph</t>
  </si>
  <si>
    <t>CNET - YouTube</t>
  </si>
  <si>
    <t>CNET</t>
  </si>
  <si>
    <t>https://www.youtube.com/watch?v=HdhvPZc5dFw</t>
  </si>
  <si>
    <t>Apple Watch Ultra Full Review: It's Bigger, Bolder and Better</t>
  </si>
  <si>
    <t>https://www.youtube.com/watch?v=utMV52k0quo</t>
  </si>
  <si>
    <t>$6000 CLEAN Water Cooled Asus RTX 3090 Gaming PC!</t>
  </si>
  <si>
    <t>Designs By IFR - YouTube</t>
  </si>
  <si>
    <t>Corey</t>
  </si>
  <si>
    <t>https://www.youtube.com/watch?v=lP14CoCshlQ</t>
  </si>
  <si>
    <t>I Built my ULTIMATE Dream $20,000 Gaming &amp; Streaming Setup!</t>
  </si>
  <si>
    <t>https://www.youtube.com/watch?v=FzVuHhb4W24</t>
  </si>
  <si>
    <t>FINALLY Building a PC that is affordable... LYTE Gaming Build Kit</t>
  </si>
  <si>
    <t>https://www.youtube.com/watch?v=dKjCWfuvYxQ</t>
  </si>
  <si>
    <t>New Robot Can Now Fight Back!</t>
  </si>
  <si>
    <t>Corridor - YouTube</t>
  </si>
  <si>
    <t>Corridor</t>
  </si>
  <si>
    <t>https://www.youtube.com/watch?v=OuF9weSkS68</t>
  </si>
  <si>
    <t>How Apple Just Changed the Entire Industry (M1 Chip)</t>
  </si>
  <si>
    <t>ColdFusion - YouTube</t>
  </si>
  <si>
    <t>Dagogo Altraide</t>
  </si>
  <si>
    <t>https://www.youtube.com/watch?v=d5lEkz3Bomc</t>
  </si>
  <si>
    <t>The Rise and Stagnation of IBM</t>
  </si>
  <si>
    <t>https://www.youtube.com/watch?v=jj0CmnxuTaQ</t>
  </si>
  <si>
    <t>Danny Daycare</t>
  </si>
  <si>
    <t>Danny MacAskill - YouTube</t>
  </si>
  <si>
    <t>Danny MacAskill</t>
  </si>
  <si>
    <t>https://www.youtube.com/watch?v=kWkFYZnbPSY</t>
  </si>
  <si>
    <t>Welcome to the Family</t>
  </si>
  <si>
    <t>https://www.youtube.com/watch?v=fXEOXVZIQVM</t>
  </si>
  <si>
    <t>Black Adam | Official Trailer 2</t>
  </si>
  <si>
    <t>DC - YouTube</t>
  </si>
  <si>
    <t>DC</t>
  </si>
  <si>
    <t>https://www.youtube.com/watch?v=Jt38cyB-73M</t>
  </si>
  <si>
    <t>Pennyworth S3 | Official Trailer | DC</t>
  </si>
  <si>
    <t>https://www.youtube.com/watch?v=LsV5JLIO_ok</t>
  </si>
  <si>
    <t>Gotham Knights | Official Villains Trailer | D</t>
  </si>
  <si>
    <t>https://www.youtube.com/watch?v=890wWM0lg94</t>
  </si>
  <si>
    <t>Biggest Mystery in Aviation | What happened to MH370 Flight?</t>
  </si>
  <si>
    <t>Dhruv Rathee - YouTube</t>
  </si>
  <si>
    <t>https://www.youtube.com/watch?v=bvWRMAU6V-c</t>
  </si>
  <si>
    <t>We Don't Talk About Bruno (From "Encanto")</t>
  </si>
  <si>
    <t>DisneyMusicVEVO - YouTube</t>
  </si>
  <si>
    <t>Disney</t>
  </si>
  <si>
    <t>https://www.youtube.com/watch?v=2jVBWyih-RU</t>
  </si>
  <si>
    <t>Cars on the Road - Cast - TRUCKS</t>
  </si>
  <si>
    <t>https://www.youtube.com/watch?v=jtaWLpuVYxs</t>
  </si>
  <si>
    <t>What Do You Know About Love?</t>
  </si>
  <si>
    <t>https://www.youtube.com/watch?v=tU8BuomMd-4</t>
  </si>
  <si>
    <t>DJI - Introducing DJI Avata</t>
  </si>
  <si>
    <t>DJI - YouTube</t>
  </si>
  <si>
    <t>DJI</t>
  </si>
  <si>
    <t>https://www.youtube.com/watch?v=6dnqGrSKudM</t>
  </si>
  <si>
    <t>DJI - This is DJI Mavic 3</t>
  </si>
  <si>
    <t>https://www.youtube.com/watch?v=VPRBxXWfBtU</t>
  </si>
  <si>
    <t>The crisis in Mali</t>
  </si>
  <si>
    <t>DW Documentary - YouTube</t>
  </si>
  <si>
    <t>DW Documentary</t>
  </si>
  <si>
    <t>https://www.youtube.com/watch?v=9edWX7TTsLw</t>
  </si>
  <si>
    <t>Who owns water?</t>
  </si>
  <si>
    <t>https://www.youtube.com/watch?v=t6m49vNjEGs</t>
  </si>
  <si>
    <t>How the rich get richer – money in the world economy</t>
  </si>
  <si>
    <t>https://www.youtube.com/watch?v=2Vv-BfVoq4g</t>
  </si>
  <si>
    <t>Ed Sheeran - Perfect</t>
  </si>
  <si>
    <t>Ed Sheeran - YouTube</t>
  </si>
  <si>
    <t>Ed Sheeran</t>
  </si>
  <si>
    <t>https://www.youtube.com/watch?v=zbMHLJ0dY4w</t>
  </si>
  <si>
    <t>SQL Basics for Beginners</t>
  </si>
  <si>
    <t>edureka! - YouTube</t>
  </si>
  <si>
    <t>Edureka</t>
  </si>
  <si>
    <t>https://www.youtube.com/watch?v=801vCdFTt7g</t>
  </si>
  <si>
    <t>Inside One of The Largest PRIVATE JETS in The World</t>
  </si>
  <si>
    <t>Enes Yilmazer - YouTube</t>
  </si>
  <si>
    <t>Enes Yilmazer</t>
  </si>
  <si>
    <t>https://www.youtube.com/watch?v=kMA5zXLd5uU</t>
  </si>
  <si>
    <t>Touring a 54th Floor New York City PENTHOUSE</t>
  </si>
  <si>
    <t>https://www.youtube.com/watch?v=G9XhLca9JSk</t>
  </si>
  <si>
    <t>We Toured The Most FUTURISTIC Motorhome in the World!</t>
  </si>
  <si>
    <t>https://www.youtube.com/watch?v=U8Cd_McCdow</t>
  </si>
  <si>
    <t>Touring the MOST EXPENSIVE HOUSE in the United States!</t>
  </si>
  <si>
    <t>https://www.youtube.com/watch?v=1CR0QmCaMTs</t>
  </si>
  <si>
    <t>Fabiolous Escape 2</t>
  </si>
  <si>
    <t>Fabio Wibmer - YouTube</t>
  </si>
  <si>
    <t>Fabio Wibmer</t>
  </si>
  <si>
    <t>https://www.youtube.com/watch?v=Jdpy4G8ZYS8</t>
  </si>
  <si>
    <t>LIFE OF FABS Ep 02</t>
  </si>
  <si>
    <t>https://www.youtube.com/watch?v=3YzUHpUrxyw</t>
  </si>
  <si>
    <t>BEST OF 2021</t>
  </si>
  <si>
    <t>https://www.youtube.com/watch?v=5oVAXOCwCWE</t>
  </si>
  <si>
    <t>BEST OF 2020</t>
  </si>
  <si>
    <t>https://www.youtube.com/watch?v=BGA7Ee4jS2w</t>
  </si>
  <si>
    <t>iPhone 14 Pro Max Unboxing &amp; First Look - The Dynamic Island Magic</t>
  </si>
  <si>
    <t>Technical Guruji - YouTube</t>
  </si>
  <si>
    <t>Gaurav</t>
  </si>
  <si>
    <t>https://www.youtube.com/watch?v=BD1o6sFDr0Y</t>
  </si>
  <si>
    <t>Moving to a New City in USA</t>
  </si>
  <si>
    <t>Flying Beast - YouTube</t>
  </si>
  <si>
    <t>Gaurav Taneja</t>
  </si>
  <si>
    <t>https://www.youtube.com/watch?v=rzGlVG75kUM</t>
  </si>
  <si>
    <t>GMC HUMMER EV | “Revolutionary World Premiere”</t>
  </si>
  <si>
    <t>GMC - YouTube</t>
  </si>
  <si>
    <t>GMC</t>
  </si>
  <si>
    <t>https://www.youtube.com/watch?v=k6pTulbKhcw</t>
  </si>
  <si>
    <t>Chhota Bheem - Adla Badli</t>
  </si>
  <si>
    <t>Green Gold TV - Official Channel - YouTube</t>
  </si>
  <si>
    <t>Green Gold TV</t>
  </si>
  <si>
    <t>https://www.youtube.com/watch?v=3xtntVX3uCM</t>
  </si>
  <si>
    <t>School PTM</t>
  </si>
  <si>
    <t>Harsh Beniwal - YouTube</t>
  </si>
  <si>
    <t>https://www.youtube.com/watch?v=670ZGMBjrPI</t>
  </si>
  <si>
    <t>The 48 Laws of Power</t>
  </si>
  <si>
    <t>illacertus - YouTube</t>
  </si>
  <si>
    <t>illacertus</t>
  </si>
  <si>
    <t>https://www.youtube.com/watch?v=YstuRGzIPY4</t>
  </si>
  <si>
    <t>THE ART OF SEDUCTION BY ROBERT GREENE</t>
  </si>
  <si>
    <t>https://www.youtube.com/watch?v=Z1LGhnE4Aa4</t>
  </si>
  <si>
    <t>The 33 Strategies of Wa</t>
  </si>
  <si>
    <t>https://www.youtube.com/watch?v=aAbW8QoqHTo</t>
  </si>
  <si>
    <t>The Four Confidences by Ed Latimore</t>
  </si>
  <si>
    <t>https://www.youtube.com/watch?v=JJ5WP2BKigc</t>
  </si>
  <si>
    <t>Unboxing The Mind Bending Wallpaper TV</t>
  </si>
  <si>
    <t>Unbox Therapy - YouTube</t>
  </si>
  <si>
    <t>Jack</t>
  </si>
  <si>
    <t>https://www.youtube.com/watch?v=N-4YMlihRf4</t>
  </si>
  <si>
    <t>Alesso, Katy Perry - When I'm Gone</t>
  </si>
  <si>
    <t>Katy Perry - YouTube</t>
  </si>
  <si>
    <t>Katy Perry</t>
  </si>
  <si>
    <t>https://www.youtube.com/watch?v=Tb5aO78Au1c</t>
  </si>
  <si>
    <t>Urus Performante: for bar raisers only</t>
  </si>
  <si>
    <t>Lamborghini - YouTube</t>
  </si>
  <si>
    <t>Lamborghini</t>
  </si>
  <si>
    <t>How Power Query Will Change the Way You Use Excel</t>
  </si>
  <si>
    <t>Leila Gharani - YouTube</t>
  </si>
  <si>
    <t>Leila Gharani</t>
  </si>
  <si>
    <t>https://www.youtube.com/watch?v=9eh4yLBHp7E</t>
  </si>
  <si>
    <t>All time FAVORITE Grips</t>
  </si>
  <si>
    <t>Levinho - YouTube</t>
  </si>
  <si>
    <t>Levinho</t>
  </si>
  <si>
    <t>https://www.youtube.com/watch?v=zABLecsR5UE</t>
  </si>
  <si>
    <t>Lewis Capaldi - Someone You Loved</t>
  </si>
  <si>
    <t>Lewis Capaldi - YouTube</t>
  </si>
  <si>
    <t>Lewis Capaldi</t>
  </si>
  <si>
    <t>https://www.youtube.com/watch?v=ALZHF5UqnU4</t>
  </si>
  <si>
    <t>Alone (Official Music Video)</t>
  </si>
  <si>
    <t>Marshmello - YouTube</t>
  </si>
  <si>
    <t>Marshmello</t>
  </si>
  <si>
    <t>https://www.youtube.com/watch?v=m7Bc3pLyij0</t>
  </si>
  <si>
    <t>Marshmello ft. Bastille - Happier</t>
  </si>
  <si>
    <t>https://www.youtube.com/watch?v=Yp6satbo14A</t>
  </si>
  <si>
    <t>Marvel's Wastelanders: Doom | Trailer</t>
  </si>
  <si>
    <t>Marvel Entertainment - YouTube</t>
  </si>
  <si>
    <t>Marvel</t>
  </si>
  <si>
    <t>https://www.youtube.com/watch?v=qZVTkn2NjS0</t>
  </si>
  <si>
    <t>Marvel Studios’ Secret Invasion</t>
  </si>
  <si>
    <t>https://www.youtube.com/watch?v=bLEFqhS5WmI</t>
  </si>
  <si>
    <t>Marvel Studios’ Special Presentation: Werewolf By Night</t>
  </si>
  <si>
    <t>https://www.youtube.com/watch?v=3NVs--u1JZg</t>
  </si>
  <si>
    <t>Solus GT: Performance at the intersection of fantasy and reality</t>
  </si>
  <si>
    <t>McLaren Automotive - YouTube</t>
  </si>
  <si>
    <t>McLaren Automotive</t>
  </si>
  <si>
    <t>https://www.youtube.com/watch?v=wkpmdDCfdlw</t>
  </si>
  <si>
    <t>Types of Tuition Teachers</t>
  </si>
  <si>
    <t>MostlySane - YouTube</t>
  </si>
  <si>
    <t>MostlySane</t>
  </si>
  <si>
    <t>https://www.youtube.com/watch?v=zhVDk8Y55pA</t>
  </si>
  <si>
    <t>10 Most Advanced AI Robots in the World</t>
  </si>
  <si>
    <t>Motech - YouTube</t>
  </si>
  <si>
    <t>Motech</t>
  </si>
  <si>
    <t>https://www.youtube.com/watch?v=JY9mrKR5SkA</t>
  </si>
  <si>
    <t>MotoGP Historic Battles</t>
  </si>
  <si>
    <t>MotoGP - YouTube</t>
  </si>
  <si>
    <t>MotoGP</t>
  </si>
  <si>
    <t>https://www.youtube.com/watch?v=rkZAOmPs4e8</t>
  </si>
  <si>
    <t>Excel Power BI Organisational Data Types - Mind Blowing New Feature!</t>
  </si>
  <si>
    <t>MyOnlineTrainingHub - YouTube</t>
  </si>
  <si>
    <t>Mynda Treacy</t>
  </si>
  <si>
    <t>https://www.youtube.com/watch?v=K-5EdHZ0hBs</t>
  </si>
  <si>
    <t>Need for Speed Payback Official Gameplay Trailer</t>
  </si>
  <si>
    <t>Need for Speed - YouTube</t>
  </si>
  <si>
    <t>Need for Speed</t>
  </si>
  <si>
    <t>https://www.youtube.com/watch?v=vIZWLvcMS9c</t>
  </si>
  <si>
    <t>Mismatched: Season 2 | Official Trailer</t>
  </si>
  <si>
    <t>Netflix India - YouTube</t>
  </si>
  <si>
    <t>Netflix</t>
  </si>
  <si>
    <t>https://www.youtube.com/watch?v=QdT7CI0ifhU</t>
  </si>
  <si>
    <t>Mittar Pyaare Nu | Official Music Video</t>
  </si>
  <si>
    <t>https://www.youtube.com/watch?v=rGkY--aI_JM</t>
  </si>
  <si>
    <t>Jamtara Season 1 Recap</t>
  </si>
  <si>
    <t>dazy - Sunroof (Official Music Video)</t>
  </si>
  <si>
    <t>Nicky Youre - YouTube</t>
  </si>
  <si>
    <t>Nicky Youre</t>
  </si>
  <si>
    <t>https://www.youtube.com/watch?v=QKUMzJzqKBc</t>
  </si>
  <si>
    <t>Terrible Job Interviews</t>
  </si>
  <si>
    <t>Niharika Nm - YouTube</t>
  </si>
  <si>
    <t>Niharika</t>
  </si>
  <si>
    <t>https://www.youtube.com/watch?v=PJYpZ4hkXJE</t>
  </si>
  <si>
    <t>Story of My Life</t>
  </si>
  <si>
    <t>One Direction - YouTube</t>
  </si>
  <si>
    <t>One Direction</t>
  </si>
  <si>
    <t>https://www.youtube.com/watch?v=bfcT8PbF0F8</t>
  </si>
  <si>
    <t>Pagani Utopia</t>
  </si>
  <si>
    <t>Pagani Automobili - YouTube</t>
  </si>
  <si>
    <t>Pagani Automobili</t>
  </si>
  <si>
    <t>https://www.youtube.com/watch?v=cz5Pk1uhyFc</t>
  </si>
  <si>
    <t>Dune Awakening - Announcement Trailer | PS5 Games</t>
  </si>
  <si>
    <t>PlayStation - YouTube</t>
  </si>
  <si>
    <t>PlayStation</t>
  </si>
  <si>
    <t>https://www.youtube.com/watch?v=yC1nxbBB9Gc</t>
  </si>
  <si>
    <t>Train Life - A Railway Simulator - Launch Trailer</t>
  </si>
  <si>
    <t>https://www.youtube.com/watch?v=x7QhUL8NUK4</t>
  </si>
  <si>
    <t>PlayStation 4</t>
  </si>
  <si>
    <t>https://www.youtube.com/watch?v=1h7n0YiyYvk</t>
  </si>
  <si>
    <t>Pokémon Journeys</t>
  </si>
  <si>
    <t>Pokémon Asia Official (Hindi) - YouTube</t>
  </si>
  <si>
    <t>Pokémon Asia Officia</t>
  </si>
  <si>
    <t>https://www.youtube.com/watch?v=EDm58UgBUxk</t>
  </si>
  <si>
    <t>Presenting the new Porsche 911 GT3 RS</t>
  </si>
  <si>
    <t>Porsche - YouTube</t>
  </si>
  <si>
    <t>Porsche</t>
  </si>
  <si>
    <t>https://www.youtube.com/watch?v=gJj90WOWQvg</t>
  </si>
  <si>
    <t>Maja Ma - Official Trailer</t>
  </si>
  <si>
    <t>Prime Video India - YouTube</t>
  </si>
  <si>
    <t>Prime</t>
  </si>
  <si>
    <t>https://www.youtube.com/watch?v=06nQFA1lfMk</t>
  </si>
  <si>
    <t>Hush Hush - Watch Now</t>
  </si>
  <si>
    <t>https://www.youtube.com/watch?v=SuqagNN2th0</t>
  </si>
  <si>
    <t>Motapa And White Hair</t>
  </si>
  <si>
    <t>https://www.youtube.com/watch?v=_LTiEXMc5J0</t>
  </si>
  <si>
    <t>PUBG - Season 4 Gameplay Trailer</t>
  </si>
  <si>
    <t>PUBG: BATTLEGROUNDS - YouTube</t>
  </si>
  <si>
    <t>PUBG: BATTLEGROUNDS</t>
  </si>
  <si>
    <t>https://www.youtube.com/watch?v=15NtFld9mVM</t>
  </si>
  <si>
    <t>5 Advanced Tips on how to use IF formula in Excel that will SURPRISE you</t>
  </si>
  <si>
    <t>Chandoo - YouTube</t>
  </si>
  <si>
    <t>Purna Buggirala</t>
  </si>
  <si>
    <t>https://www.youtube.com/watch?v=tZOIr0g5Ju8</t>
  </si>
  <si>
    <t>WORLD´S LARGEST RC AIRWOLF BLACK BELL-222 ELECTRIC</t>
  </si>
  <si>
    <t>RC MEDIA WORLD - YouTube</t>
  </si>
  <si>
    <t>RC MEDIA WORLD</t>
  </si>
  <si>
    <t>https://www.youtube.com/watch?v=wfN4PVaOU5Q</t>
  </si>
  <si>
    <t>Rihanna - Needed Me</t>
  </si>
  <si>
    <t>Rihanna - YouTube</t>
  </si>
  <si>
    <t>Rihanna</t>
  </si>
  <si>
    <t>https://www.youtube.com/watch?v=E6tp8DCAJ-0</t>
  </si>
  <si>
    <t>Golden Gate Bridge | The CRAZY Engineering behind it</t>
  </si>
  <si>
    <t>Lesics - YouTube</t>
  </si>
  <si>
    <t>Sabin Mathew</t>
  </si>
  <si>
    <t>https://www.youtube.com/watch?v=Z8eXaXoUJRQ</t>
  </si>
  <si>
    <t>Slow Down (Official)</t>
  </si>
  <si>
    <t>Selena Gomez - YouTube</t>
  </si>
  <si>
    <t>Selena Gomez</t>
  </si>
  <si>
    <t>https://www.youtube.com/watch?v=cH4E_t3m3xM</t>
  </si>
  <si>
    <t>Selena Gomez, Marshmello - Wolves</t>
  </si>
  <si>
    <t>https://www.youtube.com/watch?v=KZ_LG8obeYg</t>
  </si>
  <si>
    <t>Calm Down (Behind The Scenes)</t>
  </si>
  <si>
    <t>https://www.youtube.com/watch?v=po7t_U-sLi8</t>
  </si>
  <si>
    <t>Apple MacBook Air M2! *Worth the upgrade?*</t>
  </si>
  <si>
    <t>Tech Burner - YouTube</t>
  </si>
  <si>
    <t>Shlok Srivastava</t>
  </si>
  <si>
    <t>https://www.youtube.com/watch?v=5uzB4z4iN0g</t>
  </si>
  <si>
    <t>Tableau Projects For Practice With Examples</t>
  </si>
  <si>
    <t>Simplilearn - YouTube</t>
  </si>
  <si>
    <t>Simplilearn</t>
  </si>
  <si>
    <t>https://www.youtube.com/watch?v=zbcCdoHeS4w</t>
  </si>
  <si>
    <t>Business Analytics &amp; Business Intelligence Full Course 2022</t>
  </si>
  <si>
    <t>https://www.youtube.com/watch?v=Cl618XVFKmc</t>
  </si>
  <si>
    <t>Love is Love</t>
  </si>
  <si>
    <t>Swati Sachdeva - YouTube</t>
  </si>
  <si>
    <t>Swati Sachdeva</t>
  </si>
  <si>
    <t>https://www.youtube.com/watch?v=e-ORhEE9VVg</t>
  </si>
  <si>
    <t>Taylor Swift - Blank Space</t>
  </si>
  <si>
    <t>Taylor Swift - YouTube</t>
  </si>
  <si>
    <t>Taylor Swift</t>
  </si>
  <si>
    <t>https://www.youtube.com/watch?v=NunsrQveBhw</t>
  </si>
  <si>
    <t>It's okay to get judged | Sravani Ambatipudi</t>
  </si>
  <si>
    <t>TEDx Talks - YouTube</t>
  </si>
  <si>
    <t>TEDx</t>
  </si>
  <si>
    <t>https://www.youtube.com/watch?v=BdwoRr4HaiQ</t>
  </si>
  <si>
    <t>Dreams Rush | Ayush Shrivastava</t>
  </si>
  <si>
    <t>https://www.youtube.com/watch?v=rmeGVhhbGrM</t>
  </si>
  <si>
    <t>It is okay not to have a plan | Mithila Palkar</t>
  </si>
  <si>
    <t>https://www.youtube.com/watch?v=bC0hlK7WGcM</t>
  </si>
  <si>
    <t>How a 13 year old changed 'Impossible' to 'I'm Possible'</t>
  </si>
  <si>
    <t>https://www.youtube.com/watch?v=Fx7bAcMJ9vA</t>
  </si>
  <si>
    <t>Tesla Model 3 Accessories from Tesery.com</t>
  </si>
  <si>
    <t>Tesery - Tesla Accessories Review - YouTube</t>
  </si>
  <si>
    <t>Tesery</t>
  </si>
  <si>
    <t>https://www.youtube.com/watch?v=kd3CO78fpTQ</t>
  </si>
  <si>
    <t>Tesla Model 3 interior protection accessories collection</t>
  </si>
  <si>
    <t>https://www.youtube.com/watch?v=CyizBb9LE7o</t>
  </si>
  <si>
    <t>Tesla Model Y Sunshade</t>
  </si>
  <si>
    <t>The BLUNT - YouTube</t>
  </si>
  <si>
    <t>The BLUNT</t>
  </si>
  <si>
    <t>https://www.youtube.com/watch?v=CuYqLb5VDlc</t>
  </si>
  <si>
    <t>When You Visit Your Hometown</t>
  </si>
  <si>
    <t>https://www.youtube.com/watch?v=G8VFBWbFeWI</t>
  </si>
  <si>
    <t>Faltu Engineers</t>
  </si>
  <si>
    <t>https://www.youtube.com/watch?v=HC9IuLA_vxg</t>
  </si>
  <si>
    <t>Shark Tank India Spoof</t>
  </si>
  <si>
    <t>https://www.youtube.com/watch?v=T1FdIvLg6i4</t>
  </si>
  <si>
    <t>Why it's harder to earn more than your parents</t>
  </si>
  <si>
    <t>The Economist - YouTube</t>
  </si>
  <si>
    <t>The Economist</t>
  </si>
  <si>
    <t>https://www.youtube.com/watch?v=SRUxxpfGHzI</t>
  </si>
  <si>
    <t>TSP’s When you date a UPSC aspirant</t>
  </si>
  <si>
    <t>The Screen Patti - YouTube</t>
  </si>
  <si>
    <t>The Screen Patti</t>
  </si>
  <si>
    <t>https://www.youtube.com/watch?v=oJo5Mv322wA</t>
  </si>
  <si>
    <t>Rabish Ki Report</t>
  </si>
  <si>
    <t>https://www.youtube.com/watch?v=a3SoYFywAMg</t>
  </si>
  <si>
    <t>Baap Baap Hota Hai | Baap Ki Shaadi</t>
  </si>
  <si>
    <t>https://www.youtube.com/watch?v=sVAThqKggms</t>
  </si>
  <si>
    <t>NEIGHBOURS</t>
  </si>
  <si>
    <t>https://www.youtube.com/watch?v=bs5Om2nY-0E</t>
  </si>
  <si>
    <t>Qissa Missing Dimaag Ka : C.I.D Qtiyapa</t>
  </si>
  <si>
    <t>The Viral Fever - YouTube</t>
  </si>
  <si>
    <t>The Viral Fever</t>
  </si>
  <si>
    <t>https://www.youtube.com/watch?v=fwow3jQT_tc</t>
  </si>
  <si>
    <t>TVF's A Day With O P Tandon - Chemistry Teacher</t>
  </si>
  <si>
    <t>https://www.youtube.com/watch?v=PSblBluOQf8</t>
  </si>
  <si>
    <t>Indian Cricket Dressing Room Vlog</t>
  </si>
  <si>
    <t>https://www.youtube.com/watch?v=h0t5N_jvYtM</t>
  </si>
  <si>
    <t>Achaar Ki Panchayat</t>
  </si>
  <si>
    <t>https://www.youtube.com/watch?v=YH39WQyLmzM</t>
  </si>
  <si>
    <t>NCR Days - Web Series</t>
  </si>
  <si>
    <t>The Timeliners - YouTube</t>
  </si>
  <si>
    <t>https://www.youtube.com/watch?v=d4JnshyKOOQ</t>
  </si>
  <si>
    <t>The Crew - E3 2013 - Announcement Trailer</t>
  </si>
  <si>
    <t>Ubisoft - YouTube</t>
  </si>
  <si>
    <t>Ubisoft</t>
  </si>
  <si>
    <t>https://www.youtube.com/watch?v=5FAGZ33QrT4</t>
  </si>
  <si>
    <t>Security Check - Standup Comedy</t>
  </si>
  <si>
    <t>Varun Grover - YouTube</t>
  </si>
  <si>
    <t>Varun Grover</t>
  </si>
  <si>
    <t>https://www.youtube.com/watch?v=n9xhJrPXop4</t>
  </si>
  <si>
    <t>Dune Official Trailer</t>
  </si>
  <si>
    <t>Warner Bros. Pictures - YouTube</t>
  </si>
  <si>
    <t>Warner Bros</t>
  </si>
  <si>
    <t>https://www.youtube.com/watch?v=fkC3BTt5y_w</t>
  </si>
  <si>
    <t>Don't Worry Darling | "Dinner" Clip</t>
  </si>
  <si>
    <t>https://www.youtube.com/watch?v=QPQUrUS47Hg</t>
  </si>
  <si>
    <t>Baz Luhrmann’s ELVIS | “Trouble” Lyric Video</t>
  </si>
  <si>
    <t>https://www.youtube.com/watch?v=t0Q2otsqC4I</t>
  </si>
  <si>
    <t>Tom &amp; Jerry</t>
  </si>
  <si>
    <t>WB Kids - YouTube</t>
  </si>
  <si>
    <t>WB Kids</t>
  </si>
  <si>
    <t>Scooby Doo! | Voodoo Dolls &amp; Puppets</t>
  </si>
  <si>
    <t>https://www.youtube.com/watch?v=QbGYps44UfU</t>
  </si>
  <si>
    <t>Russian missiles hit Ukraine's second largest Nuclear power plant</t>
  </si>
  <si>
    <t>WION - YouTube</t>
  </si>
  <si>
    <t>https://www.youtube.com/watch?v=6iO6XhbVQfs</t>
  </si>
  <si>
    <t>How This Humanoid Robot Was Made</t>
  </si>
  <si>
    <t>WIRED - YouTube</t>
  </si>
  <si>
    <t>WIRED</t>
  </si>
  <si>
    <t>MoTech's Approach</t>
  </si>
  <si>
    <t>WranglerJKLS - YouTube</t>
  </si>
  <si>
    <t>WranglerJKLS</t>
  </si>
  <si>
    <t>https://www.youtube.com/watch?v=GxkoQ4dm-mc</t>
  </si>
  <si>
    <t>1400HP Lamborghini Huracán EVO - Forza Horizon 5</t>
  </si>
  <si>
    <t>Xpertgamingtech - YouTube</t>
  </si>
  <si>
    <t>Xpertgamingtech</t>
  </si>
  <si>
    <t>https://www.youtube.com/watch?v=IofBWge5-As</t>
  </si>
  <si>
    <t>Bugatti Chiron - Forza Horizon 5</t>
  </si>
  <si>
    <t>https://www.youtube.com/watch?v=sIl8vsWrD8o</t>
  </si>
  <si>
    <t>When I met a Delhi Girl</t>
  </si>
  <si>
    <t>Zakir Khan - YouTube</t>
  </si>
  <si>
    <t>https://www.youtube.com/watch?v=My7oET5JSRs</t>
  </si>
  <si>
    <t>Farzi Mushaira</t>
  </si>
  <si>
    <t>https://www.youtube.com/watch?v=eYu8lWQnz5w</t>
  </si>
  <si>
    <t>Via Nahi Direct</t>
  </si>
  <si>
    <t>https://www.youtube.com/watch?v=ifpplScGFqY</t>
  </si>
  <si>
    <t>Zakir Meets Bandish Bandits</t>
  </si>
  <si>
    <t>https://www.youtube.com/watch?v=_GFkHA5EZdE</t>
  </si>
  <si>
    <t>73 Questions With Selena Gomez</t>
  </si>
  <si>
    <t>Vogue - YouTube</t>
  </si>
  <si>
    <t>Vogue</t>
  </si>
  <si>
    <t>https://www.youtube.com/watch?v=cRx-ay7gN7M</t>
  </si>
  <si>
    <t>Kendall Jenner Breaks Down 16 Looks, From KUWTK to the Met Gala</t>
  </si>
  <si>
    <t>https://www.youtube.com/watch?v=4MVHi96NZls</t>
  </si>
  <si>
    <t>Every Outfit Hailey Bieber Wears in a Week</t>
  </si>
  <si>
    <t>https://www.youtube.com/watch?v=Dt11Y3gcvjY</t>
  </si>
  <si>
    <t>Kendall Jenner: In The Bag</t>
  </si>
  <si>
    <t>https://www.youtube.com/watch?v=7sSJtScnsjE</t>
  </si>
  <si>
    <t>Anatomy of a Magazine Layout Part 1 - 15 Terms and Definitions</t>
  </si>
  <si>
    <t>Yes I'm a Designer - YouTube</t>
  </si>
  <si>
    <t>Martin Perhiniak</t>
  </si>
  <si>
    <t>https://www.youtube.com/watch?v=RbbQl2sU-ag</t>
  </si>
  <si>
    <t>Learn to Draw Anything with Adobe Illustrator CC</t>
  </si>
  <si>
    <t>https://www.youtube.com/watch?v=4rT6UJlJ0f0</t>
  </si>
  <si>
    <t>5 Creative Layout Techniques with InDesign and Photoshop</t>
  </si>
  <si>
    <t>https://www.youtube.com/watch?v=tsAbqrRswBM</t>
  </si>
  <si>
    <t>Photoshop CC 2015 vs CS6</t>
  </si>
  <si>
    <t>https://www.youtube.com/watch?v=ZIXM37H0mzs</t>
  </si>
  <si>
    <t>Top 20 NEW Features &amp; Updates EXPLAINED</t>
  </si>
  <si>
    <t>PiXimperfect - YouTube</t>
  </si>
  <si>
    <t>Unmesh Dinda</t>
  </si>
  <si>
    <t>https://www.youtube.com/watch?v=na0G3FFeTnE</t>
  </si>
  <si>
    <t>Fix EXTREME Color Cast with a Quick Photoshop Trick!</t>
  </si>
  <si>
    <t>https://www.youtube.com/watch?v=s6kSrsibouY</t>
  </si>
  <si>
    <t>Do You Need a Plugin to Apply Pro Skin Tones?</t>
  </si>
  <si>
    <t>https://www.youtube.com/watch?v=K1xrOPKjPrA</t>
  </si>
  <si>
    <t>NEW Photo Restoration Filter in Photoshop!</t>
  </si>
  <si>
    <t>https://www.youtube.com/watch?v=eiV7E_LVlxs</t>
  </si>
  <si>
    <t>PERFECT LAYOUT DESIGN Step by Step</t>
  </si>
  <si>
    <t>Satori Graphics - YouTube</t>
  </si>
  <si>
    <t>Satori</t>
  </si>
  <si>
    <t>https://www.youtube.com/watch?v=V97WvNwI-sg</t>
  </si>
  <si>
    <t>What I Learned About The Golden Ratio Surprised Me!</t>
  </si>
  <si>
    <t>https://www.youtube.com/watch?v=D4RPBIAvq5A</t>
  </si>
  <si>
    <t>My Designs Became SUPERIOR With Advanced Design Theory!</t>
  </si>
  <si>
    <t>https://www.youtube.com/watch?v=0HheRYQ9ass</t>
  </si>
  <si>
    <t>The BEST Mockups You Will Find Online!</t>
  </si>
  <si>
    <t>https://www.youtube.com/watch?v=nMwUOWCnQ6Q</t>
  </si>
  <si>
    <t>Why the Dutch Government Has the Best Graphic Design</t>
  </si>
  <si>
    <t>Hoog - YouTube</t>
  </si>
  <si>
    <t>Hoog</t>
  </si>
  <si>
    <t>https://www.youtube.com/watch?v=VZx-rLoV4do</t>
  </si>
  <si>
    <t>America Is Not Europe</t>
  </si>
  <si>
    <t>https://www.youtube.com/watch?v=GfYuTb21Gd0</t>
  </si>
  <si>
    <t>Europe Is Too Old</t>
  </si>
  <si>
    <t>https://www.youtube.com/watch?v=TszPiGaZy8g</t>
  </si>
  <si>
    <t>Sweden is Taking On Netflix</t>
  </si>
  <si>
    <t>https://www.youtube.com/watch?v=-tsVp4QD0yk</t>
  </si>
  <si>
    <t>The Rapid Rise of Food Delivery</t>
  </si>
  <si>
    <t>https://www.youtube.com/watch?v=fnIrwrCq_4Q</t>
  </si>
  <si>
    <t>How 3 Million Grocery Items Are Delivered To Homes Every Week</t>
  </si>
  <si>
    <t>Business Insider - YouTube</t>
  </si>
  <si>
    <t>Business Insider</t>
  </si>
  <si>
    <t>https://www.youtube.com/watch?v=zHpenVvUEyc</t>
  </si>
  <si>
    <t>How One Company Is Making Self-Driving Trucks A Reality</t>
  </si>
  <si>
    <t>https://www.youtube.com/watch?v=HSMT5eZv7lA</t>
  </si>
  <si>
    <t>Why Honma Golf Clubs Are So Expensive</t>
  </si>
  <si>
    <t>https://www.youtube.com/watch?v=LndU1nlPQ80</t>
  </si>
  <si>
    <t>Zach Choi ASMR </t>
  </si>
  <si>
    <t>ashish chanchlani vines </t>
  </si>
  <si>
    <t>Nathan Figueroa </t>
  </si>
  <si>
    <t>JeffreyFever </t>
  </si>
  <si>
    <t>CNBC </t>
  </si>
  <si>
    <t>https://youtu.be/JtF35kvGCgI</t>
  </si>
  <si>
    <t>INDIA'S BEST COACHING CENTER?</t>
  </si>
  <si>
    <t>https://www.youtube.com/c/TanmayBhatYouTube</t>
  </si>
  <si>
    <t>Tanmay Bhat</t>
  </si>
  <si>
    <t>https://youtu.be/mX3ZWEG9lyw</t>
  </si>
  <si>
    <t>Hiroshima and Nagasaki | Why USA destroyed Japan? | WW2 | Dhruv Rathee</t>
  </si>
  <si>
    <t>https://youtu.be/knjliFs3gR8</t>
  </si>
  <si>
    <t>How SEAL Team Took Down Osama bin Laden (Minute by Minute)</t>
  </si>
  <si>
    <t>https://www.youtube.com/c/TheInfographicsShowOFFICIAL</t>
  </si>
  <si>
    <t>The Infographics Show</t>
  </si>
  <si>
    <t>https://youtu.be/HFIGfulIHbE</t>
  </si>
  <si>
    <t>The Secrets of the 7 World Wonders</t>
  </si>
  <si>
    <t>https://www.youtube.com/channel/UC6TY36Ys_J6UPKd75TpRuUw</t>
  </si>
  <si>
    <t>Top Luxury</t>
  </si>
  <si>
    <t>https://youtu.be/ghyUIOibp3A</t>
  </si>
  <si>
    <t>What If Uranus Collided With Earth?</t>
  </si>
  <si>
    <t>https://www.youtube.com/c/WhatIfScienceShow</t>
  </si>
  <si>
    <t>What If</t>
  </si>
  <si>
    <t>https://youtu.be/3mnSDifDSxQ</t>
  </si>
  <si>
    <t>The Largest Star in the Universe – Size Comparison</t>
  </si>
  <si>
    <t>https://www.youtube.com/c/inanutshell</t>
  </si>
  <si>
    <t>Kurzgesagt – In a Nutshell</t>
  </si>
  <si>
    <t>https://youtu.be/AqkMykYQ7eU</t>
  </si>
  <si>
    <t>These Paradoxes Keep Scientists Awake At Night! No Solutions!</t>
  </si>
  <si>
    <t>https://www.youtube.com/c/DestinySpace</t>
  </si>
  <si>
    <t>Destiny</t>
  </si>
  <si>
    <t>https://youtu.be/1RhCjILZr9c</t>
  </si>
  <si>
    <t>Halo Infinite The Secret Weapons You Normally Can't Use</t>
  </si>
  <si>
    <t>https://www.youtube.com/c/Generalkidd</t>
  </si>
  <si>
    <t>Generalkidd</t>
  </si>
  <si>
    <t>https://www.youtube.com/watch?v=Ak3vUWH0TMw</t>
  </si>
  <si>
    <t>Sang-e-Mar Mar | OST by Rahat Fateh Ali Khan | HUM Music</t>
  </si>
  <si>
    <t>https://www.youtube.com/c/HUMMusic</t>
  </si>
  <si>
    <t>HUM Music</t>
  </si>
  <si>
    <t>https://youtu.be/qjQiPyDweG8</t>
  </si>
  <si>
    <t>Ishq Hai OST | Without Dialogues | Rahat Fateh Ali Khan | Danish Taimoor | Minal Khan | ARY Digital</t>
  </si>
  <si>
    <t>https://www.youtube.com/c/ARYDigitalasia</t>
  </si>
  <si>
    <t>ARY Digital HD</t>
  </si>
  <si>
    <t>Soil Song | Save Soil | Conscious Planet</t>
  </si>
  <si>
    <t>https://www.youtube.com/c/soundsofisha</t>
  </si>
  <si>
    <t>Sounds of Isha</t>
  </si>
  <si>
    <t>https://youtu.be/Ib50Eu3eZvY</t>
  </si>
  <si>
    <t>Glimpses - 50 Days of #SaveSoil</t>
  </si>
  <si>
    <t>https://www.youtube.com/c/ConsciousPlanetMovement</t>
  </si>
  <si>
    <t>Conscious Planet</t>
  </si>
  <si>
    <t>https://youtu.be/UPdd5fb62og</t>
  </si>
  <si>
    <t>Conscious Planet - The Way Forward | Shri Narendra Modi &amp; Sadhguru | 5 June, 11 AM IST - LIVE</t>
  </si>
  <si>
    <t>https://youtu.be/QAa2O_8wBUQ</t>
  </si>
  <si>
    <t>What is Dark Matter and Dark Energy?</t>
  </si>
  <si>
    <t>https://youtu.be/pTn6Ewhb27k</t>
  </si>
  <si>
    <t>Why No One Has Measured The Speed Of Light</t>
  </si>
  <si>
    <t>https://www.youtube.com/c/veritasium</t>
  </si>
  <si>
    <t>Veritasium</t>
  </si>
  <si>
    <t>https://youtu.be/ILY3Q5AxPbc</t>
  </si>
  <si>
    <t>How The Universe Was Created According To Hinduism?</t>
  </si>
  <si>
    <t>https://www.youtube.com/c/IndianMonk</t>
  </si>
  <si>
    <t>Indian Monk</t>
  </si>
  <si>
    <t>https://youtu.be/Msg1Zk4G1F0</t>
  </si>
  <si>
    <t>Bollywood Movies Destroyed Logic &amp; Gravity</t>
  </si>
  <si>
    <t>https://www.youtube.com/c/TriggeredInsaan</t>
  </si>
  <si>
    <t>Nischay Malhan</t>
  </si>
  <si>
    <t>Jaan Hai Meri (Full Video) Radhe Shyam | Prabhas, Pooja Hegde | Armaan M, Amaal M, Rashmi Virag</t>
  </si>
  <si>
    <t>https://www.youtube.com/tseries</t>
  </si>
  <si>
    <t>T-Series</t>
  </si>
  <si>
    <t>https://www.youtube.com/watch?v=jZ7LFwaggyI</t>
  </si>
  <si>
    <t>Ikko Mikke - Sanu ajkal sheesha bada ched da | Satinder Sartaaj | New Punjabi Song 2020 | New Song</t>
  </si>
  <si>
    <t>https://www.youtube.com/c/sagahits</t>
  </si>
  <si>
    <t>SagaHits</t>
  </si>
  <si>
    <t>Punjabi</t>
  </si>
  <si>
    <t>https://youtu.be/-mVurg6MPlA</t>
  </si>
  <si>
    <t>Sniping with NASA Wifi be like</t>
  </si>
  <si>
    <t>https://www.youtube.com/c/ICECODM</t>
  </si>
  <si>
    <t>ICE</t>
  </si>
  <si>
    <t>Heer Ranjha - Bhuvan Bam | Official Music Video |</t>
  </si>
  <si>
    <t>https://youtu.be/MRkCJmN5LFM</t>
  </si>
  <si>
    <t>FilterCopy | Awkward Moments In The Office Ft. Anant, Mithil, Nitya &amp; Karthik Krishnan</t>
  </si>
  <si>
    <t>https://www.youtube.com/c/FilterCopy</t>
  </si>
  <si>
    <t>FilterCopy</t>
  </si>
  <si>
    <t>https://youtu.be/6Oi_luwl2HA</t>
  </si>
  <si>
    <t>Feel The Waters by Sarah Reeves (OFFICIAL MUSIC VIDEO)</t>
  </si>
  <si>
    <t>https://www.youtube.com/channel/UCGxcgfDw8p2FZ6PFsaQHFhw</t>
  </si>
  <si>
    <t>Sarah Reeves</t>
  </si>
  <si>
    <t>https://www.youtube.com/watch?v=rRMaS_OXl-s</t>
  </si>
  <si>
    <t>Budget Gaming Headphones By Wings | Vader 100, 200, 300</t>
  </si>
  <si>
    <t>https://www.youtube.com/c/VenomsTech</t>
  </si>
  <si>
    <t>Shivam Arora</t>
  </si>
  <si>
    <t>https://www.youtube.com/watch?v=jSwXEf-onjc</t>
  </si>
  <si>
    <t>ROUGH Start But EPIC FINISH 😨 PUBG MOBILE</t>
  </si>
  <si>
    <t>https://www.youtube.com/c/ThesaurusPG</t>
  </si>
  <si>
    <t xml:space="preserve">ThesaurusPG </t>
  </si>
  <si>
    <t>https://youtu.be/z1PGJ9quPV8</t>
  </si>
  <si>
    <t>Make Your First AI in 15 Minutes with Python</t>
  </si>
  <si>
    <t>https://www.youtube.com/c/Khanradcoder</t>
  </si>
  <si>
    <t>Khanrad</t>
  </si>
  <si>
    <t>https://youtu.be/UAhi9TlpDYQ</t>
  </si>
  <si>
    <t>Journey to the Andromeda Galaxy Faster Than the Speed of Light! (4K)</t>
  </si>
  <si>
    <t>https://www.youtube.com/c/V101Science</t>
  </si>
  <si>
    <t>V101Science</t>
  </si>
  <si>
    <t>https://youtu.be/dkx4Gr-GdF0</t>
  </si>
  <si>
    <t>10 Super Useful Gadgets Under ₹250!</t>
  </si>
  <si>
    <t>https://www.youtube.com/c/BeebomCo</t>
  </si>
  <si>
    <t xml:space="preserve">Beebom </t>
  </si>
  <si>
    <t>https://youtu.be/uPxkrGL0l7U</t>
  </si>
  <si>
    <t>Unboxing the Tesla Electro Phone!</t>
  </si>
  <si>
    <t>https://www.youtube.com/c/Mrwhosetheboss</t>
  </si>
  <si>
    <t>https://youtu.be/nNp21zTeCDc</t>
  </si>
  <si>
    <t>The Future of Solid State Wind Energy - No More Blades</t>
  </si>
  <si>
    <t>https://www.youtube.com/c/UndecidedMF</t>
  </si>
  <si>
    <t>Matt Ferrell</t>
  </si>
  <si>
    <t>https://youtu.be/UtMMjXOlRQc</t>
  </si>
  <si>
    <t>i created malware with Python (it's SCARY easy!!)</t>
  </si>
  <si>
    <t>https://www.youtube.com/c/NetworkChuck</t>
  </si>
  <si>
    <t>NetworkChuck</t>
  </si>
  <si>
    <t>https://youtu.be/PdskV1e4Yic</t>
  </si>
  <si>
    <t>Videos That Will Make You Smile - Restoring Faith in Humanity #12</t>
  </si>
  <si>
    <t>https://www.youtube.com/channel/UCyeMfA-BNFtxd9gTGb9m9ug</t>
  </si>
  <si>
    <t>Kindness For you</t>
  </si>
  <si>
    <t>https://youtu.be/OUPoYA6H1VQ</t>
  </si>
  <si>
    <t>Revealing 10 Secrets About My Illusions</t>
  </si>
  <si>
    <t>https://www.youtube.com/c/ZachKingVine</t>
  </si>
  <si>
    <t>Zach King</t>
  </si>
  <si>
    <t>https://youtu.be/myHAv5veJUw</t>
  </si>
  <si>
    <t>Types Of People During Diwali | Ashish Chanchlani</t>
  </si>
  <si>
    <t>https://www.youtube.com/c/ashishchanchlanivines</t>
  </si>
  <si>
    <t>https://youtu.be/GtObw8_9IS4</t>
  </si>
  <si>
    <t>Can I REVIVE my Teammate?</t>
  </si>
  <si>
    <t>https://www.youtube.com/c/Levinho</t>
  </si>
  <si>
    <t>https://youtu.be/FxB5v6ZErLw</t>
  </si>
  <si>
    <t>Halo Infinite makes me sad...</t>
  </si>
  <si>
    <t>https://www.youtube.com/c/Stryxo</t>
  </si>
  <si>
    <t>Stryxo</t>
  </si>
  <si>
    <t>https://youtu.be/kh5VIF6Pghk</t>
  </si>
  <si>
    <t>Why India Is About To Take Over Space!</t>
  </si>
  <si>
    <t>https://www.youtube.com/channel/UCeMcDx6-rOq_RlKSPehk2tQ</t>
  </si>
  <si>
    <t>The Space Race</t>
  </si>
  <si>
    <t>https://youtu.be/qInkR8P7q3M</t>
  </si>
  <si>
    <t>Inside SpaceX's Mission to Send Humans into Deep Space | Foreign Correspondent</t>
  </si>
  <si>
    <t>https://www.youtube.com/c/ABCNewsIndepth</t>
  </si>
  <si>
    <t>ABC News In-depth</t>
  </si>
  <si>
    <t>https://youtu.be/tSdJOhdh1iM</t>
  </si>
  <si>
    <t>Ghor Kalyug Hai Bhai! Kya Karein?</t>
  </si>
  <si>
    <t>https://www.youtube.com/channel/UCzdMY6Qsv9CrsNCPgtZlrIw</t>
  </si>
  <si>
    <t>TRS Clips हिंदी</t>
  </si>
  <si>
    <t>https://www.youtube.com/watch?v=DfPbo3tY0k8</t>
  </si>
  <si>
    <t>YETI Kaun Aur Kahan Se Aate Hai? Sach Jaano! ft. Maj. Sushant Singh | The Ranveer Show हिंदी 104</t>
  </si>
  <si>
    <t>https://www.youtube.com/c/RanveerAllahbadia</t>
  </si>
  <si>
    <t>https://youtu.be/nAULsoAQn2g</t>
  </si>
  <si>
    <t>Fluffy Loves India | Gabriel Iglesias</t>
  </si>
  <si>
    <t>https://www.youtube.com/c/fluffyguy</t>
  </si>
  <si>
    <t>Gabriel Iglesias</t>
  </si>
  <si>
    <t>https://youtu.be/_575JFx6Iq4</t>
  </si>
  <si>
    <t>NO MORE SINGLE: VALENTINE SPECIAL FEAT ROCKY</t>
  </si>
  <si>
    <t>https://www.youtube.com/c/AddictedA1</t>
  </si>
  <si>
    <t>Ajey Nagar</t>
  </si>
  <si>
    <t>https://youtu.be/wh6o0PKYN8Q</t>
  </si>
  <si>
    <t>HOW FAT MAN WORKS ? | Nuclear Bomb ON Nagasaki | WORLD'S BIGGEST NUCLEAR BOMB | Learn from the base.</t>
  </si>
  <si>
    <t>https://www.youtube.com/c/Learnfromthebase</t>
  </si>
  <si>
    <t>VAISHAK</t>
  </si>
  <si>
    <t>https://youtu.be/KgQAfNP0RNA</t>
  </si>
  <si>
    <t>Изделие №1</t>
  </si>
  <si>
    <t>https://www.youtube.com/c/DahirInsaat</t>
  </si>
  <si>
    <t>Dahir Insaat</t>
  </si>
  <si>
    <t>Russian</t>
  </si>
  <si>
    <t>https://youtu.be/2WbJxLur5Uk</t>
  </si>
  <si>
    <t>Top 23 Nuclear Bomb Scenes in Gaming</t>
  </si>
  <si>
    <t>https://www.youtube.com/c/Svirok</t>
  </si>
  <si>
    <t>Svirok</t>
  </si>
  <si>
    <t>https://youtu.be/Hg-WZVMj_h8</t>
  </si>
  <si>
    <t>10 Biggest Explosions Caught on Camera</t>
  </si>
  <si>
    <t>https://www.youtube.com/c/FactFile</t>
  </si>
  <si>
    <t>FactFile</t>
  </si>
  <si>
    <t>https://youtu.be/RV170sqhm4Q</t>
  </si>
  <si>
    <t>An Epic Journey to a Black Hole to Give You Goosebumps - 3D Animation</t>
  </si>
  <si>
    <t>https://www.youtube.com/c/BRIGHTSIDEOFFICIAL</t>
  </si>
  <si>
    <t>BRIGHT SIDE</t>
  </si>
  <si>
    <t>https://youtu.be/d5A6qPbbUrA</t>
  </si>
  <si>
    <t>Funniest Cats and Dogs 🐱🐶 Part 57</t>
  </si>
  <si>
    <t>https://www.youtube.com/user/Apah13</t>
  </si>
  <si>
    <t>Cute Hub</t>
  </si>
  <si>
    <t>https://www.youtube.com/watch?v=qJNQ4aIwIKM</t>
  </si>
  <si>
    <t>Every Space Station Size Comparison | The Evolution of Space Station</t>
  </si>
  <si>
    <t>https://www.youtube.com/c/REALSPACE22</t>
  </si>
  <si>
    <t>REAL SPACE</t>
  </si>
  <si>
    <t>https://youtu.be/CVOXyyqaTvY</t>
  </si>
  <si>
    <t>World's Largest Land Vehicles</t>
  </si>
  <si>
    <t>https://www.youtube.com/c/SupercarBlondie</t>
  </si>
  <si>
    <t>Supercar Blondie</t>
  </si>
  <si>
    <t>https://youtu.be/6AAZf_MjWos</t>
  </si>
  <si>
    <t>ICE AGE: DAWN OF THE DINOSAUR Clips - "A Brother I Never Had" (2009)</t>
  </si>
  <si>
    <t>https://www.youtube.com/channel/UC2sxxXRBL5SgY0fI58BrOCA</t>
  </si>
  <si>
    <t>JoBlo Animated Videos</t>
  </si>
  <si>
    <t>https://youtu.be/SPP6UHjn-IM</t>
  </si>
  <si>
    <t>Rait Zara Si - Arijit Singh | Slowed Reverb | Midnight Chill</t>
  </si>
  <si>
    <t>https://www.youtube.com/c/MidnightChill</t>
  </si>
  <si>
    <t>Midnight Chill</t>
  </si>
  <si>
    <t>https://youtu.be/xBHPdNPehZY</t>
  </si>
  <si>
    <t>Kratos Kills Thor Family Scene 4K ULTRA HD - GOD OF WAR RAGNAROK</t>
  </si>
  <si>
    <t>https://www.youtube.com/c/GameClipsHD</t>
  </si>
  <si>
    <t>GameClips</t>
  </si>
  <si>
    <t>https://youtu.be/4UAGIwrktmw</t>
  </si>
  <si>
    <t>Disha Teaches Meenu a Lesson | Jitendra Kumar, Arushi Sharma | Jaadugar | Netflix India</t>
  </si>
  <si>
    <t>https://www.youtube.com/c/NetflixIndiaOfficial</t>
  </si>
  <si>
    <t>Netflix India</t>
  </si>
  <si>
    <t>https://youtu.be/l8cx3p6oON4</t>
  </si>
  <si>
    <t>Unique Idiots on Indian Roads</t>
  </si>
  <si>
    <t>https://www.youtube.com/c/SillyPointChannel</t>
  </si>
  <si>
    <t>Slayy Point</t>
  </si>
  <si>
    <t>https://youtu.be/e1Q7BPgmpDg</t>
  </si>
  <si>
    <t>AAJ HOGA KAUF KA KHEL - NO PROMOTION</t>
  </si>
  <si>
    <t>https://www.youtube.com/c/CarryisLive</t>
  </si>
  <si>
    <t>Ajay Nagar</t>
  </si>
  <si>
    <t>https://youtu.be/Jxq2w-a6gwE</t>
  </si>
  <si>
    <t>STREAMERS VS HACKERS | PUBG MOBILE | BGMI</t>
  </si>
  <si>
    <t>https://www.youtube.com/c/GamingMoments75</t>
  </si>
  <si>
    <t>Gaming Moments</t>
  </si>
  <si>
    <t>https://youtu.be/K9y94dZqdO0</t>
  </si>
  <si>
    <t>30 Things Only Queen Elizabeth II Can Do That No One Else Can</t>
  </si>
  <si>
    <t>https://www.youtube.com/channel/UCIMQhLEJd7iRx3SxvirMrnA</t>
  </si>
  <si>
    <t>Simplified Explanation</t>
  </si>
  <si>
    <t>https://youtu.be/4PSUMFv58Lg</t>
  </si>
  <si>
    <t>Kaun Hai Asli Pankaj Tripathi Ft. Pankaj Tripathi &amp; Abhishake Jha | TSP</t>
  </si>
  <si>
    <t>https://www.youtube.com/c/TheScreenPatti</t>
  </si>
  <si>
    <t>https://youtu.be/0I3WXCKfpEQ</t>
  </si>
  <si>
    <t>Khaana Kaun Banayega | Stand up comedy by Gaurav Gupta</t>
  </si>
  <si>
    <t>https://www.youtube.com/channel/UCkv2ml-PB1ZKPGfR7XowRSA</t>
  </si>
  <si>
    <t>Gaurav Gupta</t>
  </si>
  <si>
    <t>https://www.youtube.com/watch?v=8bPWXYM2ysU&amp;t=10s</t>
  </si>
  <si>
    <t>Childhood Dreams | Aakash Gupta | Stand-up Comedy | Crowd Work</t>
  </si>
  <si>
    <t>https://www.youtube.com/c/AakashGupta</t>
  </si>
  <si>
    <t>Aakash Gupta</t>
  </si>
  <si>
    <t>https://youtu.be/in4RXMJlEVk</t>
  </si>
  <si>
    <t>Zakir Khan - What happens when you fail in an exam! AIB Diwas</t>
  </si>
  <si>
    <t>https://www.youtube.com/c/ZakirKhan</t>
  </si>
  <si>
    <t>https://youtu.be/10Vfnjprr_A</t>
  </si>
  <si>
    <t>When u take a GPS Shortcut</t>
  </si>
  <si>
    <t>https://www.youtube.com/c/AdamW</t>
  </si>
  <si>
    <t>Adam Waheed</t>
  </si>
  <si>
    <t>https://youtu.be/kVgy1GSDHG8</t>
  </si>
  <si>
    <t>Coding Interviews Be Like</t>
  </si>
  <si>
    <t>https://www.youtube.com/c/NicholasT</t>
  </si>
  <si>
    <t>Nicholas T.</t>
  </si>
  <si>
    <t>Harshit Prajapat</t>
  </si>
  <si>
    <t>https://www.youtube.com/watch?v=sdDT0CLx1No</t>
  </si>
  <si>
    <t>BMW X4 LAUNCH CONTROL IS MADNESS 🤯</t>
  </si>
  <si>
    <t>https://www.youtube.com/c/SrimanKotaru</t>
  </si>
  <si>
    <t xml:space="preserve">Sriman kotaru </t>
  </si>
  <si>
    <t>https://www.youtube.com/watch?v=wY0jxN_LKqU</t>
  </si>
  <si>
    <t>Homemade Chicken Khushka Biryani For Rs. 100</t>
  </si>
  <si>
    <t>https://www.youtube.com/c/KripalAmannaVlogs</t>
  </si>
  <si>
    <t xml:space="preserve">Kripal ammana </t>
  </si>
  <si>
    <t>https://www.youtube.com/watch?v=2i0Vnjasnwo&amp;t=1044s</t>
  </si>
  <si>
    <t>Mercedes-Benz GLS 400D 4MATIC Review || In Telugu ||</t>
  </si>
  <si>
    <t>https://www.youtube.com/channel/UCBVDOqAOemETfc-MOn4fqgA</t>
  </si>
  <si>
    <t>PrasadAutomobile</t>
  </si>
  <si>
    <t>https://www.youtube.com/watch?v=0vOeQehhXg4</t>
  </si>
  <si>
    <t>Dar es salaam to kilimanjaro flight</t>
  </si>
  <si>
    <t>https://www.youtube.com/c/NaaAnveshana</t>
  </si>
  <si>
    <t>Naa Anveshana</t>
  </si>
  <si>
    <t>https://www.youtube.com/watch?v=PKwJcISAqSE</t>
  </si>
  <si>
    <t>Pondy Parottas | FOMO web series | Maha Raja Parotta</t>
  </si>
  <si>
    <t>https://www.youtube.com/c/StreetByte</t>
  </si>
  <si>
    <t>Street Byte</t>
  </si>
  <si>
    <t>https://www.youtube.com/watch?v=q6ldpAShWnA&amp;t=12s</t>
  </si>
  <si>
    <t>They Lost Their Shop But Not Hope! Let’s Help Them Rebuild</t>
  </si>
  <si>
    <t>Food Lovers TV</t>
  </si>
  <si>
    <t>Let’s party in new home | Chukka Chindhu</t>
  </si>
  <si>
    <t>https://www.youtube.com/c/AmericaChowrasta</t>
  </si>
  <si>
    <t>America Chowrasta</t>
  </si>
  <si>
    <t>https://www.youtube.com/watch?v=hn0lEpncFBM</t>
  </si>
  <si>
    <t>Giant Dosa For Breakfast In Hyderabad</t>
  </si>
  <si>
    <t>https://www.youtube.com/c/InfinityPlatter</t>
  </si>
  <si>
    <t>Infinity Platter</t>
  </si>
  <si>
    <t>https://www.youtube.com/watch?v=tydr4-v7CT0</t>
  </si>
  <si>
    <t>The MOST ROMANTIC CITY That We Visited!</t>
  </si>
  <si>
    <t>https://www.youtube.com/c/iGuruCrazy</t>
  </si>
  <si>
    <t>iGuru Crazy</t>
  </si>
  <si>
    <t>https://www.youtube.com/watch?v=zhsQsQx6788</t>
  </si>
  <si>
    <t>Monsoon Raaga Pre Release Event</t>
  </si>
  <si>
    <t>https://www.youtube.com/c/KannadaPichhar</t>
  </si>
  <si>
    <t>Kannada Pichhar</t>
  </si>
  <si>
    <t>Kannada</t>
  </si>
  <si>
    <t>https://www.youtube.com/watch?v=RqeDgy6YN8Q</t>
  </si>
  <si>
    <t>MYSOORINA KATHE GALU Dharmi</t>
  </si>
  <si>
    <t>https://www.youtube.com/c/vinayakjoshi</t>
  </si>
  <si>
    <t>Vinayak Joshelay</t>
  </si>
  <si>
    <t>https://www.youtube.com/watch?v=PgYUTuSMdBU</t>
  </si>
  <si>
    <t>Remembering Tipu Sultan</t>
  </si>
  <si>
    <t>https://www.youtube.com/channel/UCFcJL83E8k7aDL--cVru7Zg</t>
  </si>
  <si>
    <t>Mysoorina kathegalu</t>
  </si>
  <si>
    <t>https://www.youtube.com/watch?v=v7oB3ymRGic</t>
  </si>
  <si>
    <t>The Journey of Liger</t>
  </si>
  <si>
    <t>https://www.youtube.com/c/purijagannadh</t>
  </si>
  <si>
    <t>Puri Jagannadh</t>
  </si>
  <si>
    <t>https://www.youtube.com/watch?v=82VlSSGEhkE</t>
  </si>
  <si>
    <t>1958 Jeep Willys CJ3B - The First Ever SUV</t>
  </si>
  <si>
    <t>https://www.youtube.com/c/FasBeam</t>
  </si>
  <si>
    <t>Faisal Khan </t>
  </si>
  <si>
    <t>https://www.youtube.com/watch?v=8kPftujhLBo&amp;t=65s</t>
  </si>
  <si>
    <t>Barbell "Biryani" Meal Plan || High Protein tasty biryani</t>
  </si>
  <si>
    <t>https://www.youtube.com/c/BarbellBiryani</t>
  </si>
  <si>
    <t>Barbell Biryani</t>
  </si>
  <si>
    <t>https://www.youtube.com/watch?v=_0fUOJ55gis</t>
  </si>
  <si>
    <t>Samse - Didupe Off-road Royal Enfield Himalayan</t>
  </si>
  <si>
    <t>https://www.youtube.com/c/sriharick</t>
  </si>
  <si>
    <t>srihari ck</t>
  </si>
  <si>
    <t>https://www.youtube.com/watch?v=nufaJZq0sck&amp;t=258s</t>
  </si>
  <si>
    <t>Our New House Update 🏡</t>
  </si>
  <si>
    <t>https://www.youtube.com/c/VAASFamily</t>
  </si>
  <si>
    <t>VAAS Family</t>
  </si>
  <si>
    <t>https://www.youtube.com/watch?v=wbmi1SveIEM</t>
  </si>
  <si>
    <t>Panasa Infra Founder Director Ravi Panasa Full Interview</t>
  </si>
  <si>
    <t>https://www.youtube.com/c/iDreamTeluguNews</t>
  </si>
  <si>
    <t>iDream News</t>
  </si>
  <si>
    <t>https://www.youtube.com/watch?v=11QEwxkEmAE</t>
  </si>
  <si>
    <t>Acharya Movie Review</t>
  </si>
  <si>
    <t>https://www.youtube.com/c/BarbellPitchMeetings</t>
  </si>
  <si>
    <t>Barbell Pitch Meetings</t>
  </si>
  <si>
    <t>https://www.youtube.com/watch?v=UdyT2UNHrqk</t>
  </si>
  <si>
    <t>FIRST FAMILY VACATION KE POORE MAZE</t>
  </si>
  <si>
    <t>https://www.youtube.com/c/MumbikerNikhil</t>
  </si>
  <si>
    <t>Mumbiker Nikhil</t>
  </si>
  <si>
    <t>https://www.youtube.com/watch?v=XsDXAE0OgsU</t>
  </si>
  <si>
    <t>🇨🇦 Total Expenses to Study in Canada 2022</t>
  </si>
  <si>
    <t>https://www.youtube.com/c/MiCanadaAbbayi</t>
  </si>
  <si>
    <t>Mi Canada Abbayi </t>
  </si>
  <si>
    <t>https://www.youtube.com/watch?v=ivoOEJVgD08</t>
  </si>
  <si>
    <t>BLACK PANTHER PLAYING WITH MONKEY</t>
  </si>
  <si>
    <t>https://www.youtube.com/channel/UCyG4hFyZ39QXkzT2QUO6Heg</t>
  </si>
  <si>
    <t>JAGUAR KUMAR</t>
  </si>
  <si>
    <t>https://www.youtube.com/watch?v=_HwPGXsklyY</t>
  </si>
  <si>
    <t>HERO - Baananchige Oduva Baara</t>
  </si>
  <si>
    <t>https://www.youtube.com/c/RishabShettyFilms</t>
  </si>
  <si>
    <t>Rishab Shetty Films</t>
  </si>
  <si>
    <t>https://www.youtube.com/watch?v=8LKSwc-P-cE</t>
  </si>
  <si>
    <t>Motorola Edge 30 Fusion Overview</t>
  </si>
  <si>
    <t>https://www.youtube.com/c/geekyranjit</t>
  </si>
  <si>
    <t>Geekyranjit</t>
  </si>
  <si>
    <t>https://www.youtube.com/watch?v=U-alo_QYp-I</t>
  </si>
  <si>
    <t>6 Packs in 6 Months Body Transformation by Jr NTR Trainer</t>
  </si>
  <si>
    <t>https://www.youtube.com/c/UrsfitManoharsubscribe</t>
  </si>
  <si>
    <t>Urs Fit Manohar</t>
  </si>
  <si>
    <t>https://www.youtube.com/watch?v=f2JbygcZxlQ</t>
  </si>
  <si>
    <t>Doopudu Pothu Biryani</t>
  </si>
  <si>
    <t>https://www.youtube.com/c/EVERYDAYCOOKING</t>
  </si>
  <si>
    <t>EVERYDAY COOKING</t>
  </si>
  <si>
    <t>https://www.youtube.com/watch?v=lkT2g14LaGU</t>
  </si>
  <si>
    <t>Namgella Yaar Beeltara || Muddu Kumar</t>
  </si>
  <si>
    <t>https://www.youtube.com/channel/UCf6G4DxJ17OUWqvYWUl08Hw</t>
  </si>
  <si>
    <t>VickyPedia Kannada</t>
  </si>
  <si>
    <t>https://www.youtube.com/watch?v=zJYgSc4fAEA</t>
  </si>
  <si>
    <t>Royal Enfield Hunter 350 Review</t>
  </si>
  <si>
    <t>https://www.youtube.com/c/SagarSheldekarOfficial</t>
  </si>
  <si>
    <t>Sagar Sheldekar Official</t>
  </si>
  <si>
    <t>Regret Selling the Street Triple</t>
  </si>
  <si>
    <t>https://www.youtube.com/channel/UCR9UNQnKQhrcG-4ZwS94gjw</t>
  </si>
  <si>
    <t>2 Brother Vlogs</t>
  </si>
  <si>
    <t>https://www.youtube.com/watch?v=WX2Fc4M91EQ</t>
  </si>
  <si>
    <t>The Story of Suchetgarh Border</t>
  </si>
  <si>
    <t>https://www.youtube.com/c/GowthamNaidu</t>
  </si>
  <si>
    <t>Gowtham Naidu</t>
  </si>
  <si>
    <t>https://www.youtube.com/watch?v=OMFOudQHcg4</t>
  </si>
  <si>
    <t>Himalayan Trek | Kiraak Vlog</t>
  </si>
  <si>
    <t>https://www.youtube.com/channel/UCSYpl4zKqy7tQ3502pqSsKw</t>
  </si>
  <si>
    <t>Kiraak Style</t>
  </si>
  <si>
    <t>https://www.youtube.com/watch?v=ko_4V5vAxfk</t>
  </si>
  <si>
    <t>Mountain of death ghat | kolli hills</t>
  </si>
  <si>
    <t>https://www.youtube.com/c/DukeGiri</t>
  </si>
  <si>
    <t>Duke Giri</t>
  </si>
  <si>
    <t>https://www.youtube.com/watch?v=I6Y6FtCggbU</t>
  </si>
  <si>
    <t>HOW MUCH MONEY I EARNED SELLING SOFTWARES in 4 YEARS</t>
  </si>
  <si>
    <t>https://www.youtube.com/c/soamjena</t>
  </si>
  <si>
    <t>SOAMJENA</t>
  </si>
  <si>
    <t>https://www.youtube.com/watch?v=n0sdDVFt2As</t>
  </si>
  <si>
    <t>INSIDE THE KITCHEN OF ICONIC VIDYARTHI BHAVAN</t>
  </si>
  <si>
    <t>https://www.youtube.com/c/AshishVidyarthiActorVlogs</t>
  </si>
  <si>
    <t>Ashish Vidyarthi Actor Vlogs</t>
  </si>
  <si>
    <t>https://www.youtube.com/watch?v=7XUyhRbJpWU</t>
  </si>
  <si>
    <t>Talasi Abbi Falls | Hidden Waterfalls In Forest</t>
  </si>
  <si>
    <t>https://www.youtube.com/c/SathishEregowda</t>
  </si>
  <si>
    <t>Sathish Eregowda</t>
  </si>
  <si>
    <t>https://www.youtube.com/watch?v=Yh7PeDGEn48</t>
  </si>
  <si>
    <t>777 Charlie Team Exclusive With Anushree</t>
  </si>
  <si>
    <t>https://www.youtube.com/channel/UCwYtWLSX11QpRCJSYNpHyKA</t>
  </si>
  <si>
    <t>Anushree Anchor</t>
  </si>
  <si>
    <t>https://www.youtube.com/watch?v=LZ1FS82P0QA</t>
  </si>
  <si>
    <t>https://www.youtube.com/c/FitPanda</t>
  </si>
  <si>
    <t>Vishwa Bharath</t>
  </si>
  <si>
    <t>https://www.youtube.com/watch?v=11vxt-Bo51Y&amp;t=106s</t>
  </si>
  <si>
    <t>I opened free 5 star hotels for poor</t>
  </si>
  <si>
    <t>https://www.youtube.com/c/HarshaSaiForYou</t>
  </si>
  <si>
    <t>Harsha Sai - For You Telugu</t>
  </si>
  <si>
    <t>https://www.youtube.com/watch?v=zo1XOz4--Bc</t>
  </si>
  <si>
    <t>Chinni Muddhu next level conversation</t>
  </si>
  <si>
    <t>https://www.youtube.com/c/RaghuVinestore</t>
  </si>
  <si>
    <t>Raghu Vine store</t>
  </si>
  <si>
    <t>https://www.youtube.com/watch?v=x3lFgk3LiP8</t>
  </si>
  <si>
    <t>All Time Abhyarthi | New Kannada Comedy Short Film</t>
  </si>
  <si>
    <t>https://www.youtube.com/c/TharleBox</t>
  </si>
  <si>
    <t>Tharle Box</t>
  </si>
  <si>
    <t>https://www.youtube.com/watch?v=Idt8Wi00-IQ</t>
  </si>
  <si>
    <t>ADANI STOCK NEWS, LIC Stock news, CDSL Stock news</t>
  </si>
  <si>
    <t>https://www.youtube.com/c/daytradertelugu</t>
  </si>
  <si>
    <t>DAY TRADER TELUGU</t>
  </si>
  <si>
    <t>https://www.youtube.com/watch?v=_70MSLPRfZI</t>
  </si>
  <si>
    <t>Bhoom Baddhal Web Series</t>
  </si>
  <si>
    <t>https://www.youtube.com/c/ChaibisketTelugu</t>
  </si>
  <si>
    <t>Chai Bisket</t>
  </si>
  <si>
    <t>https://www.youtube.com/watch?v=5eY_12X3mWM</t>
  </si>
  <si>
    <t>Washing Machine | My Village Show Comedy</t>
  </si>
  <si>
    <t>https://www.youtube.com/c/MyVillageShow</t>
  </si>
  <si>
    <t>My Village Show</t>
  </si>
  <si>
    <t>https://www.youtube.com/watch?v=PM_FN5HI9ls</t>
  </si>
  <si>
    <t>Mutton dum biryani | Kheema mutton biryani </t>
  </si>
  <si>
    <t>https://www.youtube.com/c/NawabsKitchenFoodForAllOrphans</t>
  </si>
  <si>
    <t>Nawab’s Kitchen</t>
  </si>
  <si>
    <t>https://www.youtube.com/watch?v=bziWhdqMY4E</t>
  </si>
  <si>
    <t>2000+ km Across North-East India</t>
  </si>
  <si>
    <t>https://www.youtube.com/c/TollFreeTraveller</t>
  </si>
  <si>
    <t>Toll Free Traveller</t>
  </si>
  <si>
    <t>https://www.youtube.com/watch?v=n4M2zWqJT-Q</t>
  </si>
  <si>
    <t>Sa Re Ga Ma Pa Finalists in our village</t>
  </si>
  <si>
    <t>https://www.youtube.com/c/MyVillageShowVlogs</t>
  </si>
  <si>
    <t>My Village Show Vlogs</t>
  </si>
  <si>
    <t>https://www.youtube.com/watch?v=LHwQCuNFzUk</t>
  </si>
  <si>
    <t>Getting back to my Cockpit</t>
  </si>
  <si>
    <t>https://www.youtube.com/c/FlyingBeast320</t>
  </si>
  <si>
    <t>https://www.youtube.com/watch?v=Et_pcVJZ5jI</t>
  </si>
  <si>
    <t>The Most Beautiful Homestay Experience</t>
  </si>
  <si>
    <t>https://www.youtube.com/c/annyarun</t>
  </si>
  <si>
    <t>AnnyArun</t>
  </si>
  <si>
    <t>https://www.youtube.com/watch?v=vC_p1sba2Po</t>
  </si>
  <si>
    <t>Technews 1400 || Jio 5G, Jio AGM, Jio Phone 5</t>
  </si>
  <si>
    <t>https://www.youtube.com/c/Prasadtechintelugu</t>
  </si>
  <si>
    <t>Prasadtechintelugu</t>
  </si>
  <si>
    <t>https://www.youtube.com/watch?v=lAs_ZNuRfZw</t>
  </si>
  <si>
    <t>ALL NEW TRIUMPH TIGER 1200 RALLY PRO 2022</t>
  </si>
  <si>
    <t>https://www.youtube.com/c/ArtofMotorcycles</t>
  </si>
  <si>
    <t>Murthaza Junaid</t>
  </si>
  <si>
    <t>https://www.youtube.com/watch?v=THdiUsT10ts</t>
  </si>
  <si>
    <t>Coffee Plantation Walk with @Bajan Bopanna</t>
  </si>
  <si>
    <t>https://www.youtube.com/channel/UCdDHY6zyuHoG02rOr75xkfA</t>
  </si>
  <si>
    <t>Mr &amp; Mrs Kamath Vlogs</t>
  </si>
  <si>
    <t>https://www.youtube.com/watch?v=nH8A0pZh5v4</t>
  </si>
  <si>
    <t>AP BJP Leader Sujana Chowdary Reaction</t>
  </si>
  <si>
    <t>https://www.youtube.com/c/OpenHeartWithRK</t>
  </si>
  <si>
    <t>Open Heart With RK</t>
  </si>
  <si>
    <t>https://www.youtube.com/watch?v=Y2tCSF_6vHY</t>
  </si>
  <si>
    <t>Alitho Saradaga | Muthyala Subbaiah (Director)</t>
  </si>
  <si>
    <t>https://www.youtube.com/etvtelugu</t>
  </si>
  <si>
    <t>etvteluguindia</t>
  </si>
  <si>
    <t>https://www.youtube.com/watch?v=dxRDHXsQ2YQ</t>
  </si>
  <si>
    <t>Baadshah Back to Back Comedy Scenes</t>
  </si>
  <si>
    <t>https://www.youtube.com/c/VolgaVideo</t>
  </si>
  <si>
    <t>Volga Video</t>
  </si>
  <si>
    <t>https://www.youtube.com/watch?v=A3-pq1xwX0s&amp;t=13s</t>
  </si>
  <si>
    <t> Our Banking System is Broken 😞</t>
  </si>
  <si>
    <t>https://www.youtube.com/channel/UCmKtFLP_iEtt8ddU3q8LFgA</t>
  </si>
  <si>
    <t>America Chowrasta FinTech</t>
  </si>
  <si>
    <t>MY DETOX DAY || WHAT I EAT IN A DAY</t>
  </si>
  <si>
    <t>https://www.youtube.com/channel/UCdrBdVO1ey3JyuxXjzZW6oA</t>
  </si>
  <si>
    <t>Aditi Prabhudeva</t>
  </si>
  <si>
    <t>https://www.youtube.com/watch?v=GcBAzh4sc2A</t>
  </si>
  <si>
    <t>Chandigarh University Students Protest After Videos of Hostel Girls</t>
  </si>
  <si>
    <t>https://www.youtube.com/c/Thequint</t>
  </si>
  <si>
    <t>The Quint</t>
  </si>
  <si>
    <t>https://www.youtube.com/watch?v=d8ylO9442oc</t>
  </si>
  <si>
    <t>Paruchuri Gopala Krishna Talks About Dulquer Salmaan</t>
  </si>
  <si>
    <t>https://www.youtube.com/c/PARUCHURIGOPALAKRISHNAOFFL</t>
  </si>
  <si>
    <t>PARUCHURI GOPALA KRISHNA</t>
  </si>
  <si>
    <t>https://www.youtube.com/watch?v=XHtHD1zdXgw</t>
  </si>
  <si>
    <t>Second Hand Car Konadaniki Delhi Velthunna</t>
  </si>
  <si>
    <t>https://www.youtube.com/c/TELUGUTRUCKVLOGS</t>
  </si>
  <si>
    <t>TELUGU TRUCK VLOGS</t>
  </si>
  <si>
    <t>https://www.youtube.com/watch?v=4VF0XURygo0</t>
  </si>
  <si>
    <t>Dance &amp; Celebration | Laddu Auction and Nimajjan</t>
  </si>
  <si>
    <t>https://www.youtube.com/c/SushmaKiron</t>
  </si>
  <si>
    <t>Sushma Kiron</t>
  </si>
  <si>
    <t>https://www.youtube.com/watch?v=PmeM4SvADXE</t>
  </si>
  <si>
    <t>iPhone 12 Vs iPhone 11 in Big Billion Days Sale 2022</t>
  </si>
  <si>
    <t>https://www.youtube.com/c/nabeelnawab</t>
  </si>
  <si>
    <t>Nabeel Nawab</t>
  </si>
  <si>
    <t>https://www.youtube.com/watch?v=AlYJng7ptLA</t>
  </si>
  <si>
    <t>Ep9 Dhanushkodi Series FINALE</t>
  </si>
  <si>
    <t>https://www.youtube.com/c/sandeepramesh</t>
  </si>
  <si>
    <t>Sandeep Ramesh</t>
  </si>
  <si>
    <t>https://www.youtube.com/watch?v=35QGGFMHuAY</t>
  </si>
  <si>
    <t>Volkswagen Polo All Variants | Gone But Not Forgotten</t>
  </si>
  <si>
    <t>https://www.youtube.com/c/evoIndia</t>
  </si>
  <si>
    <t>evo India</t>
  </si>
  <si>
    <t>https://www.youtube.com/watch?v=ld0fYvOi0DQ</t>
  </si>
  <si>
    <t>Operation Wild Tusker-Abhimanyu Rescue operation in 2018</t>
  </si>
  <si>
    <t>https://www.youtube.com/channel/UC0_708wMGk6oaJsiPShujNg</t>
  </si>
  <si>
    <t>Wild Tusker Sakrebylu</t>
  </si>
  <si>
    <t>https://www.youtube.com/watch?v=mQv2tp7bjX8</t>
  </si>
  <si>
    <t>Why We Believe Everyone Must Trek</t>
  </si>
  <si>
    <t>Indiahikes</t>
  </si>
  <si>
    <t>https://www.youtube.com/watch?v=suy_TH9iIQE</t>
  </si>
  <si>
    <t>Deadliest Roads | Lesotho: The Snow Kingdom</t>
  </si>
  <si>
    <t>https://www.youtube.com/c/FreeDocumentary</t>
  </si>
  <si>
    <t>https://www.youtube.com/watch?v=S7_NwVPVIfc</t>
  </si>
  <si>
    <t>Why iPhones Don't Have Always-On Displays</t>
  </si>
  <si>
    <t>https://www.youtube.com/c/AppleExplained</t>
  </si>
  <si>
    <t>Apple Explained</t>
  </si>
  <si>
    <t>https://www.youtube.com/watch?v=2BDHD9xuycE&amp;t=8s</t>
  </si>
  <si>
    <t>Types Of First Dates | Niharika Nm</t>
  </si>
  <si>
    <t>https://www.youtube.com/c/NiharikaNm</t>
  </si>
  <si>
    <t>Niharika Nm</t>
  </si>
  <si>
    <t>https://www.youtube.com/watch?v=QllWV-m2aVc</t>
  </si>
  <si>
    <t>Asmite | Pawan Kumar | Hindi Imposition</t>
  </si>
  <si>
    <t>https://www.youtube.com/c/PawanKumardirector</t>
  </si>
  <si>
    <t>Pawan Kumar</t>
  </si>
  <si>
    <t>https://www.youtube.com/watch?v=2Qsn7QHS1XU</t>
  </si>
  <si>
    <t>Why You Should Skip the iPhone 14...</t>
  </si>
  <si>
    <t>https://www.youtube.com/c/unboxtherapy</t>
  </si>
  <si>
    <t>Unbox Therapy</t>
  </si>
  <si>
    <t>https://www.youtube.com/watch?v=B5bq3Jn62OE&amp;t=26s</t>
  </si>
  <si>
    <t>Beware of CyberCrimes</t>
  </si>
  <si>
    <t>https://www.youtube.com/channel/UCKk2f4aRbSCifjCRgRj8Rkg</t>
  </si>
  <si>
    <t>PrasadLifeStyle</t>
  </si>
  <si>
    <t>https://www.youtube.com/watch?v=IJGkdXei3JY</t>
  </si>
  <si>
    <t>KUDHREMUKH RIDE in BMW F850GS 😍</t>
  </si>
  <si>
    <t>https://www.youtube.com/c/CatchAMile</t>
  </si>
  <si>
    <t>Catch A Mile</t>
  </si>
  <si>
    <t>https://www.youtube.com/watch?v=FRZlq8BGebI</t>
  </si>
  <si>
    <t>Masters ki elaka mundhu eedhi chudandi!!</t>
  </si>
  <si>
    <t>https://www.youtube.com/c/GauravSunil</t>
  </si>
  <si>
    <t>Gaurav Sunil</t>
  </si>
  <si>
    <t>https://www.youtube.com/watch?v=7EqXMwreN9Q</t>
  </si>
  <si>
    <t>Celebrating 120 Years of Excellence | Triumph Motorcycles</t>
  </si>
  <si>
    <t>https://www.youtube.com/c/OfficialTriumph</t>
  </si>
  <si>
    <t>Official Triumph Motorcycles</t>
  </si>
  <si>
    <t>https://www.youtube.com/watch?v=IIoI4wrWijo</t>
  </si>
  <si>
    <t>Boycott Uppittu | Prime Time Debate</t>
  </si>
  <si>
    <t>https://www.youtube.com/c/MetroSaga</t>
  </si>
  <si>
    <t>MetroSaga</t>
  </si>
  <si>
    <t>Akhil Teja</t>
  </si>
  <si>
    <t>https://www.youtube.com/watch?v=68kjt7aEjEU</t>
  </si>
  <si>
    <t>Are Stress &amp; Worry Hurting Your Sleep? Here's How to Get More Sleep</t>
  </si>
  <si>
    <t>https://www.youtube.com/c/MedCircle</t>
  </si>
  <si>
    <t>Medcircle</t>
  </si>
  <si>
    <t>https://www.youtube.com/watch?v=HL6ECWZ8G1s</t>
  </si>
  <si>
    <t>Why Is It So Hard To Fall Asleep?</t>
  </si>
  <si>
    <t>https://www.youtube.com/c/lifenoggin</t>
  </si>
  <si>
    <t>Life Noggin</t>
  </si>
  <si>
    <t>https://www.youtube.com/watch?v=SceDmiBEESI</t>
  </si>
  <si>
    <t>Basic English Grammar: Parts of Speech – noun, verb, adjective, pronoun, adverb...</t>
  </si>
  <si>
    <t>https://www.youtube.com/c/engvidJames</t>
  </si>
  <si>
    <t>English With James · Engvid</t>
  </si>
  <si>
    <t>https://youtu.be/CzHotHaXGk0</t>
  </si>
  <si>
    <t>Basic English Grammar - Noun, Verb, Adjective, Adverb</t>
  </si>
  <si>
    <t>https://www.youtube.com/c/engvidRonnie</t>
  </si>
  <si>
    <t>English With Ronnie · Englishlessons4U With Engvid</t>
  </si>
  <si>
    <t>https://youtu.be/brahfEYfIaA</t>
  </si>
  <si>
    <t>Republic Day Celebration 2020 | UDYANSH | Haldwani | हल्द्वानी</t>
  </si>
  <si>
    <t>https://www.youtube.com/channel/UCHjv81uawYnDJPfeX6lGETg</t>
  </si>
  <si>
    <t>Udyansh Society</t>
  </si>
  <si>
    <t>https://www.youtube.com/watch?v=ze7CiKeVxe0</t>
  </si>
  <si>
    <t>Drug problems</t>
  </si>
  <si>
    <t>https://www.youtube.com/user/JAM05028</t>
  </si>
  <si>
    <t>Jam05028</t>
  </si>
  <si>
    <t>https://www.youtube.com/watch?v=GAlRLwyEJIU</t>
  </si>
  <si>
    <t>The Bean Test | Funny Episodes | Mr Bean Official</t>
  </si>
  <si>
    <t>https://www.youtube.com/user/MrBean</t>
  </si>
  <si>
    <t>Mr Bean</t>
  </si>
  <si>
    <t>https://www.youtube.com/watch?v=0BBROgyHlFE</t>
  </si>
  <si>
    <t>ROUNDER GLUTES: 5 Mistakes Keeping Your Butt Flat</t>
  </si>
  <si>
    <t>https://www.youtube.com/c/JeremyEthier</t>
  </si>
  <si>
    <t>Jeremy Ethier</t>
  </si>
  <si>
    <t>https://www.youtube.com/watch?v=uVaSFBeU71s</t>
  </si>
  <si>
    <t>Why Conformed Dimension is so important | Data Warehouse Concepts</t>
  </si>
  <si>
    <t>https://www.youtube.com/c/aroundBI</t>
  </si>
  <si>
    <t>Aroundbi</t>
  </si>
  <si>
    <t>https://www.youtube.com/watch?v=QoqohmccTSc</t>
  </si>
  <si>
    <t>50 Entrepreneurs share priceless advice</t>
  </si>
  <si>
    <t>https://www.youtube.com/channel/UCWuxxrukjg_VYSU8ZiFDL4A</t>
  </si>
  <si>
    <t>Blockshelf</t>
  </si>
  <si>
    <t>https://www.youtube.com/watch?v=AujUm-8f1mI</t>
  </si>
  <si>
    <t>पहाड़ों मे काम के दिन भी शुरू हो gye😁🌾</t>
  </si>
  <si>
    <t>https://www.youtube.com/channel/UCkWgI0zpvAl_f0tI8kFSuxQ</t>
  </si>
  <si>
    <t>A Girl From Uk02</t>
  </si>
  <si>
    <t>https://www.youtube.com/watch?v=1BpYbEi2QcI</t>
  </si>
  <si>
    <t>Do 100 PUSH UPS A Day | Life Changing</t>
  </si>
  <si>
    <t>https://www.youtube.com/c/CHRISHERIA</t>
  </si>
  <si>
    <t>Chris Heria</t>
  </si>
  <si>
    <t>https://www.youtube.com/watch?v=wBwpsFUWdGE</t>
  </si>
  <si>
    <t>Castle of Illusion Starring Mickey Mouse - Full Game Walkthrough</t>
  </si>
  <si>
    <t>https://www.youtube.com/c/packattack04082</t>
  </si>
  <si>
    <t>Packattack04082</t>
  </si>
  <si>
    <t>https://www.youtube.com/watch?v=DhP1W6LX5HM</t>
  </si>
  <si>
    <t>How Much Do UI/UX Designers Earn? Reacting to Salary Report for Freshers, Senior &amp; Remote roles</t>
  </si>
  <si>
    <t>https://www.youtube.com/c/abnux</t>
  </si>
  <si>
    <t>Abnux</t>
  </si>
  <si>
    <t>https://www.youtube.com/watch?v=Bx0SjEV8H6g</t>
  </si>
  <si>
    <t>0 Animals That Asked People for Help &amp; Kindness !</t>
  </si>
  <si>
    <t>https://www.youtube.com/channel/UCen0ko30XIeN5IARS3E_Znw</t>
  </si>
  <si>
    <t>Mad Lab</t>
  </si>
  <si>
    <t>https://www.youtube.com/watch?v=BN9yqF6Um98</t>
  </si>
  <si>
    <t>Download a free audiobook version of "Take a Nap: Change Your Life" by Sara Mednick or Matthew Walker's "Why We Sleep" and support TED-Ed's nonprofit …</t>
  </si>
  <si>
    <t>https://www.youtube.com/teded</t>
  </si>
  <si>
    <t>Ted-Ed</t>
  </si>
  <si>
    <t>https://www.youtube.com/watch?v=7ndU9sk9q14</t>
  </si>
  <si>
    <t>Michael Jackson - Beat it @ghetto.spider</t>
  </si>
  <si>
    <t>https://www.youtube.com/c/GhettoSpider</t>
  </si>
  <si>
    <t>Ghetto Spider</t>
  </si>
  <si>
    <t>https://www.youtube.com/watch?v=KKnhgkmV7k8</t>
  </si>
  <si>
    <t>PRINTING ENGINEERING | Standup Comedy by Samay Raina</t>
  </si>
  <si>
    <t>https://www.youtube.com/c/SamayRainaOfficial</t>
  </si>
  <si>
    <t>Samay Raina</t>
  </si>
  <si>
    <t>https://www.youtube.com/watch?v=4oT2WupNkGg</t>
  </si>
  <si>
    <t>My favorite author’s most accessible book to date</t>
  </si>
  <si>
    <t>https://www.youtube.com/c/billgates</t>
  </si>
  <si>
    <t>Bill Gates</t>
  </si>
  <si>
    <t>https://www.youtube.com/watch?v=TByW5-HDYTA</t>
  </si>
  <si>
    <t>One Punch Man (Season 1) - Episode 05 [English Sub]</t>
  </si>
  <si>
    <t>https://www.youtube.com/c/MuseAsia</t>
  </si>
  <si>
    <t>Muse Asia</t>
  </si>
  <si>
    <t>Japenese</t>
  </si>
  <si>
    <t>https://www.youtube.com/watch?v=8MapFmEnDa4</t>
  </si>
  <si>
    <t>The True Cost Of Killer Drones | True Cost | Business Insider</t>
  </si>
  <si>
    <t>https://www.youtube.com/user/businessinsider</t>
  </si>
  <si>
    <t>https://www.youtube.com/watch?v=BTArwS4ljC4</t>
  </si>
  <si>
    <t>Create Netflix dashboard with Tableau in 30 minutes</t>
  </si>
  <si>
    <t>https://www.youtube.com/c/DataScienceRoadMap</t>
  </si>
  <si>
    <t>Datascience Roadmap</t>
  </si>
  <si>
    <t>https://www.youtube.com/watch?v=m4Dcms0k8qk</t>
  </si>
  <si>
    <t>US Testing its New Gigantic $13 Billion Aircraft Carrier</t>
  </si>
  <si>
    <t>https://www.youtube.com/channel/UC_Se32jLBjnOuftl1u3zfLw</t>
  </si>
  <si>
    <t>Fluctus</t>
  </si>
  <si>
    <t>https://www.youtube.com/watch?v=D0OeBZA3zcw</t>
  </si>
  <si>
    <t>Kurdish wedding in Arlington Texas 2021</t>
  </si>
  <si>
    <t>https://www.youtube.com/channel/UCk5dXaI4EuJPsvDPU9VQ61w</t>
  </si>
  <si>
    <t>Hakar Sindi</t>
  </si>
  <si>
    <t>https://www.youtube.com/watch?v=12deJL0PFlw</t>
  </si>
  <si>
    <t>Seaworld SHAMU Killer Whale Show</t>
  </si>
  <si>
    <t>https://www.youtube.com/c/videotragic</t>
  </si>
  <si>
    <t>Videotragic</t>
  </si>
  <si>
    <t>https://www.youtube.com/watch?v=it6QlKw6jrY</t>
  </si>
  <si>
    <t>Leonidas vs Gorgon | Fate/Grand Order: Absolute Demonic Front - Babylonia</t>
  </si>
  <si>
    <t>https://www.youtube.com/channel/UCfDycueNdrkGaOn-Rh3w92w</t>
  </si>
  <si>
    <t>Danny Senpai</t>
  </si>
  <si>
    <t>https://www.youtube.com/watch?v=-Q5Tt1cEVxU</t>
  </si>
  <si>
    <t>My Incredible 30 Day Body Transformation 😱🔥 ( 200 Push Ups For 30 Days -REALISTIC RESULTS)</t>
  </si>
  <si>
    <t>https://www.youtube.com/c/MrAsamoah</t>
  </si>
  <si>
    <t>Mr. Asamoah</t>
  </si>
  <si>
    <t>https://www.youtube.com/watch?v=0MtWtPEbTb0</t>
  </si>
  <si>
    <t>Sugino Sensei 10th Dan Master of Katori Shinto Ryu</t>
  </si>
  <si>
    <t>https://www.youtube.com/c/100healthyears</t>
  </si>
  <si>
    <t>100 Years Of Health</t>
  </si>
  <si>
    <t>https://www.youtube.com/watch?v=2btS31AU3Iw</t>
  </si>
  <si>
    <t>How to build Dynamic &amp; Interactive Dashboard in EXCEL with Pivot Tables&amp;Charts | Tutorial Episode #1</t>
  </si>
  <si>
    <t>https://www.youtube.com/c/OtherLevel%E2%80%99s</t>
  </si>
  <si>
    <t>Other Level’S</t>
  </si>
  <si>
    <t>https://www.youtube.com/watch?v=J326LIUrZM8</t>
  </si>
  <si>
    <t>Data Warehouse Tutorial For Beginners | Data Warehouse Concepts | Data Warehousing | Edureka</t>
  </si>
  <si>
    <t>https://www.youtube.com/c/edurekaIN</t>
  </si>
  <si>
    <t>Edureka!</t>
  </si>
  <si>
    <t>https://www.youtube.com/watch?v=Rqan9iaEMpo</t>
  </si>
  <si>
    <t>40 Effective defense and counterattack techniques you need to know - Техника защиты и контратаки</t>
  </si>
  <si>
    <t>https://www.youtube.com/channel/UClhWvMre0XqNR-VTYb69FBw</t>
  </si>
  <si>
    <t>Shining Talent</t>
  </si>
  <si>
    <t>https://www.youtube.com/watch?v=F8nPv7Alrw4</t>
  </si>
  <si>
    <t>The Power of Habit | Jude Aburdan | TEDxSafirSchool</t>
  </si>
  <si>
    <t>https://www.youtube.com/user/TEDxTalks</t>
  </si>
  <si>
    <t>Tedx Talks</t>
  </si>
  <si>
    <t>https://www.youtube.com/watch?v=xNxCD3vJ19A</t>
  </si>
  <si>
    <t>Move to Ireland without Sponsorship | Apply Ireland Work Visa with your Job Offer letter | Full demo</t>
  </si>
  <si>
    <t>https://www.youtube.com/c/YourKnowledgeBuddy</t>
  </si>
  <si>
    <t>Your Knowledge Buddy</t>
  </si>
  <si>
    <t>https://www.youtube.com/watch?v=hrAAEMFAG9E</t>
  </si>
  <si>
    <t>Author Chimamanda Ngozi Adichie addresses Harvard's Class of 2018</t>
  </si>
  <si>
    <t>https://www.youtube.com/c/harvard</t>
  </si>
  <si>
    <t>Harvard University</t>
  </si>
  <si>
    <t>https://www.youtube.com/watch?v=UpN3AcXLSSk</t>
  </si>
  <si>
    <t>Shaolin Qi Gong 🙆🏻‍♂️ 20 Minute Daily Morning Routine 🙆🏻‍♀️ 八段锦 Ba Duan Jin (Complete Form)</t>
  </si>
  <si>
    <t>https://www.youtube.com/c/ShiHengYiOnline</t>
  </si>
  <si>
    <t>Shi Heng Yi Online</t>
  </si>
  <si>
    <t>https://www.youtube.com/watch?v=J6cS663iiO8</t>
  </si>
  <si>
    <t>Vidyut's Kalari Dand (Push-Ups) - Part One | Kalaripayattu | Martial Arts</t>
  </si>
  <si>
    <t>https://www.youtube.com/c/VidyutJammwalKalari</t>
  </si>
  <si>
    <t>Vidyut Jammwal</t>
  </si>
  <si>
    <t>https://www.youtube.com/watch?v=a08a4SYvCQE</t>
  </si>
  <si>
    <t>Attack the Pressure points in human body! Tamotsu Miyahira's Kung-fu.</t>
  </si>
  <si>
    <t>https://www.youtube.com/c/kuroobiworld</t>
  </si>
  <si>
    <t>Kuro-Obi World</t>
  </si>
  <si>
    <t>https://www.youtube.com/watch?v=_w6Uxclog7E</t>
  </si>
  <si>
    <t>HOGWARTS LEGACY New Gameplay Demo 14 Minutes 4K</t>
  </si>
  <si>
    <t>https://www.youtube.com/c/WildGamerSK</t>
  </si>
  <si>
    <t>Wildgamersk</t>
  </si>
  <si>
    <t>https://www.youtube.com/watch?v=erjwCQ-UZyw</t>
  </si>
  <si>
    <t>Forza Horizon 5 Hot Wheels Expansion - First 10 minutes | Thrustmaster TX</t>
  </si>
  <si>
    <t>https://www.youtube.com/c/Xpertgamingtech</t>
  </si>
  <si>
    <t>https://www.youtube.com/watch?v=HDPuAhoKNrY</t>
  </si>
  <si>
    <t>When the developers are bored they add stuff like this...''</t>
  </si>
  <si>
    <t>https://www.youtube.com/channel/UCi37K5Nrz9HlgNLsFBfhE-Q</t>
  </si>
  <si>
    <t>Muaxh03</t>
  </si>
  <si>
    <t>https://www.youtube.com/watch?v=leHvmVWL8iA</t>
  </si>
  <si>
    <t>15 Things Humans Were Never Meant To See</t>
  </si>
  <si>
    <t>https://www.youtube.com/c/TopGenerality</t>
  </si>
  <si>
    <t>Top Generality</t>
  </si>
  <si>
    <t>https://www.youtube.com/watch?v=7CgXm2ZveHs</t>
  </si>
  <si>
    <t>Byjus | Difference Inside vs Direct vs Centre Sale | BDA sale department 2022 #bda #byjus</t>
  </si>
  <si>
    <t>https://www.youtube.com/channel/UC-g3NYy2viNMUjE4xrilJGw</t>
  </si>
  <si>
    <t>World Of Hemant</t>
  </si>
  <si>
    <t>https://www.youtube.com/watch?v=UDJt9emsCzI</t>
  </si>
  <si>
    <t>The Crew 2 - YAMAHA YZR-M1 - Test Drive with THRUSTMASTER FREESTYLER BIKE HANDLEBAR - 1080p60FPS</t>
  </si>
  <si>
    <t>https://www.youtube.com/channel/UCsm_Bd2iTpaotMb4uAzKqMQ</t>
  </si>
  <si>
    <t>Yidircars</t>
  </si>
  <si>
    <t>https://www.youtube.com/watch?v=b5l_veRoLJc</t>
  </si>
  <si>
    <t>DISCIPLINE YOUR BRAIN | Wake Up Positive | Morning Motivational Speeches</t>
  </si>
  <si>
    <t>https://www.youtube.com/c/Yourworldwithin</t>
  </si>
  <si>
    <t>Eddie Pinero</t>
  </si>
  <si>
    <t>https://www.youtube.com/watch?v=TeAf72MU9Ow</t>
  </si>
  <si>
    <t>Dj Tapzela Live at LIGWALAGWALA_FM.</t>
  </si>
  <si>
    <t>https://www.youtube.com/channel/UCHtlQlx29ndO21P8pInxARg</t>
  </si>
  <si>
    <t>Dj Tapzela</t>
  </si>
  <si>
    <t>https://www.youtube.com/watch?v=88Ew1NU7GrA</t>
  </si>
  <si>
    <t>Car Crash Compilation 2022 #9</t>
  </si>
  <si>
    <t>https://www.youtube.com/c/CarCrashDrivingfail</t>
  </si>
  <si>
    <t>Car Crash - Driving Fail</t>
  </si>
  <si>
    <t>https://www.youtube.com/watch?v=B-F319b5SuQ</t>
  </si>
  <si>
    <t>TAOISM | The Power of Letting Go</t>
  </si>
  <si>
    <t>https://www.youtube.com/c/Einzelg%C3%A4nger</t>
  </si>
  <si>
    <t>Einzelgänger</t>
  </si>
  <si>
    <t>https://www.youtube.com/watch?v=VpQKeD804-Q</t>
  </si>
  <si>
    <t>Daily Words of God: Knowing God | Excerpt 65</t>
  </si>
  <si>
    <t>https://www.youtube.com/user/godfootstepsen</t>
  </si>
  <si>
    <t>The Church Of Almighty God</t>
  </si>
  <si>
    <t>https://www.youtube.com/watch?v=XYKuslcJp7A</t>
  </si>
  <si>
    <t>Build Awesome Data Analytics Portfolio from Scratch in 2022 // 4 Portfolio project ideas</t>
  </si>
  <si>
    <t>https://www.youtube.com/c/Thuvu5</t>
  </si>
  <si>
    <t>Thu Vu Data Analytics</t>
  </si>
  <si>
    <t>https://www.youtube.com/watch?v=vKqK2CiN8NU</t>
  </si>
  <si>
    <t>How I manage my time with full time job, freelance &amp; side hustles ☕️</t>
  </si>
  <si>
    <t>https://www.youtube.com/c/RachelHow</t>
  </si>
  <si>
    <t>Rachel How</t>
  </si>
  <si>
    <t>https://www.youtube.com/watch?v=CzCrfE6ofZM</t>
  </si>
  <si>
    <t>Types Of Facts | Data warehousing concept | Additive Facts | Semi Additive Facts | Non Additive Fact</t>
  </si>
  <si>
    <t>https://www.youtube.com/channel/UC0L5vnn9WrcmV5ULsW-2c4Q</t>
  </si>
  <si>
    <t>Etl Qa Labs</t>
  </si>
  <si>
    <t>https://www.youtube.com/watch?v=pKvWD0f18Pc</t>
  </si>
  <si>
    <t>Day in the Life of a Data Analyst - SurveyMonkey Data Transformation</t>
  </si>
  <si>
    <t>https://www.youtube.com/c/ShashankKalanithiData</t>
  </si>
  <si>
    <t>Shashank Kalanithi</t>
  </si>
  <si>
    <t>https://www.youtube.com/watch?v=QILNlRvJlfQ</t>
  </si>
  <si>
    <t>Data Analyst Portfolio Project | Tableau Visualization | Project 2/4</t>
  </si>
  <si>
    <t>https://www.youtube.com/c/AlexTheAnalyst</t>
  </si>
  <si>
    <t>Alex The Analyst</t>
  </si>
  <si>
    <t>https://www.youtube.com/watch?v=nZmO8B9rRik</t>
  </si>
  <si>
    <t>Himalayas In 4K - The Roof Of The World | Mount Everest | Scenic Relaxation Film</t>
  </si>
  <si>
    <t>https://www.youtube.com/c/ScenicScenes</t>
  </si>
  <si>
    <t>Scenic Scenes</t>
  </si>
  <si>
    <t>https://www.youtube.com/watch?v=e8vL7BA_rFU</t>
  </si>
  <si>
    <t>Formula of Sum, Percentage, If Function, Merge &amp; Center MS Excel 2007 Tutorial in Hindi</t>
  </si>
  <si>
    <t>https://www.youtube.com/c/IshanLLB</t>
  </si>
  <si>
    <t>Ishan Llb</t>
  </si>
  <si>
    <t>https://www.youtube.com/watch?v=bzVEnC5LZpc</t>
  </si>
  <si>
    <t>The World's First Floating Hotel Abandoned In North Korea</t>
  </si>
  <si>
    <t>https://www.youtube.com/c/SideNote1</t>
  </si>
  <si>
    <t>Sidenote</t>
  </si>
  <si>
    <t>https://www.youtube.com/watch?v=zhcjkjXWboE</t>
  </si>
  <si>
    <t>How to Host A portfolio website on GitHub Pages for free | Host an HTML Website online for free</t>
  </si>
  <si>
    <t>https://www.youtube.com/channel/UCHGMk_pb8BE1DdqANC_j5aA</t>
  </si>
  <si>
    <t>The Code Chic</t>
  </si>
  <si>
    <t>https://www.youtube.com/watch?v=sFo_KpXHcYE</t>
  </si>
  <si>
    <t>DJI Avata First Use | Get a Feel for Flying!</t>
  </si>
  <si>
    <t>https://www.youtube.com/c/DJITutorials</t>
  </si>
  <si>
    <t>Dji Tutorials</t>
  </si>
  <si>
    <t>https://www.youtube.com/watch?v=XwuNWh8vIdQ</t>
  </si>
  <si>
    <t>Assassin's Creed Dawn of Ragnarök: 13 Minutes of Gameplay</t>
  </si>
  <si>
    <t>https://www.youtube.com/c/AC3Videos</t>
  </si>
  <si>
    <t>Acvideos</t>
  </si>
  <si>
    <t>https://www.youtube.com/watch?v=rul6-vd8IRQ</t>
  </si>
  <si>
    <t>How to Make Money with Excel Right Now - Work from Home incl. FREE Training</t>
  </si>
  <si>
    <t>https://www.youtube.com/c/SuperHumansLife</t>
  </si>
  <si>
    <t>Superhumans Life</t>
  </si>
  <si>
    <t>https://www.youtube.com/watch?v=-7Fno5pNS68</t>
  </si>
  <si>
    <t>How to take care of our pond.</t>
  </si>
  <si>
    <t>https://www.youtube.com/c/JonJandaiLifeisEasy</t>
  </si>
  <si>
    <t>Jon Jandai Life Is Easy</t>
  </si>
  <si>
    <t>https://www.youtube.com/watch?v=t-kiCW0jdLg</t>
  </si>
  <si>
    <t>How Kaggle Helped Him Become ML Engineer With Mechanical Engineer Degree</t>
  </si>
  <si>
    <t>https://www.youtube.com/c/codebasics</t>
  </si>
  <si>
    <t>Codebasics</t>
  </si>
  <si>
    <t>https://www.youtube.com/watch?v=aqRxZSrJLEc</t>
  </si>
  <si>
    <t>Top Courses to Become a Data Analyst</t>
  </si>
  <si>
    <t>https://www.youtube.com/c/LukeBarousse</t>
  </si>
  <si>
    <t>Luke Barousse</t>
  </si>
  <si>
    <t>https://www.youtube.com/watch?v=rfeADdY1rHw</t>
  </si>
  <si>
    <t>How I Journal for Mental Clarity (very simple)</t>
  </si>
  <si>
    <t>https://www.youtube.com/c/nathanieldrewofficial</t>
  </si>
  <si>
    <t>Nathaniel Drew</t>
  </si>
  <si>
    <t>https://www.youtube.com/watch?v=9Zd9qvJUr-o</t>
  </si>
  <si>
    <t>Dr. Anna Lembke: "Your behavior will reset 100%"</t>
  </si>
  <si>
    <t>https://www.youtube.com/c/dailyMOTIVATIONcontact</t>
  </si>
  <si>
    <t>Daily Motivation</t>
  </si>
  <si>
    <t>https://www.youtube.com/watch?v=G4mXY6pR7L0</t>
  </si>
  <si>
    <t>WAKE UP &amp; WORK HARD AT IT - New Motivational Video</t>
  </si>
  <si>
    <t>https://www.youtube.com/c/LawofAttractionCoaching</t>
  </si>
  <si>
    <t>Law Of Attraction Coaching</t>
  </si>
  <si>
    <t>https://www.youtube.com/watch?v=Mf75YbFN2Sk</t>
  </si>
  <si>
    <t>Vilen के नए गाने Kaare Hathiyar ने किया फैंस को हैरान, फैंस ने कहा ये Vilen नहीं हो सकते | ENT LIVE</t>
  </si>
  <si>
    <t>https://www.youtube.com/channel/UCn0M8BcDRGW5ya78cOgzOeA</t>
  </si>
  <si>
    <t>Entertainment Live</t>
  </si>
  <si>
    <t>https://www.youtube.com/watch?v=e9dZQelULDk</t>
  </si>
  <si>
    <t>Happiness</t>
  </si>
  <si>
    <t>https://www.youtube.com/user/steviecutts</t>
  </si>
  <si>
    <t>Steve Cutts</t>
  </si>
  <si>
    <t>https://www.youtube.com/watch?v=pIbL4aSUIas</t>
  </si>
  <si>
    <t>BUSINESS Analyst vs. DATA Analyst - What do they do, skills &amp; career paths...</t>
  </si>
  <si>
    <t>https://www.youtube.com/c/ExcelTutorials</t>
  </si>
  <si>
    <t>Chandoo</t>
  </si>
  <si>
    <t>https://www.youtube.com/watch?v=gamjNp2CToQ</t>
  </si>
  <si>
    <t>A Day in the life of a Data Analyst in Chicago</t>
  </si>
  <si>
    <t>https://www.youtube.com/c/JustinShin</t>
  </si>
  <si>
    <t>Justin Shin</t>
  </si>
  <si>
    <t>https://www.youtube.com/watch?v=HpaQQW_72ro</t>
  </si>
  <si>
    <t>This Watch Broke The Internet… | The G-Shock Casioak GA-2100 &amp; GMA-S2100</t>
  </si>
  <si>
    <t>https://www.youtube.com/c/watchgecko</t>
  </si>
  <si>
    <t>Watchgecko</t>
  </si>
  <si>
    <t>https://www.youtube.com/watch?v=JwSS70SZdyM</t>
  </si>
  <si>
    <t>Build 12 Data Science Apps with Python and Streamlit - Full Course</t>
  </si>
  <si>
    <t>https://www.youtube.com/c/Freecodecamp</t>
  </si>
  <si>
    <t>Freecodecamp.Org</t>
  </si>
  <si>
    <t>https://www.youtube.com/watch?v=k9WqpQp8VSU</t>
  </si>
  <si>
    <t>How I Would Learn To Code (If I Could Start Over)</t>
  </si>
  <si>
    <t>https://www.youtube.com/c/NamanhKapur</t>
  </si>
  <si>
    <t>Namanh Kapur</t>
  </si>
  <si>
    <t>prateek</t>
  </si>
  <si>
    <t>https://youtu.be/rN0HrbDDmZ8</t>
  </si>
  <si>
    <t>What Steve Jobs learnt from Nike's marketing campaign that beat it's rival Adidas</t>
  </si>
  <si>
    <t>https://youtu.be/4fOl2ztxBVk</t>
  </si>
  <si>
    <t>Huge 100-inch 4K Laser TV - 100 Inches for Less $$$</t>
  </si>
  <si>
    <t>Lewis Hilsenteger</t>
  </si>
  <si>
    <t>https://youtu.be/w15pCPU2-cA</t>
  </si>
  <si>
    <t>Nothing Phone (1) Indian Retail Unit Unboxing &amp; First Impressions⚡A Breath of Fresh Air</t>
  </si>
  <si>
    <t>https://www.youtube.com/c/TrakinTech</t>
  </si>
  <si>
    <t>Arun Prabhudesai</t>
  </si>
  <si>
    <t>https://youtu.be/k2P_pHQDlp0</t>
  </si>
  <si>
    <t>AI VS ML VS DL VS Data Science</t>
  </si>
  <si>
    <t>https://www.youtube.com/user/krishnaik06</t>
  </si>
  <si>
    <t>Krish Naik</t>
  </si>
  <si>
    <t>https://youtu.be/az6NibAUf7Y</t>
  </si>
  <si>
    <t>RICH VS POOR MINDSET | An Eye Opening Interview with Robert Kiyosaki</t>
  </si>
  <si>
    <t>https://www.youtube.com/c/motiversity</t>
  </si>
  <si>
    <t>Motiversity</t>
  </si>
  <si>
    <t>Company</t>
  </si>
  <si>
    <t>https://youtu.be/MFbePoexzmg</t>
  </si>
  <si>
    <t>Finally got the M416 GLACIER after 2 Years of Struggle with Classic Crates | sc0ut</t>
  </si>
  <si>
    <t>https://www.youtube.com/c/sc0utOP</t>
  </si>
  <si>
    <t>Tanmay Singh</t>
  </si>
  <si>
    <t>https://youtu.be/Xn7KWR9EOGQ</t>
  </si>
  <si>
    <t>Basics of Stock Market For Beginners Lecture 1 By CA Rachana Phadke Ranade</t>
  </si>
  <si>
    <t>https://www.youtube.com/c/rachanaphadke</t>
  </si>
  <si>
    <t>Rachna Randae</t>
  </si>
  <si>
    <t>https://youtu.be/g6UHikNtmy4</t>
  </si>
  <si>
    <t>Fundamental Analysis of 3 Small Cap and Penny stocks | How to invest in Penny Stocks</t>
  </si>
  <si>
    <t>https://www.youtube.com/c/AkshatShrivastavaZayn</t>
  </si>
  <si>
    <t>Akshat Shrivastava</t>
  </si>
  <si>
    <t>https://youtu.be/yNaN5kYTNLY</t>
  </si>
  <si>
    <t>AAPKE 20s ke liye COMPLETE FINANCIAL PLANNING! | Investing for Beginners 2021 | Ankur Warikoo Hindi</t>
  </si>
  <si>
    <t>https://www.youtube.com/c/warikoo</t>
  </si>
  <si>
    <t>Ankur Waikoo</t>
  </si>
  <si>
    <t>https://youtu.be/7EoGHD9bk-0</t>
  </si>
  <si>
    <t>Return to @Google office after 2 years of Covid | Traffic hits bad!</t>
  </si>
  <si>
    <t>https://www.youtube.com/c/100GB</t>
  </si>
  <si>
    <t xml:space="preserve">Gaurav </t>
  </si>
  <si>
    <t>https://youtu.be/WDa9XXoE-Lw</t>
  </si>
  <si>
    <t>Custom AIR FORCE 1 + GIVEAWAY 👟🎨 CARNAGE EDITION</t>
  </si>
  <si>
    <t>https://www.youtube.com/c/CartooningClubHowtoDraw</t>
  </si>
  <si>
    <t>Cartooning Club How to Draw</t>
  </si>
  <si>
    <t>https://youtu.be/WkmzcZeROSw</t>
  </si>
  <si>
    <t>How to Draw a Rose- Art for Beginners</t>
  </si>
  <si>
    <t>https://www.youtube.com/c/Drawing4KidsHowtoDraw</t>
  </si>
  <si>
    <t>Drawing 4 Kids How to Draw</t>
  </si>
  <si>
    <t>https://youtu.be/4_ShUZ38hbI</t>
  </si>
  <si>
    <t>Why R u Running 💨 @7seaSPRAYGOD 🙂</t>
  </si>
  <si>
    <t>https://www.youtube.com/c/OMEGAAAA</t>
  </si>
  <si>
    <t>Sahil Jakhar</t>
  </si>
  <si>
    <t>https://youtu.be/-AkBfBWr_Gw</t>
  </si>
  <si>
    <t>Can You Become a Data Scientist?</t>
  </si>
  <si>
    <t>https://www.youtube.com/c/365DataScience</t>
  </si>
  <si>
    <t>365 Data Science</t>
  </si>
  <si>
    <t>https://youtu.be/KBZfnt80s54</t>
  </si>
  <si>
    <t>Sarojini Nagar | Excuse Me Brother | Stand-Up Comedy by Aakash Gupta</t>
  </si>
  <si>
    <t>https://youtu.be/c7QYEedjb_o</t>
  </si>
  <si>
    <t>https://www.youtube.com/c/AbhishekUpmanyuu</t>
  </si>
  <si>
    <t>Abhishek Upmanyu</t>
  </si>
  <si>
    <t>https://youtu.be/0etUwuIOjvc</t>
  </si>
  <si>
    <t>1V1 CHALLENGE WITH STAR CAPTAIN</t>
  </si>
  <si>
    <t>https://www.youtube.com/c/ActionGaming1</t>
  </si>
  <si>
    <t>Action</t>
  </si>
  <si>
    <t>Mongalian</t>
  </si>
  <si>
    <t>https://youtu.be/8jyk-fT7alE</t>
  </si>
  <si>
    <t>TRUE Love Found on OMEGLE 😍</t>
  </si>
  <si>
    <t>https://www.youtube.com/c/adarshuc</t>
  </si>
  <si>
    <t>Adarsh Singh</t>
  </si>
  <si>
    <t>https://youtu.be/ivSUWKG925k</t>
  </si>
  <si>
    <t>https://www.youtube.com/channel/UCifqJm4QMYTtrxZb_bN02Pw</t>
  </si>
  <si>
    <t>https://youtu.be/-hm2yUW-WTk</t>
  </si>
  <si>
    <t>https://www.youtube.com/c/AleenaRaisLive</t>
  </si>
  <si>
    <t>Aleena Rais</t>
  </si>
  <si>
    <t>https://youtu.be/njKP3FqW3Sk</t>
  </si>
  <si>
    <t>https://www.youtube.com/user/Zan560</t>
  </si>
  <si>
    <t>Alexander</t>
  </si>
  <si>
    <t>https://youtu.be/ymjQSW4GtQA</t>
  </si>
  <si>
    <t>https://www.youtube.com/c/AnOpenLetter001</t>
  </si>
  <si>
    <t>An Open Letter 001</t>
  </si>
  <si>
    <t>https://youtu.be/KWJaBJYJIjI</t>
  </si>
  <si>
    <t>Driving Mumbai - SoBo (Downtown) [2018]</t>
  </si>
  <si>
    <t>https://www.youtube.com/c/AnujN</t>
  </si>
  <si>
    <t>Anuj N</t>
  </si>
  <si>
    <t>https://youtu.be/Z_4IjTZW14c</t>
  </si>
  <si>
    <t>https://www.youtube.com/c/AppliedAICourse</t>
  </si>
  <si>
    <t>Applied AI Course</t>
  </si>
  <si>
    <t>https://youtu.be/cXjbB9TuQeo</t>
  </si>
  <si>
    <t>https://www.youtube.com/c/AssetYogi</t>
  </si>
  <si>
    <t>Asset Yogi</t>
  </si>
  <si>
    <t>https://youtu.be/5INZBeuaETg</t>
  </si>
  <si>
    <t>https://www.youtube.com/c/BattlegroundsMobile_IN</t>
  </si>
  <si>
    <t>Battlegrounds Mobile</t>
  </si>
  <si>
    <t>https://youtu.be/hKqjSiM38uM</t>
  </si>
  <si>
    <t>https://www.youtube.com/c/BeInspiredChannel</t>
  </si>
  <si>
    <t>Be Inspired Channel</t>
  </si>
  <si>
    <t>https://youtu.be/DWmGArQBtFI</t>
  </si>
  <si>
    <t>https://www.youtube.com/c/athleanx</t>
  </si>
  <si>
    <t>Athleanx</t>
  </si>
  <si>
    <t>https://youtu.be/6DSrh02KxEs</t>
  </si>
  <si>
    <t>https://www.youtube.com/user/beyounick</t>
  </si>
  <si>
    <t>Beyounick</t>
  </si>
  <si>
    <t>https://youtu.be/ZfjOJiwaTTo</t>
  </si>
  <si>
    <t>https://www.youtube.com/c/bekifaayati</t>
  </si>
  <si>
    <t>Bekifaayati</t>
  </si>
  <si>
    <t>https://youtu.be/1xtrIEwY_zY</t>
  </si>
  <si>
    <t>https://www.youtube.com/c/CampusX-official</t>
  </si>
  <si>
    <t>Campus X</t>
  </si>
  <si>
    <t>https://youtu.be/n5x7GLl-mMo</t>
  </si>
  <si>
    <t>https://youtu.be/8u8RGsvo_1o</t>
  </si>
  <si>
    <t>https://youtu.be/L3-uVawPLKc</t>
  </si>
  <si>
    <t>https://youtu.be/W9P_qUnMaFg</t>
  </si>
  <si>
    <t>https://www.youtube.com/c/Allchillnation</t>
  </si>
  <si>
    <t>All Chill Nation</t>
  </si>
  <si>
    <t>Italian</t>
  </si>
  <si>
    <t>https://youtu.be/XH3Xu1-cvII</t>
  </si>
  <si>
    <t>https://www.youtube.com/c/ClashOfClans</t>
  </si>
  <si>
    <t>Clash Of Clans</t>
  </si>
  <si>
    <t>https://youtu.be/82GUjPConiE</t>
  </si>
  <si>
    <t>https://www.youtube.com/user/NatGeoWild</t>
  </si>
  <si>
    <t>Nat Geo Wild</t>
  </si>
  <si>
    <t>https://youtu.be/gCYcHz2k5x0</t>
  </si>
  <si>
    <t>https://www.youtube.com/c/spinninrecords</t>
  </si>
  <si>
    <t>Spinninrecords</t>
  </si>
  <si>
    <t>https://youtu.be/QBCLsnxNd4Y</t>
  </si>
  <si>
    <t>https://www.youtube.com/user/ThePrimeThanatos</t>
  </si>
  <si>
    <t>The Prime Thanatos</t>
  </si>
  <si>
    <t>https://youtu.be/5v-wyR5emRw</t>
  </si>
  <si>
    <t>Tell Me About Yourself - A Good Answer To This Interview Question</t>
  </si>
  <si>
    <t>https://www.youtube.com/c/DanLok</t>
  </si>
  <si>
    <t>Dan Lok</t>
  </si>
  <si>
    <t>https://youtu.be/2Uj1A9AguFs</t>
  </si>
  <si>
    <t>https://www.youtube.com/channel/UCkWbqlDAyJh2n8DN5X6NZyg</t>
  </si>
  <si>
    <t>Data Is Wonderful</t>
  </si>
  <si>
    <t>https://youtu.be/EUcVBDtJo5M</t>
  </si>
  <si>
    <t>CRED's Genius Business Model EXPLAINED</t>
  </si>
  <si>
    <t>https://youtu.be/6-tS7-IhCbI</t>
  </si>
  <si>
    <t>The Genius Marketing Strategy of Marlboro Cigarettes | Business Marketing Case study</t>
  </si>
  <si>
    <t>https://youtu.be/-d7f71CFACo</t>
  </si>
  <si>
    <t>How Reliance is planning to KILL Amazon in INDIA? : The BIGGEST BUSINESS WAR IN INDIAN HISTORY</t>
  </si>
  <si>
    <t>https://youtu.be/WP0X1R_z7yI</t>
  </si>
  <si>
    <t>How TATA motors' GENIUS STRATEGY is racing it past Hyundai &amp; Suzuki in India? : Business Case study</t>
  </si>
  <si>
    <t>https://youtu.be/k-51exmR9R4</t>
  </si>
  <si>
    <t>Why are Indian Startups Failing Miserably? : Business lessons from Indian start up Crash EXPLAINED</t>
  </si>
  <si>
    <t>https://youtu.be/LYs4b3fTX7Y</t>
  </si>
  <si>
    <t>Why is OLA's BUSINESS MODEL Failing MISERABLY in India? : Business case study</t>
  </si>
  <si>
    <t>https://youtu.be/VPFGqmFTKSM</t>
  </si>
  <si>
    <t>Why are GIANT Edtech companies FAILING in India? : Edtech Crash Case study</t>
  </si>
  <si>
    <t>https://youtu.be/B_AY4a3_-GQ</t>
  </si>
  <si>
    <t>https://youtu.be/ON-vFJbq1Vc</t>
  </si>
  <si>
    <t>https://youtu.be/5LGvQaYB67I</t>
  </si>
  <si>
    <t>https://youtu.be/cQotN8sAhSM</t>
  </si>
  <si>
    <t>https://youtu.be/r7x_Xa0b5nk</t>
  </si>
  <si>
    <t>https://youtu.be/RJRYLrkvOyA</t>
  </si>
  <si>
    <t>How ADANI's Genius CASH FLOW STRATEGY fuelled the SUPERFAST expansion of ADANI Group? : Case study</t>
  </si>
  <si>
    <t>https://youtu.be/sBBMRBVvVis</t>
  </si>
  <si>
    <t>https://youtu.be/C9eZclkoWSs</t>
  </si>
  <si>
    <t>Learning Data Science In 2022- Step By Step Plan</t>
  </si>
  <si>
    <t>https://youtu.be/1DL6w0EUQNs</t>
  </si>
  <si>
    <t>AI In Hardware</t>
  </si>
  <si>
    <t>https://www.youtube.com/user/krishnaik07</t>
  </si>
  <si>
    <t>https://youtu.be/9jA0KjS7V_c</t>
  </si>
  <si>
    <t>Complete Road Map To Prepare For Deep Learning🔥🔥🔥🔥</t>
  </si>
  <si>
    <t>https://www.youtube.com/user/krishnaik08</t>
  </si>
  <si>
    <t>https://youtu.be/5JKTbU6RnA0</t>
  </si>
  <si>
    <t>https://youtu.be/X-CLMLrHcqU</t>
  </si>
  <si>
    <t>https://youtu.be/WnfqgKTz3fk</t>
  </si>
  <si>
    <t>https://youtu.be/SGpTBKbGcQ8</t>
  </si>
  <si>
    <t>https://youtu.be/8352JG8CCoE</t>
  </si>
  <si>
    <t>https://youtu.be/nEBVXO8xnFs</t>
  </si>
  <si>
    <t>How DUBAI's Secret STRATEGY made it SUPER RICH &amp; SUPER POWERFUL? : Dubai Growth case study</t>
  </si>
  <si>
    <t>https://youtu.be/BIn1AzZsQUU</t>
  </si>
  <si>
    <t>https://youtu.be/VJwoSfTOhyM</t>
  </si>
  <si>
    <t>https://www.youtube.com/c/DudePerfect</t>
  </si>
  <si>
    <t>Dude Perfect</t>
  </si>
  <si>
    <t>https://youtu.be/6mRbDEtDoyA</t>
  </si>
  <si>
    <t>https://www.youtube.com/c/JamesJani</t>
  </si>
  <si>
    <t>James Jani</t>
  </si>
  <si>
    <t>https://youtu.be/0e3GPea1Tyg</t>
  </si>
  <si>
    <t>$456,000 Squid Game In Real Life!</t>
  </si>
  <si>
    <t>https://www.youtube.com/user/MrBeast6000</t>
  </si>
  <si>
    <t>Mr Beast</t>
  </si>
  <si>
    <t>https://youtu.be/9bqk6ZUsKyA</t>
  </si>
  <si>
    <t>I Spent 50 Hours Buried Alive</t>
  </si>
  <si>
    <t>Shashank</t>
  </si>
  <si>
    <t>https://www.youtube.com/watch?v=3ZuOzjepD3E</t>
  </si>
  <si>
    <t>Unnoticable things when Storing information in Excel | YourExcelGuy</t>
  </si>
  <si>
    <t>https://www.youtube.com/c/YourExcelGuy</t>
  </si>
  <si>
    <t>Kadhiravan Jayachandiran</t>
  </si>
  <si>
    <t>https://www.youtube.com/watch?v=kDcn3JHcHLY</t>
  </si>
  <si>
    <t>Why Everyone Needs To Be Learning About Data In 2022</t>
  </si>
  <si>
    <t>https://www.youtube.com/c/MavenAnalytics</t>
  </si>
  <si>
    <t>Chris Dutton</t>
  </si>
  <si>
    <t>https://www.youtube.com/watch?v=v2oNWja7M2E</t>
  </si>
  <si>
    <t>Beginner to Pro FREE Excel Data Analysis Course</t>
  </si>
  <si>
    <t>Purna Duggirala</t>
  </si>
  <si>
    <t>https://www.youtube.com/watch?v=wFEC7VbWBZo</t>
  </si>
  <si>
    <t>Python Learning Roadmap for Beginners - This is how I learned! - Vlog 4</t>
  </si>
  <si>
    <t>https://www.youtube.com/c/PythonSimplified/featured</t>
  </si>
  <si>
    <t>Mariya</t>
  </si>
  <si>
    <t>https://www.youtube.com/watch?v=r4IhqWyTKLE</t>
  </si>
  <si>
    <t>How to Become A Data Analyst in 2022</t>
  </si>
  <si>
    <t>https://www.youtube.com/c/EtishaGarg</t>
  </si>
  <si>
    <t>Etisha Garg</t>
  </si>
  <si>
    <t>https://www.youtube.com/watch?v=c7LrqSxjJQQ</t>
  </si>
  <si>
    <t>How to Use Power BI | Create Your First Dashboard Now (Practice Files included)</t>
  </si>
  <si>
    <t>https://www.youtube.com/c/LeilaGharani</t>
  </si>
  <si>
    <t>https://www.youtube.com/watch?v=kqx2NF7PmIU</t>
  </si>
  <si>
    <t>Ford Mustang Production in the USA</t>
  </si>
  <si>
    <t>https://www.youtube.com/channel/UC3fFzCYq5devEJ8k2FRuEtQ</t>
  </si>
  <si>
    <t>CAR CHANNEL</t>
  </si>
  <si>
    <t>https://www.youtube.com/watch?v=vEI0NPvzxE0</t>
  </si>
  <si>
    <t>2023 Nissan Z vs Mustang GT vs Dodge Challenger Scat Pack // DRAG &amp; ROLL RACE</t>
  </si>
  <si>
    <t>https://www.youtube.com/c/ThrottleHouse</t>
  </si>
  <si>
    <t>James Engelsman</t>
  </si>
  <si>
    <t>https://www.youtube.com/watch?v=rncU9oYDcFc</t>
  </si>
  <si>
    <t>Hoonigan Ken Block's Gymkhana seven wild in the streets of Los Angeles</t>
  </si>
  <si>
    <t>https://www.youtube.com/channel/UCybWiRRjab9OplHMZZTpkUQ</t>
  </si>
  <si>
    <t>GT cars</t>
  </si>
  <si>
    <t>https://www.youtube.com/watch?v=6tUWYXe9qbY</t>
  </si>
  <si>
    <t>This Car Is Alive!</t>
  </si>
  <si>
    <t>https://www.youtube.com/watch?v=aQmCd2QUHsg</t>
  </si>
  <si>
    <t>Top 10 FASTEST CARS In The World 2022</t>
  </si>
  <si>
    <t>https://www.youtube.com/c/TrendMaxTV</t>
  </si>
  <si>
    <t>https://www.youtube.com/watch?v=3SsK-cxlj_w</t>
  </si>
  <si>
    <t>25 Greatest Natural Wonders of the World - Travel Video</t>
  </si>
  <si>
    <t>https://www.youtube.com/c/touropia</t>
  </si>
  <si>
    <t>touropia</t>
  </si>
  <si>
    <t>https://www.youtube.com/watch?v=TMkoX1kfyDs</t>
  </si>
  <si>
    <t>The Evolution of Ancient Egypt's Pyramids | Lost Treasures of Egypt</t>
  </si>
  <si>
    <t>https://www.youtube.com/c/NatGeo</t>
  </si>
  <si>
    <t>https://www.youtube.com/watch?v=mjzVCt3Om-M</t>
  </si>
  <si>
    <t>A deep sea dive into Bermuda’s hidden depths</t>
  </si>
  <si>
    <t>https://www.youtube.com/guardian</t>
  </si>
  <si>
    <t>https://www.youtube.com/watch?v=FTBHGfULSC8</t>
  </si>
  <si>
    <t>https://www.youtube.com/c/drewbinsky</t>
  </si>
  <si>
    <t>Drew Binsky</t>
  </si>
  <si>
    <t>https://www.youtube.com/watch?v=sOe2X2_qOwk</t>
  </si>
  <si>
    <t>Exploring the World's Most Spectacular Temples</t>
  </si>
  <si>
    <t>https://www.youtube.com/c/GreatBigStory</t>
  </si>
  <si>
    <t>https://www.youtube.com/watch?v=i2MdvKGnQPU</t>
  </si>
  <si>
    <t>EXPLORING A WW2 BUNKER and Opening the 'SECRET DOOR' hidden in the Floor. Mystery Finally Solved!</t>
  </si>
  <si>
    <t>https://www.youtube.com/c/BUSHCRAFTTOOLS</t>
  </si>
  <si>
    <t>Dustin James</t>
  </si>
  <si>
    <t>https://www.youtube.com/watch?v=Y_2y4y0kQig</t>
  </si>
  <si>
    <t>Dhindora | EP 01: Lag Gayi | BB Ki Vines</t>
  </si>
  <si>
    <t>https://www.youtube.com/watch?v=I6BgcgjrzEo</t>
  </si>
  <si>
    <t>TOP 10 PRANKS &amp; Magic tricks OF ALL TIME - Julien Magic</t>
  </si>
  <si>
    <t>https://www.youtube.com/user/julienmagic</t>
  </si>
  <si>
    <t>Julien</t>
  </si>
  <si>
    <t>https://www.youtube.com/watch?v=fZLLqapzxRQ</t>
  </si>
  <si>
    <t>Little Big Shots Meet Micro Mayor James Episode Highlight</t>
  </si>
  <si>
    <t>https://www.youtube.com/channel/UCWccAQu5zhenE7B6nSf0lpg</t>
  </si>
  <si>
    <t>Tracy</t>
  </si>
  <si>
    <t>https://www.youtube.com/watch?v=sr1NBjMNF5w</t>
  </si>
  <si>
    <t>Cricket with Parivaar | Harsh Beniwal</t>
  </si>
  <si>
    <t>https://www.youtube.com/c/TheBrainHumour</t>
  </si>
  <si>
    <t>https://www.youtube.com/watch?v=a18py61_F_w</t>
  </si>
  <si>
    <t>Coke Studio Season 8| Tajdar-e-Haram| Atif Aslam</t>
  </si>
  <si>
    <t>https://www.youtube.com/c/cokestudio</t>
  </si>
  <si>
    <t>Urdu</t>
  </si>
  <si>
    <t>https://www.youtube.com/watch?v=RgKAFK5djSk</t>
  </si>
  <si>
    <t>Wiz Khalifa - See You Again ft. Charlie Puth [Official Video] Furious 7 Soundtrack</t>
  </si>
  <si>
    <t>https://www.youtube.com/c/wizkhalifa</t>
  </si>
  <si>
    <t>Wiz Khalifa</t>
  </si>
  <si>
    <t>https://www.youtube.com/watch?v=D7ab595h0AU</t>
  </si>
  <si>
    <t>Battle Symphony (Official Lyric Video) - Linkin Park</t>
  </si>
  <si>
    <t>https://www.youtube.com/c/LinkinPark</t>
  </si>
  <si>
    <t>Linkin Park</t>
  </si>
  <si>
    <t>https://www.youtube.com/watch?v=rr7PRDHOawg</t>
  </si>
  <si>
    <t>John Wick | Revenge</t>
  </si>
  <si>
    <t>https://www.youtube.com/c/slyferparker</t>
  </si>
  <si>
    <t>https://www.youtube.com/watch?v=_WOIlB3RisM</t>
  </si>
  <si>
    <t>【GMV】 Tribute to Ghost "SIMON RILEY" - Legends Never Die - Modern Warfare</t>
  </si>
  <si>
    <t>https://www.youtube.com/c/CodenameRedDragon</t>
  </si>
  <si>
    <t>Codename RedDragon</t>
  </si>
  <si>
    <t>https://www.youtube.com/watch?v=Z_m29V-P8G4</t>
  </si>
  <si>
    <t>Travie McCoy - Superbad ( NFS / GRID Music Video )</t>
  </si>
  <si>
    <t>https://www.youtube.com/user/TheUnrevolutionized</t>
  </si>
  <si>
    <t>TheUnrevolutionized</t>
  </si>
  <si>
    <t>https://www.youtube.com/watch?v=xzCEdSKMkdU</t>
  </si>
  <si>
    <t>Assassin's Creed Unity E3 2014 World Premiere Cinematic Trailer [EUROPE]</t>
  </si>
  <si>
    <t>https://www.youtube.com/c/Ubisoft</t>
  </si>
  <si>
    <t>https://www.youtube.com/watch?v=4weR8ODzCRQ</t>
  </si>
  <si>
    <t>Call of Duty Modern Warfare 2: Official Gameplay Trailer | Summer Game Fest 2022</t>
  </si>
  <si>
    <t>https://www.youtube.com/c/IGN</t>
  </si>
  <si>
    <t>IGN</t>
  </si>
  <si>
    <t>https://www.youtube.com/watch?v=LVDUbfdfBPk</t>
  </si>
  <si>
    <t>The Crew - Launch Trailer</t>
  </si>
  <si>
    <t>https://www.youtube.com/watch?v=ZMuO1nsF8Fk</t>
  </si>
  <si>
    <t>PRINCE OF PERSIA The Forgotten Sands Gameplay Walkthrough Part 1 FULL GAME [4K 60FPS] No Commentary</t>
  </si>
  <si>
    <t>https://www.youtube.com/c/MKIceAndFire</t>
  </si>
  <si>
    <t>MKIceAndFire</t>
  </si>
  <si>
    <t>https://www.youtube.com/watch?v=AF_f8kl8lJQ</t>
  </si>
  <si>
    <t>Marvel's Wolverine - Reveal Trailer | PlayStation Showcase 2021</t>
  </si>
  <si>
    <t>https://www.youtube.com/watch?v=9pnK8akbd2M</t>
  </si>
  <si>
    <t>Batman: Arkham Origins Official Trailer</t>
  </si>
  <si>
    <t>https://www.youtube.com/c/batmanarkham</t>
  </si>
  <si>
    <t>https://www.youtube.com/watch?v=8I8wuFrp7gI</t>
  </si>
  <si>
    <t>Why Israel’s Doomsday Nationalists Want To Destroy This</t>
  </si>
  <si>
    <t>https://www.youtube.com/c/ajplus</t>
  </si>
  <si>
    <t>AJ+</t>
  </si>
  <si>
    <t>https://www.youtube.com/watch?v=EtNiXoKDc1U</t>
  </si>
  <si>
    <t>Ukraine war: graves found in city recaptured from Russians - BBC News</t>
  </si>
  <si>
    <t>https://www.youtube.com/c/BBCNews</t>
  </si>
  <si>
    <t>BBC</t>
  </si>
  <si>
    <t>https://www.youtube.com/watch?v=E851QJZoKLY</t>
  </si>
  <si>
    <t>NASA Mars Exploration Live | Perseverance Rover Live | Mars Mission Live | English News Live</t>
  </si>
  <si>
    <t>CNN</t>
  </si>
  <si>
    <t>https://www.youtube.com/watch?v=Cphle9wkjCE</t>
  </si>
  <si>
    <t>Chinese skyscraper in flames after fire engulfs high-rise in Changsha city I Watch</t>
  </si>
  <si>
    <t>https://www.youtube.com/c/htdotcom</t>
  </si>
  <si>
    <t>Hindustan Times</t>
  </si>
  <si>
    <t>https://www.youtube.com/watch?v=k2XHHyaiNds</t>
  </si>
  <si>
    <t>EXPOSED: The Hindu-Muslim TRP game | TV Newsance 187</t>
  </si>
  <si>
    <t>https://www.youtube.com/c/newslaundry1</t>
  </si>
  <si>
    <t>newslanudry</t>
  </si>
  <si>
    <t>https://www.youtube.com/watch?v=_CkFNJgKsFs</t>
  </si>
  <si>
    <t>Top countries with proven natural gas reserves</t>
  </si>
  <si>
    <t>https://www.youtube.com/c/trtworld</t>
  </si>
  <si>
    <t>TRT</t>
  </si>
  <si>
    <t>https://www.youtube.com/watch?v=SbGNUOSICuA</t>
  </si>
  <si>
    <t>FIFA World Cup 2022: Qatar faces challenges as countdown looms</t>
  </si>
  <si>
    <t>https://www.youtube.com/c/aljazeeraenglish</t>
  </si>
  <si>
    <t>Al Jazeera English</t>
  </si>
  <si>
    <t>https://www.youtube.com/watch?v=428zc1Ng3mg</t>
  </si>
  <si>
    <t>This Is Why Red Bull Keeps Winning Races</t>
  </si>
  <si>
    <t>https://www.youtube.com/c/GPCulture</t>
  </si>
  <si>
    <t>GP Culture</t>
  </si>
  <si>
    <t>https://www.youtube.com/watch?v=mV5PRP-VROs</t>
  </si>
  <si>
    <t>MotoGP™ Race Highlights | 2022</t>
  </si>
  <si>
    <t>https://www.youtube.com/c/motogp</t>
  </si>
  <si>
    <t>https://www.youtube.com/watch?v=oCZahIvv27I</t>
  </si>
  <si>
    <t>India's performance at Commonwealth Games 2022</t>
  </si>
  <si>
    <t>https://www.youtube.com/c/DDIndia</t>
  </si>
  <si>
    <t>DD INDIA</t>
  </si>
  <si>
    <t>https://www.youtube.com/watch?v=LvXr-P50VGo</t>
  </si>
  <si>
    <t>Roger Federer announces tennis retirement: 'Bittersweet decision'</t>
  </si>
  <si>
    <t>https://www.youtube.com/c/guardiansport</t>
  </si>
  <si>
    <t>Guardian Sport</t>
  </si>
  <si>
    <t>https://www.youtube.com/watch?v=isiSvURJc8A</t>
  </si>
  <si>
    <t>PV Sindhu Wins Gold | Women's Badminton | Highlights | Commonwealth Games | 8th August 2022</t>
  </si>
  <si>
    <t>https://www.youtube.com/user/sonyliv</t>
  </si>
  <si>
    <t>SonyLIV</t>
  </si>
  <si>
    <t>https://www.youtube.com/watch?v=FIr9CE6yAHg</t>
  </si>
  <si>
    <t>WHEN NO ONE IS WATCHING - Powerful Motivational Speech</t>
  </si>
  <si>
    <t>https://www.youtube.com/c/BenLionelScott</t>
  </si>
  <si>
    <t>Ben Lionel Scott</t>
  </si>
  <si>
    <t>https://www.youtube.com/watch?v=fBnAMUkNM2k</t>
  </si>
  <si>
    <t>ENGLISH SPEECH | MUNIBA MAZARI - We all are Perfectly Imperfect (English Subtitles)</t>
  </si>
  <si>
    <t>https://www.youtube.com/c/EnglishSpeeches</t>
  </si>
  <si>
    <t>English Speeches</t>
  </si>
  <si>
    <t>https://www.youtube.com/watch?v=O4iGNXsqghs</t>
  </si>
  <si>
    <t>Keanu Reeves Shows Off His Most Prized Motorcycles | Collected | GQ</t>
  </si>
  <si>
    <t>https://www.youtube.com/c/GQ</t>
  </si>
  <si>
    <t>https://www.youtube.com/watch?v=jzJW0gTYB9k</t>
  </si>
  <si>
    <t>Impossible Sports Moments</t>
  </si>
  <si>
    <t>https://www.youtube.com/c/Ashstudio7HD</t>
  </si>
  <si>
    <t>https://www.youtube.com/watch?v=dwV04XuiWq4</t>
  </si>
  <si>
    <t>All Sports Baseball Battle | Dude Perfect</t>
  </si>
  <si>
    <t>Dude perfect</t>
  </si>
  <si>
    <t>https://www.youtube.com/watch?v=rXWY8jEVUpk</t>
  </si>
  <si>
    <t>History Of Deathstroke</t>
  </si>
  <si>
    <t>https://www.youtube.com/variant</t>
  </si>
  <si>
    <t>https://www.youtube.com/watch?v=QZATTFyZfsc</t>
  </si>
  <si>
    <t>Imagine Dragons - "Warriors" Live (League of Legends Worlds 2014)</t>
  </si>
  <si>
    <t>https://www.youtube.com/c/IMAGINEDRAGONSLIVEE</t>
  </si>
  <si>
    <t>https://www.youtube.com/watch?v=5UMCrq-bBCg</t>
  </si>
  <si>
    <t>Taylor Swift ft. Chris Stapleton - I Bet You Think About Me (Taylor's Version)</t>
  </si>
  <si>
    <t>https://www.youtube.com/c/TaylorSwift</t>
  </si>
  <si>
    <t>https://www.youtube.com/watch?v=cL3pEe47qyk</t>
  </si>
  <si>
    <t>Full Documentary: Dark Web</t>
  </si>
  <si>
    <t>https://www.youtube.com/c/jansonmedia</t>
  </si>
  <si>
    <t>Janson Media</t>
  </si>
  <si>
    <t>https://www.youtube.com/watch?v=44UA61eY008</t>
  </si>
  <si>
    <t>Police Officers Find Out - What is JIHAD?</t>
  </si>
  <si>
    <t>https://www.youtube.com/c/SabeelAhmedIslam</t>
  </si>
  <si>
    <t>Sabeel Ahmed</t>
  </si>
  <si>
    <t>https://www.youtube.com/watch?v=6OoEXMpldWg</t>
  </si>
  <si>
    <t>Ryan Reynold’s Speech Will Leave You SPEECHLESS — Best Life Advice</t>
  </si>
  <si>
    <t>https://www.youtube.com/c/MotivationMentors</t>
  </si>
  <si>
    <t>Motivation Mentors</t>
  </si>
  <si>
    <t>https://www.youtube.com/watch?v=C31rj-bZ7dA</t>
  </si>
  <si>
    <t>REMEMBER YOUR DREAM - Motivational Video</t>
  </si>
  <si>
    <t>https://www.youtube.com/c/AhmedIsmail2</t>
  </si>
  <si>
    <t>Ahmed Ismail</t>
  </si>
  <si>
    <t>https://www.youtube.com/watch?v=g3hq2SIo2Fs</t>
  </si>
  <si>
    <t>Rupee Hits New All-Time Low As Dollar Climbs To 20-Year Peak</t>
  </si>
  <si>
    <t>https://www.youtube.com/c/NDTV</t>
  </si>
  <si>
    <t>https://www.youtube.com/watch?v=ijHBHyKC__4</t>
  </si>
  <si>
    <t>I Played Games Nobody Plays</t>
  </si>
  <si>
    <t>https://www.youtube.com/c/LazarBeam</t>
  </si>
  <si>
    <t>LazarBeam</t>
  </si>
  <si>
    <t>https://www.youtube.com/watch?v=_8gfCdt3H00&amp;t=87s</t>
  </si>
  <si>
    <t>Customer Psychology, Four Views Of Consumer Decision Making</t>
  </si>
  <si>
    <t>https://www.youtube.com/channel/UCcIUnCsBfONvbWdm3ncr82w</t>
  </si>
  <si>
    <t>Virda Warsi</t>
  </si>
  <si>
    <t>https://www.youtube.com/watch?v=7EGD9edu-ls</t>
  </si>
  <si>
    <t>I Attended Spider-Man : No Way Home Premiere | Ashish Chanchlani | LA vlog</t>
  </si>
  <si>
    <t>https://www.youtube.com/watch?v=hWPopqZJJww</t>
  </si>
  <si>
    <t>Sasta Biig Bosss | Parody | Ashish Chanchlani</t>
  </si>
  <si>
    <t>https://www.youtube.com/watch?v=-8VfKZCOo_I</t>
  </si>
  <si>
    <t>Camila Cabello - Bam Bam (Official Music Video) ft. Ed Sheeran</t>
  </si>
  <si>
    <t>https://www.youtube.com/channel/UCk0wwaFCIkxwSfi6gpRqQUw</t>
  </si>
  <si>
    <t>https://www.youtube.com/watch?v=0Kx3sobEBFE</t>
  </si>
  <si>
    <t>Camila Cabello - Don't Go Yet (Official Video)</t>
  </si>
  <si>
    <t>https://www.youtube.com/watch?v=afeisEQa5l8</t>
  </si>
  <si>
    <t>Camila Cabello - First Man (LIVE at the 62nd GRAMMYs)</t>
  </si>
  <si>
    <t>https://www.youtube.com/watch?v=k1RI5locZE4</t>
  </si>
  <si>
    <t>AWS Tutorial For Beginners | AWS Full Course - Learn AWS In 10 Hours | AWS Training | Edureka</t>
  </si>
  <si>
    <t>Python Full Course - Learn Python in 12 Hours | Python Tutorial For Beginners | Edureka</t>
  </si>
  <si>
    <t>Azure Full Course - Learn Microsoft Azure in 8 Hours | Azure Tutorial For Beginners | Edureka</t>
  </si>
  <si>
    <t>Data Science Full Course - Learn Data Science in 10 Hours | Data Science For Beginners | Edureka</t>
  </si>
  <si>
    <t>C Programming For Beginners | Learn C Programming | C Tutorial For Beginners | Edureka</t>
  </si>
  <si>
    <t>https://www.youtube.com/watch?v=VPPTDp8_Blc</t>
  </si>
  <si>
    <t>I TRIED GYMNASTICS FOR THE FIRST TIME</t>
  </si>
  <si>
    <t>https://www.youtube.com/watch?v=s0sk9iIndtw&amp;t=5s</t>
  </si>
  <si>
    <t>Complete 15 Min ABS Workout | RESULTS GUARANTEED</t>
  </si>
  <si>
    <t>https://www.youtube.com/watch?v=FEGRLYSWJTk</t>
  </si>
  <si>
    <t>Trying ANIMES Hardest Exercises In Real Life</t>
  </si>
  <si>
    <t>https://www.youtube.com/watch?v=IolldJiLf90</t>
  </si>
  <si>
    <t>10 Minute Fat Burning Morning Routine You Can Do Everyday</t>
  </si>
  <si>
    <t>https://www.youtube.com/watch?v=UdVAx-_dc6w&amp;t=661s</t>
  </si>
  <si>
    <t>Before You Waste Time, Watch This | Jay Shetty</t>
  </si>
  <si>
    <t>https://www.youtube.com/channel/UCbV60AGIHKz2xIGvbk0LLvg</t>
  </si>
  <si>
    <t>Jay Shetty</t>
  </si>
  <si>
    <t>https://www.youtube.com/watch?v=sxPqNpt6SRw</t>
  </si>
  <si>
    <t>DO THIS To Never Be LAZY AGAIN! (Master Self-Discipline)| Jay Shetty</t>
  </si>
  <si>
    <t>https://www.youtube.com/watch?v=rgX8xI7w-ew</t>
  </si>
  <si>
    <t>6 SIMPLE HABITS I Use For A More PRODUCTIVE LIFE | Jay Shetty</t>
  </si>
  <si>
    <t>https://www.youtube.com/watch?v=WE0s4RPxrZs</t>
  </si>
  <si>
    <t>The First Thing I Learned As A Monk</t>
  </si>
  <si>
    <t>https://www.youtube.com/watch?v=cgMvFRUAd0s</t>
  </si>
  <si>
    <t>11 Ways You Can Overcome Fear &amp; Anxiety</t>
  </si>
  <si>
    <t>https://www.youtube.com/watch?v=rkWMI1a2eV0</t>
  </si>
  <si>
    <t>DO SUPER-HUMANS EXIST?!?! | The Proof Is Out There</t>
  </si>
  <si>
    <t>https://www.youtube.com/user/historychannel</t>
  </si>
  <si>
    <t>History</t>
  </si>
  <si>
    <t>https://www.youtube.com/watch?v=IROLRx0Bypw</t>
  </si>
  <si>
    <t>Ancient Aliens: Terrifying Humanoids Emerge from Subterranean Realm (Season 18)</t>
  </si>
  <si>
    <t>https://www.youtube.com/watch?v=BRbFsUcDElI</t>
  </si>
  <si>
    <t>The UnXplained: The Untold True Story of King Arthur (Season 3)</t>
  </si>
  <si>
    <t>https://www.youtube.com/watch?v=PCCZI7lfCmQ</t>
  </si>
  <si>
    <t>UFO Experiment Gone Horribly Wrong | The Secret of Skinwalker Ranch (Season 3)</t>
  </si>
  <si>
    <t>https://www.youtube.com/watch?v=c0-YxYM0Gi8</t>
  </si>
  <si>
    <t>AMAZING SURVIVOR Lives Through TWO Nuclear Explosions (Season 3) | The UnXplained</t>
  </si>
  <si>
    <t>https://www.youtube.com/watch?v=vpIMRb-ZqVY</t>
  </si>
  <si>
    <t>TOP 7 WEAPONS OF SOUTHEAST ASIA | Forged in Fire</t>
  </si>
  <si>
    <t>https://www.youtube.com/c/forgedinfire</t>
  </si>
  <si>
    <t>Forged in Fire</t>
  </si>
  <si>
    <t>https://www.youtube.com/watch?v=J1mxry4ad7w</t>
  </si>
  <si>
    <t>BEST OF BEN ABBOTT: The Undefeated Bladesmith | Forged in Fire</t>
  </si>
  <si>
    <t>https://www.youtube.com/watch?v=oSxyBBNJ4QI</t>
  </si>
  <si>
    <t>SHARPEST JAPANESE WEAPONS OF ALL TIME! | FORGED IN FIRE</t>
  </si>
  <si>
    <t>https://www.youtube.com/watch?v=qsjXPOG5djk</t>
  </si>
  <si>
    <t>Top 5 Curved Blades of ALL TIME! | Forged in Fire</t>
  </si>
  <si>
    <t>https://www.youtube.com/watch?v=MlsfIhhGwcw</t>
  </si>
  <si>
    <t>Forged in Fire: Top 5 DEADLIEST Icebreakers!</t>
  </si>
  <si>
    <t xml:space="preserve">MrBeast </t>
  </si>
  <si>
    <t>https://www.youtube.com/watch?v=jdMNoQE3mIQ</t>
  </si>
  <si>
    <t>I Survived A Plane Crash</t>
  </si>
  <si>
    <t>https://www.youtube.com/watch?v=3jS_yEK8qVI</t>
  </si>
  <si>
    <t>World’s Most Dangerous Escape Room!</t>
  </si>
  <si>
    <t>https://www.youtube.com/watch?v=NkE0AMGzpJY</t>
  </si>
  <si>
    <t>Last To Leave $800,000 Island Keeps It</t>
  </si>
  <si>
    <t>https://www.youtube.com/watch?v=sWAmULmbS-I</t>
  </si>
  <si>
    <t>Raul Rosas Jr Becomes the Youngest Fighter in UFC History | DWCS FREE FIGHT</t>
  </si>
  <si>
    <t>https://www.youtube.com/c/ufc</t>
  </si>
  <si>
    <t>UFC - Ultimate Fighting Championship</t>
  </si>
  <si>
    <t>https://www.youtube.com/watch?v=asBy4EyYtI8</t>
  </si>
  <si>
    <t>Ultimate Knockouts: Heavyweight KOs | Full Episode | UFC Celebrates Black History Month</t>
  </si>
  <si>
    <t>https://www.youtube.com/watch?v=s2jRKJ-ha5U</t>
  </si>
  <si>
    <t>UFC 229: Khabib vs McGregor - Fight Motion</t>
  </si>
  <si>
    <t>https://www.youtube.com/watch?v=cUcrgnP05aA</t>
  </si>
  <si>
    <t>Mackenzie Dern vs Nina Nunes | FREE FIGHT | UFC Vegas 61</t>
  </si>
  <si>
    <t>https://www.youtube.com/watch?v=CnucTZ0XAI8</t>
  </si>
  <si>
    <t>Top 10 Women's Bantamweight Knockouts in UFC History</t>
  </si>
  <si>
    <t>Syed safdar</t>
  </si>
  <si>
    <t>https://www.youtube.com/c/StudyGlows</t>
  </si>
  <si>
    <t>Siddhant Agnihotri</t>
  </si>
  <si>
    <t>https://www.youtube.com/c/LearnwithLOKESHLALWANI</t>
  </si>
  <si>
    <t>Lokesh Lalwani</t>
  </si>
  <si>
    <t>https://www.youtube.com/channel/UCiTljW6FMHQQhK81MWVGoag</t>
  </si>
  <si>
    <t>Rohit Negi</t>
  </si>
  <si>
    <t>https://www.youtube.com/c/LallantopSports</t>
  </si>
  <si>
    <t>Saurabh Diwedi</t>
  </si>
  <si>
    <t>https://www.youtube.com/c/BeingIIITian</t>
  </si>
  <si>
    <t>Harman Singh</t>
  </si>
  <si>
    <t>https://www.youtube.com/channel/UCYnMzKK6hcpnlRCxGnPwk6Q</t>
  </si>
  <si>
    <t>Colors Cineplex</t>
  </si>
  <si>
    <t>https://www.youtube.com/c/PakistanSuperLeagueOfficial</t>
  </si>
  <si>
    <t>Pakistan Super League</t>
  </si>
  <si>
    <t>https://www.youtube.com/c/TechBurner</t>
  </si>
  <si>
    <t>https://www.youtube.com/c/ReWadiaTricks</t>
  </si>
  <si>
    <t>Rewadia</t>
  </si>
  <si>
    <t>https://www.youtube.com/cricket</t>
  </si>
  <si>
    <t>England &amp; Wales Cricket Board</t>
  </si>
  <si>
    <t>https://www.youtube.com/c/EdwardsCricket</t>
  </si>
  <si>
    <t>NOT GIVEN</t>
  </si>
  <si>
    <t>https://www.youtube.com/c/Thugesh</t>
  </si>
  <si>
    <t>Mahesh Keshwala</t>
  </si>
  <si>
    <t>https://www.youtube.com/channel/UCy2mVoZ0NPr49ZRN5mEL7sg</t>
  </si>
  <si>
    <t>Dhiru</t>
  </si>
  <si>
    <t>https://www.youtube.com/c/WorldAffairsUnacademy</t>
  </si>
  <si>
    <t>Prashant Dhawan</t>
  </si>
  <si>
    <t>https://www.youtube.com/c/SuperSuperOfficial</t>
  </si>
  <si>
    <t>Aman Sinha</t>
  </si>
  <si>
    <t>https://www.youtube.com/c/PakistanSuperLeagueArchives</t>
  </si>
  <si>
    <t>Dot Republic Media</t>
  </si>
  <si>
    <t>https://www.youtube.com/c/TechBar</t>
  </si>
  <si>
    <t>Sanchit</t>
  </si>
  <si>
    <t>https://youtu.be/z8qSUNvvpHE</t>
  </si>
  <si>
    <t>A Geopolitical Tour of This World</t>
  </si>
  <si>
    <t>https://youtu.be/dsq818YAS8o</t>
  </si>
  <si>
    <t>Excel Tricks To earn 800 rs. in 15 minutes</t>
  </si>
  <si>
    <t>https://youtu.be/zmSjV0_t6-8</t>
  </si>
  <si>
    <t>How To Start Coding</t>
  </si>
  <si>
    <t>https://youtu.be/rtLbdwAVZZM</t>
  </si>
  <si>
    <t>T20 World Cup 2022 Team India में Sanju Samson को मौका नहीं मिला तो ये Video Viral हो गया | Pant</t>
  </si>
  <si>
    <t>https://youtu.be/Wn9iALMyS7c</t>
  </si>
  <si>
    <t>First Day at @Accenture Gurugram Office | Work From Office | Office Tour | Management Consultant</t>
  </si>
  <si>
    <t>https://youtu.be/tERFbEtkv0k</t>
  </si>
  <si>
    <t>England Legends VS West Indies Legends</t>
  </si>
  <si>
    <t>https://youtu.be/7dNl--kBSUA</t>
  </si>
  <si>
    <t>Super Over | Karachi Kings vs Multan Sultans | Match 31 | HBL PSL 2020 | MB2E</t>
  </si>
  <si>
    <t>https://youtu.be/bu6bCgfwUf4</t>
  </si>
  <si>
    <t>I Went to Apple Park for the first time</t>
  </si>
  <si>
    <t>https://youtu.be/eEmUX0xLO7Y</t>
  </si>
  <si>
    <t>How to create Captain America Shield VFX</t>
  </si>
  <si>
    <t>https://youtu.be/wLIkE82sK-o</t>
  </si>
  <si>
    <t>iphone 14 Pro - New Trend Setter in Market</t>
  </si>
  <si>
    <t>https://youtu.be/Pv65sev1388</t>
  </si>
  <si>
    <t>Kaur Stars With Unbeaten 143 | Highlights - England v India | 2nd Women's Royal London ODI 2022</t>
  </si>
  <si>
    <t>https://youtu.be/R1Ia8jA84ms</t>
  </si>
  <si>
    <t>Sir Ravindra Jadeja | A Masterclass In Fielding (Compilation)</t>
  </si>
  <si>
    <t>https://youtu.be/8-AZ1DIWAks</t>
  </si>
  <si>
    <t>Boycott These Cringe Instagram Couple! (ESHAN &amp; ARSHI ROAST)</t>
  </si>
  <si>
    <t>https://youtu.be/nXDuQ969I1g</t>
  </si>
  <si>
    <t>Best Smartphone for You - Live Suggestion (Amazon &amp; Flipkart Sale)</t>
  </si>
  <si>
    <t>https://youtu.be/ZY8miO-5RlE</t>
  </si>
  <si>
    <t>Ananya Panday Got Roasted In Movie Trailer😂 Ft.Jacqueline &amp; Suresh</t>
  </si>
  <si>
    <t>https://youtu.be/0PuvJgfadzs</t>
  </si>
  <si>
    <t>If Turkey Raises Kashmir, India will raise Cyprus Issue| Jaishankar hits back at Erdogan over Cyprus</t>
  </si>
  <si>
    <t>https://youtu.be/Vca9hKFXz7E</t>
  </si>
  <si>
    <t>Mr. Immortal, The Leader &amp; Jennifer's Blood | She-Hulk Episode 6 Breakdown | SuperSuper</t>
  </si>
  <si>
    <t>https://youtu.be/bVB7DSTiebI</t>
  </si>
  <si>
    <t>Rizwan &amp; Babar Playing Superbly | Powerplay | Pakistan vs England | 2nd T20I 2022 | PCB | MU2L</t>
  </si>
  <si>
    <t>https://youtu.be/80eHezrg8xM</t>
  </si>
  <si>
    <t>Even Kidney can’t AFFORD it - iPhone 14 Pro</t>
  </si>
  <si>
    <t>Adarsh</t>
  </si>
  <si>
    <t>https://youtu.be/5AF2sefJvGs</t>
  </si>
  <si>
    <t>Tea Kadai Paavangal | Parithabangal</t>
  </si>
  <si>
    <t>https://www.youtube.com/c/Parithabangal/featured</t>
  </si>
  <si>
    <t>Parithabangal</t>
  </si>
  <si>
    <t>Tamil</t>
  </si>
  <si>
    <t>https://youtu.be/lt_40Uv1uZo</t>
  </si>
  <si>
    <t>The Thrilling Climb of KALAVANTIN DURG | Kalavantin Durg Trek</t>
  </si>
  <si>
    <t>https://www.youtube.com/channel/UC2N5r2FvEOiDPKvaLW9rivw/featured</t>
  </si>
  <si>
    <t>Aniruddha Patil</t>
  </si>
  <si>
    <t>https://youtu.be/QMXpfRw0KJE</t>
  </si>
  <si>
    <t>My Problem with Custom Exhausts | Bike Ride to Ladakh | 2022 | EP03 | 4K</t>
  </si>
  <si>
    <t>https://www.youtube.com/c/AnuragSalgaonkar/featured</t>
  </si>
  <si>
    <t>Anurag Salgaonkar</t>
  </si>
  <si>
    <t>https://youtu.be/yxYKAcyVVik</t>
  </si>
  <si>
    <t>2023 Ferrari Purosangue - The India-friendly V12 Ferrari! | First Look | Autocar India</t>
  </si>
  <si>
    <t>https://www.youtube.com/c/autocarindia1/featured</t>
  </si>
  <si>
    <t>Autocar India</t>
  </si>
  <si>
    <t>https://youtu.be/ZmeQvz0wFAg</t>
  </si>
  <si>
    <t>Delivery Leli aj New Bike ki First in India | First in Uttarakhand</t>
  </si>
  <si>
    <t>https://www.youtube.com/c/BakhandiBlow</t>
  </si>
  <si>
    <t>Bakhandi Blow</t>
  </si>
  <si>
    <t>https://youtu.be/AtOHqq8SL7g</t>
  </si>
  <si>
    <t>SORRY...COOL SURESH AT VTK FDFS</t>
  </si>
  <si>
    <t>https://www.youtube.com/c/behindwoodstv/featured</t>
  </si>
  <si>
    <t>BehindwoodsTV</t>
  </si>
  <si>
    <t>https://youtu.be/D-T2XmYkTu0</t>
  </si>
  <si>
    <t>GoPro HERO11 - My Cinematic Maldives Adventure 5k</t>
  </si>
  <si>
    <t>https://www.youtube.com/c/BenjaminOrtegaOfficial/featured</t>
  </si>
  <si>
    <t>Benjamin Ortega</t>
  </si>
  <si>
    <t>https://youtu.be/EsLvrrqj0jo</t>
  </si>
  <si>
    <t>Nexon diesel vs Venue diesel - a detailed spec comparison in tamil | Which is best to buy? | Birla</t>
  </si>
  <si>
    <t>https://www.youtube.com/c/birlasparvai</t>
  </si>
  <si>
    <t>Birlas Parvai</t>
  </si>
  <si>
    <t>https://youtu.be/DU_qQ9terkw</t>
  </si>
  <si>
    <t>The 200MP Camera Phone is Here - Motorola Edge 30 Ultra Unboxing &amp; Overview!</t>
  </si>
  <si>
    <t>https://www.youtube.com/c/C4ETech</t>
  </si>
  <si>
    <t>C4ETech English</t>
  </si>
  <si>
    <t>https://youtu.be/CMQrtCE66SU</t>
  </si>
  <si>
    <t>200MP Smartphone Motorola Edge 30 Ultra Unboxing</t>
  </si>
  <si>
    <t>https://www.youtube.com/c/C4ETechTamil/featured</t>
  </si>
  <si>
    <t>C4ETech Tamil</t>
  </si>
  <si>
    <t>https://youtu.be/mkYBJwX_dMs</t>
  </si>
  <si>
    <t>Getting started with Pandas for Data Analysis work - A real world example</t>
  </si>
  <si>
    <t>https://www.youtube.com/c/ExcelTutorials/featured</t>
  </si>
  <si>
    <t>https://youtu.be/4tKYXfOtBGs</t>
  </si>
  <si>
    <t>Thailand| World Ride Day 25 | Cherry Vlogs</t>
  </si>
  <si>
    <t>https://www.youtube.com/c/CherryVlogs-CV</t>
  </si>
  <si>
    <t>Cherry Vlogs</t>
  </si>
  <si>
    <t>https://youtu.be/km0dMUM39q0</t>
  </si>
  <si>
    <t>3-Day Budget Trip To Mysore Under ₹7000 | The Solo Female Traveller EP 16 | Curly Tales</t>
  </si>
  <si>
    <t>https://www.youtube.com/c/curlytalesdigital</t>
  </si>
  <si>
    <t>Curly Tales</t>
  </si>
  <si>
    <t>https://youtu.be/zN2RNPddFMI</t>
  </si>
  <si>
    <t>GIFT BOX UNBOXING !! 16,000₹ Worth Deepavali Fireworks Crackers Gift Box Comparison</t>
  </si>
  <si>
    <t>https://www.youtube.com/c/DANJRVLOGS</t>
  </si>
  <si>
    <t>DAN JR Vlogs</t>
  </si>
  <si>
    <t>https://youtu.be/DxeB1y1Hglc</t>
  </si>
  <si>
    <t>All New Tvs Apache RTR 160 2V All Black Review | On Road Price New Features Mileage | DevMtr</t>
  </si>
  <si>
    <t>https://www.youtube.com/c/DEVMTR/featured</t>
  </si>
  <si>
    <t>Dev Mtr</t>
  </si>
  <si>
    <t>https://youtu.be/YrcTF7h2pE8</t>
  </si>
  <si>
    <t>LEVEL For 1CR+ SALARY In MAANG ??TIER-3 To 5x SALARY as GOOGLE Data Engineer</t>
  </si>
  <si>
    <t>https://www.youtube.com/c/LearningBridge</t>
  </si>
  <si>
    <t>E-Learning Bridge</t>
  </si>
  <si>
    <t>https://youtu.be/sOTMK40gQNI</t>
  </si>
  <si>
    <t>Vendhu Thanindhathu Kaadu Review -Silambarasan TR | GVM | A.R.Rahman | VTK Review</t>
  </si>
  <si>
    <t>https://www.youtube.com/c/EmptyHandAjithsri</t>
  </si>
  <si>
    <t>Empty Hand</t>
  </si>
  <si>
    <t>https://youtu.be/QJfNpK7IM4A</t>
  </si>
  <si>
    <t>Touring an Incredible 72 Acre Colorado Mountaintop Estate!</t>
  </si>
  <si>
    <t>https://www.youtube.com/c/EnesPlus/featured</t>
  </si>
  <si>
    <t>Enes Plus</t>
  </si>
  <si>
    <t>https://youtu.be/2LsJMGaDfuo</t>
  </si>
  <si>
    <t>Vendhu Thanindhathu Kaadu Review In Tamil - VTK Review | Marana Honest Review | STR | GVM</t>
  </si>
  <si>
    <t>https://www.youtube.com/c/EnowaytionPlusOfficial</t>
  </si>
  <si>
    <t>Enowaytion Plus</t>
  </si>
  <si>
    <t>https://youtu.be/82VlSSGEhkE</t>
  </si>
  <si>
    <t>1958 Jeep Willys CJ3B - The First Ever SUV Isn't Easy To Drive | Faisal Khan</t>
  </si>
  <si>
    <t>Faisal Khan</t>
  </si>
  <si>
    <t>https://youtu.be/f8XUxe6ZnO0</t>
  </si>
  <si>
    <t>Baccho ko Dekhte hi Rone lagi..</t>
  </si>
  <si>
    <t>https://www.youtube.com/c/FlyingBeast320/featured</t>
  </si>
  <si>
    <t>https://youtu.be/k8FnUIhV8nM</t>
  </si>
  <si>
    <t>11m LIVING MOBILE MUCH CHEAPER THAN NEW: Carol builds the TINYHOUSE LIVING MOBILE simply by herself</t>
  </si>
  <si>
    <t>https://www.youtube.com/c/GERMANTELEVISION</t>
  </si>
  <si>
    <t>GERMAN TELEVISION</t>
  </si>
  <si>
    <t>https://youtu.be/iVzADHZHKMM</t>
  </si>
  <si>
    <t>I never seen this type of robbery| Episode:05 | he attack me with chair| HR | #international</t>
  </si>
  <si>
    <t>https://www.youtube.com/channel/UC-GOyGEDriYrFgkWDPUWEUQ/featured</t>
  </si>
  <si>
    <t>Heart Racer Rc</t>
  </si>
  <si>
    <t>https://youtu.be/06vJY6fRhvw</t>
  </si>
  <si>
    <t>Dissapointed at our 1st road trip | Couple bike ride Vlog Hussain Manimegalai</t>
  </si>
  <si>
    <t>https://www.youtube.com/c/HussainManimegalai/featured</t>
  </si>
  <si>
    <t>Hussain Manimegalai</t>
  </si>
  <si>
    <t>https://youtu.be/aYIB_7IdOrg</t>
  </si>
  <si>
    <t>Not Buying iPhone 14 Pro during Launch</t>
  </si>
  <si>
    <t>https://www.youtube.com/c/iRobinPro/featured</t>
  </si>
  <si>
    <t>iRobinPro</t>
  </si>
  <si>
    <t>https://youtu.be/I2GqiKy4LZE</t>
  </si>
  <si>
    <t>Kawasaki H2 ki delivery par PAPA bhi chal rahe hai</t>
  </si>
  <si>
    <t>https://www.youtube.com/c/jattprabhjot</t>
  </si>
  <si>
    <t>Jatt Prabhjot</t>
  </si>
  <si>
    <t>https://youtu.be/YWmlu_oSBrA</t>
  </si>
  <si>
    <t>9 months later.. fallen in Love with unique beautiful DUCATI V4S</t>
  </si>
  <si>
    <t>https://www.youtube.com/c/jsfilmsindia/featured</t>
  </si>
  <si>
    <t>JS Films</t>
  </si>
  <si>
    <t>https://youtu.be/729CUzqnjiY</t>
  </si>
  <si>
    <t>MEETING MY FRIENDS ALL TOGETHER AFTER 4 YEARS || MARRIAGE VIBES ||</t>
  </si>
  <si>
    <t>https://www.youtube.com/c/JustBananaPranav/featured</t>
  </si>
  <si>
    <t>Just Banana</t>
  </si>
  <si>
    <t>https://youtu.be/6m4sPMOH5A4</t>
  </si>
  <si>
    <t>iPhone 14 Pro UNBOXING and SETUP - Space Black</t>
  </si>
  <si>
    <t>https://www.youtube.com/c/KarlConrad</t>
  </si>
  <si>
    <t>Karl Conrad</t>
  </si>
  <si>
    <t>https://youtu.be/jhzlbH2vKqw</t>
  </si>
  <si>
    <t>CORDELIA CRUISES TRAVEL VLOG: Chennai to Vizag (Part 2) | 5 Nights on a Cruise in India!</t>
  </si>
  <si>
    <t>https://www.youtube.com/c/KritikaGoel/featured</t>
  </si>
  <si>
    <t>Kritika Goel</t>
  </si>
  <si>
    <t>https://youtu.be/xOrm6tH9kK0</t>
  </si>
  <si>
    <t>My mom not ready to leave from this falls | Apsarakonda Falls - All india trip</t>
  </si>
  <si>
    <t>https://www.youtube.com/c/KrohanSpot</t>
  </si>
  <si>
    <t>Krohan Spot</t>
  </si>
  <si>
    <t>https://youtu.be/LHxx-NYZE9Q</t>
  </si>
  <si>
    <t>Tamil | LMES |</t>
  </si>
  <si>
    <t>https://www.youtube.com/c/premanand20081/featured</t>
  </si>
  <si>
    <t>Let's Make Education Simple</t>
  </si>
  <si>
    <t>https://youtu.be/fPC00LjcoTY</t>
  </si>
  <si>
    <t>Entering Himalayas | Madan Gowri Vlog 2</t>
  </si>
  <si>
    <t>https://www.youtube.com/c/madangowri</t>
  </si>
  <si>
    <t>Madan Gowri</t>
  </si>
  <si>
    <t>https://www.youtube.com/c/MashableIndiaYT/featured</t>
  </si>
  <si>
    <t>Mashable India</t>
  </si>
  <si>
    <t>https://youtu.be/5xpPqUvzXzY</t>
  </si>
  <si>
    <t>The Bombay Journey ft. Swara Bhasker with Siddharth Aalambayan - EP92</t>
  </si>
  <si>
    <t>https://youtu.be/RxE1s0GiGi0</t>
  </si>
  <si>
    <t>Who Would Even Do This?</t>
  </si>
  <si>
    <t>https://www.youtube.com/c/MattsOffRoadRecovery</t>
  </si>
  <si>
    <t>Matt's Off Road Recovery</t>
  </si>
  <si>
    <t>https://youtu.be/L8Pek4h1F2A</t>
  </si>
  <si>
    <t>Worst Accident| All over Tamil Nadu Ride - Episode 24 | #MissMotoaddictto</t>
  </si>
  <si>
    <t>https://www.youtube.com/c/MissMotoaddictto</t>
  </si>
  <si>
    <t>Miss Moto Addicto</t>
  </si>
  <si>
    <t>https://youtu.be/7PJqzus9i6k</t>
  </si>
  <si>
    <t>Mahindra XUV 400 EV full review by Motozip</t>
  </si>
  <si>
    <t>https://www.youtube.com/c/MotoZip</t>
  </si>
  <si>
    <t>Moto Zip</t>
  </si>
  <si>
    <t>https://youtu.be/JUKoGN3bBEc</t>
  </si>
  <si>
    <t>Tour INDIA's First Slide in, Pick Up Caravan on Isuzu V Cross/ Walk Through | Motorhome Adventures</t>
  </si>
  <si>
    <t>https://www.youtube.com/c/MotorhomeAdventures/featured</t>
  </si>
  <si>
    <t>Motorhome Adventures</t>
  </si>
  <si>
    <t>https://youtu.be/mongXLCje2I</t>
  </si>
  <si>
    <t>This Beast SUV should replace Endeavour.</t>
  </si>
  <si>
    <t>https://www.youtube.com/c/motoroctane</t>
  </si>
  <si>
    <t>MotorOctane</t>
  </si>
  <si>
    <t>https://youtu.be/cDqGQBPid-8</t>
  </si>
  <si>
    <t>Aj toh Bawal ride ho gaye|| @MotoVlogger Jannu Stuntz || back training workout</t>
  </si>
  <si>
    <t>https://www.youtube.com/channel/UCYBXpKsj2zsBO58Md_qXiNQ</t>
  </si>
  <si>
    <t>MotoVlogger Jannu Stuntz</t>
  </si>
  <si>
    <t>https://youtu.be/yP3WyefjzaM</t>
  </si>
  <si>
    <t>iPhone 14 Pro Max vs 14 Pro / 14 / 13 / 13 mini / 12 / SE Battery Test!</t>
  </si>
  <si>
    <t>https://www.youtube.com/c/Mrwhosetheboss/featured</t>
  </si>
  <si>
    <t>Mrwhosetheboss</t>
  </si>
  <si>
    <t>https://youtu.be/2LgKPtbRne8</t>
  </si>
  <si>
    <t>Thar Se Uttarakhand Aate Hii Khatarnaak Landslide Dekhne Ko Mila</t>
  </si>
  <si>
    <t>https://www.youtube.com/c/MSKvlogs/featured</t>
  </si>
  <si>
    <t>MSK</t>
  </si>
  <si>
    <t>https://youtu.be/xVwgyebWDOA</t>
  </si>
  <si>
    <t>Range Rover VELAR IS HERE FINALLY</t>
  </si>
  <si>
    <t>https://www.youtube.com/c/MyCountryMyRide/featured</t>
  </si>
  <si>
    <t>My country My Ride</t>
  </si>
  <si>
    <t>https://youtu.be/a5GP5bGOP4s</t>
  </si>
  <si>
    <t>Semester End Alaparaigal - Nakkalites</t>
  </si>
  <si>
    <t>https://www.youtube.com/c/NakkalitesTamil/featured</t>
  </si>
  <si>
    <t>Nakkalites</t>
  </si>
  <si>
    <t>https://youtu.be/_vAQFzrBat4</t>
  </si>
  <si>
    <t>Little Boy Gives Cookies to Garbage Man</t>
  </si>
  <si>
    <t>https://www.youtube.com/c/newsflare/featured</t>
  </si>
  <si>
    <t>Newsflare</t>
  </si>
  <si>
    <t>https://youtu.be/JxB6ZYjYyo4</t>
  </si>
  <si>
    <t>Best Scooter in India 2022 Under 1 Lakh ft. Suzuki Avenis 125, Honda Activa 125 - #2022 #scooters</t>
  </si>
  <si>
    <t>https://www.youtube.com/channel/UCQZAa0UExdrz5pcG7M26cVw</t>
  </si>
  <si>
    <t>Piston salam india</t>
  </si>
  <si>
    <t>https://youtu.be/ZwcccYeHD3o</t>
  </si>
  <si>
    <t>Mahindra XUV400 | Tata Nexon EV Killer? | Review | PowerDrift</t>
  </si>
  <si>
    <t>https://www.youtube.com/powerdrift</t>
  </si>
  <si>
    <t>Power Drift</t>
  </si>
  <si>
    <t>https://youtu.be/ZoA-ZJcghOU</t>
  </si>
  <si>
    <t>Only 3 Months Left...</t>
  </si>
  <si>
    <t>https://www.youtube.com/c/RahulMyoutubeChannel</t>
  </si>
  <si>
    <t>Rahul M</t>
  </si>
  <si>
    <t>https://youtu.be/LrjSi5KdIu8</t>
  </si>
  <si>
    <t>My Mamiyar In Vijay Tv| Ram With Jaanu</t>
  </si>
  <si>
    <t>https://www.youtube.com/c/RamWithJaanu/featured</t>
  </si>
  <si>
    <t>Ram With Jaanu</t>
  </si>
  <si>
    <t>https://youtu.be/t_F4W3ucUG4</t>
  </si>
  <si>
    <t>Drag Race ft. @Faisal Khan x @RiderGirl Vishakha | Mobil Super 4W Campaign</t>
  </si>
  <si>
    <t>https://www.youtube.com/c/RiderGirlVishakha/featured</t>
  </si>
  <si>
    <t>RiderGirl Vishakha</t>
  </si>
  <si>
    <t>https://youtu.be/5ivdBwrBX8Q</t>
  </si>
  <si>
    <t>SOLO Moto Camping | RELAX to Nature ASMR | Silent Vlog</t>
  </si>
  <si>
    <t>https://www.youtube.com/c/RobHamilton11/featured</t>
  </si>
  <si>
    <t>Rob Hamilton</t>
  </si>
  <si>
    <t>https://youtu.be/9fqQWIZLEM8</t>
  </si>
  <si>
    <t>Dark Secret of my Success! Accepting my Privileges !</t>
  </si>
  <si>
    <t>https://www.youtube.com/c/SinghinUSA/featured</t>
  </si>
  <si>
    <t>Singh in USA</t>
  </si>
  <si>
    <t>https://youtu.be/atEYzwp2W68</t>
  </si>
  <si>
    <t>Best Ever Experience in Niagara Falls | Sivaangi Krishnakumar | Canada Tamil Vlogs</t>
  </si>
  <si>
    <t>https://www.youtube.com/c/SivaangiKrishnakumarOffl/featured</t>
  </si>
  <si>
    <t>Sivaangi Krishnakumar</t>
  </si>
  <si>
    <t>https://youtu.be/8QSDzqtThl8</t>
  </si>
  <si>
    <t>Psychiatrist Sothanaigal | Types of Patients | Sothanaigal</t>
  </si>
  <si>
    <t>https://www.youtube.com/c/Sothanaigalmedia</t>
  </si>
  <si>
    <t>Sothanaigal</t>
  </si>
  <si>
    <t>https://youtu.be/kTEb8LtpUoA</t>
  </si>
  <si>
    <t>India To Vietnam - Flight To Hanoi, Local Sim, Currency, Exploring Hanoi In 48 Hrs | Talkin Travel</t>
  </si>
  <si>
    <t>https://www.youtube.com/channel/UCktbDpSgC_JJX3APNNbVMWA/featured</t>
  </si>
  <si>
    <t>Talkin Travel</t>
  </si>
  <si>
    <t>https://youtu.be/0MTy3s8AMuQ</t>
  </si>
  <si>
    <t>VENDHU THANINDHATHU KAADU Review - Simbu, Gautam Vasudevan - Tamil Talkies</t>
  </si>
  <si>
    <t>https://www.youtube.com/c/TamilTalkies/featured</t>
  </si>
  <si>
    <t>Tamil Talkies</t>
  </si>
  <si>
    <t>https://youtu.be/ZyzZwSj0TFg</t>
  </si>
  <si>
    <t>Phone?| Tamil Tech</t>
  </si>
  <si>
    <t>https://www.youtube.com/c/TamilTechOfficial/featured</t>
  </si>
  <si>
    <t>Tamil tech</t>
  </si>
  <si>
    <t>https://youtu.be/c3KatwgK4x8</t>
  </si>
  <si>
    <t>How I Save Money Living In NYC as a 25 Year Old</t>
  </si>
  <si>
    <t>https://www.youtube.com/c/TaylorBell</t>
  </si>
  <si>
    <t>Taylor Bell</t>
  </si>
  <si>
    <t>https://youtu.be/e7jc8KY2WIU</t>
  </si>
  <si>
    <t>EP #79 Back to Chandigarh with Appa &amp; Amma</t>
  </si>
  <si>
    <t>https://www.youtube.com/c/TechTravelEat/featured</t>
  </si>
  <si>
    <t>Tech travel eat by sujith Bhakthan</t>
  </si>
  <si>
    <t>https://youtu.be/js3Lq2YW7GU</t>
  </si>
  <si>
    <t>Aakhir Apni New Superbike Hayabusa Lane Ki Good News Mil Gayi Lekin Ladai Hogai</t>
  </si>
  <si>
    <t>https://www.youtube.com/c/TheUK07Rider/featured</t>
  </si>
  <si>
    <t>The UK07 Rider</t>
  </si>
  <si>
    <t>https://youtu.be/8XwGFM4ZNv0</t>
  </si>
  <si>
    <t>Inside Osaka's WEIRDEST Tiny Apartment</t>
  </si>
  <si>
    <t>https://www.youtube.com/c/TokyoLens/featured</t>
  </si>
  <si>
    <t>Tokyo Lens</t>
  </si>
  <si>
    <t>https://youtu.be/8PRpzPY7YwQ</t>
  </si>
  <si>
    <t>FIRST LOOK: Ferrari Purosangue – £300k+ 4x4 with 715bhp V12 and electric doors | Top Gear</t>
  </si>
  <si>
    <t>https://www.youtube.com/c/TopGear/featured</t>
  </si>
  <si>
    <t>Top Gear</t>
  </si>
  <si>
    <t>https://youtu.be/sqisjJRx5mo</t>
  </si>
  <si>
    <t>Venice, Italy 🇮🇹 | Summer Walking Tour 2022 - 4K/60fps HDR</t>
  </si>
  <si>
    <t>https://www.youtube.com/c/Touristers</t>
  </si>
  <si>
    <t>Tourister</t>
  </si>
  <si>
    <t>https://youtu.be/XT0VEOcgHTo</t>
  </si>
  <si>
    <t>TRIP TO LADAKH BEGINS WITH FAMILY BRAND NEW CAR FOR TRIP XUV700 IN LADAKH TUBERBASSS</t>
  </si>
  <si>
    <t>https://www.youtube.com/c/TuberBasss</t>
  </si>
  <si>
    <t>Tuber Basss</t>
  </si>
  <si>
    <t>https://youtu.be/ad5pJcsoID8</t>
  </si>
  <si>
    <t>The Real Fight begins|TTF vs cherry |She asked emergency help | TTF | cherry vlogs | Tamil|</t>
  </si>
  <si>
    <t>https://www.youtube.com/channel/UCQSbjDZOCsJfsddQm9b4PZg</t>
  </si>
  <si>
    <t>Twin Throttlers</t>
  </si>
  <si>
    <t>https://youtu.be/uI28nolXB-Q</t>
  </si>
  <si>
    <t>Hidden Village Of Sikkim / RANIDHUNGA TREK / Tour Guide / West Sikkim/ Day-4</t>
  </si>
  <si>
    <t>https://www.youtube.com/channel/UCQ9xZBXdzb_e421/09/2022PaJiZJkA/featured</t>
  </si>
  <si>
    <t>Vlogon With Prashant</t>
  </si>
  <si>
    <t>https://youtu.be/7Q7vLo2rCdc</t>
  </si>
  <si>
    <t>New 2023 KTM Duke 250 | Ride Review &amp; Price | First in Tamil</t>
  </si>
  <si>
    <t>https://www.youtube.com/c/VSAUTOSTamil/featured</t>
  </si>
  <si>
    <t>VS autos tamil</t>
  </si>
  <si>
    <t>https://youtu.be/IgFZnuR_aQ0</t>
  </si>
  <si>
    <t>MERI FLIGHT KI EMERGENCY LANDING HUI - DELHI TO ??</t>
  </si>
  <si>
    <t>https://www.youtube.com/c/YPMVlogs/featured</t>
  </si>
  <si>
    <t>YPM Vlogs</t>
  </si>
  <si>
    <t>https://youtu.be/ZjzrjJhcnq8</t>
  </si>
  <si>
    <t>Reving hard My ZX10R While taking to Girls Meet|ZX10R ka Atank|Z900 Rider</t>
  </si>
  <si>
    <t>https://www.youtube.com/c/Z900Rider/featured</t>
  </si>
  <si>
    <t>Z900 Rider</t>
  </si>
  <si>
    <t>Jaimo</t>
  </si>
  <si>
    <t>https://youtu.be/eEV7WvwywUA</t>
  </si>
  <si>
    <t>HIGHLY ACCURATE Strategy | Step by Step Cheklist​ | Avoid Hesitation</t>
  </si>
  <si>
    <t>https://www.youtube.com/c/OliverVelezTrading/featured</t>
  </si>
  <si>
    <t>Oliver Velez</t>
  </si>
  <si>
    <t>https://youtu.be/Hf2ya7PzWG8</t>
  </si>
  <si>
    <t>Rising Above The 4 You's</t>
  </si>
  <si>
    <t>https://youtu.be/lR-yIr8dfrg</t>
  </si>
  <si>
    <t>Powerful Trading Tactic To Recoup Some Of Your Losses</t>
  </si>
  <si>
    <t>https://youtu.be/fHIp0TOAr5w</t>
  </si>
  <si>
    <t>Turning Points And Continuation Trades</t>
  </si>
  <si>
    <t>https://youtu.be/2tdQManqyE0</t>
  </si>
  <si>
    <t>The Best Moving Averages for Trading - Money Show Event</t>
  </si>
  <si>
    <t>https://youtu.be/SwBCEcVQcWY</t>
  </si>
  <si>
    <t>Excel Password Encryption to Open and Modify in Excel</t>
  </si>
  <si>
    <t>https://www.youtube.com/results?search_query=your+excel+guy</t>
  </si>
  <si>
    <t>Kadhiravan Jayachandhiran</t>
  </si>
  <si>
    <t>NA</t>
  </si>
  <si>
    <t>https://youtu.be/BY77dzpNvIM</t>
  </si>
  <si>
    <t>Connecting Slicers and Timelines to Multiple Pivot Tables in Excel</t>
  </si>
  <si>
    <t>https://youtu.be/IWpR0_DmgLw</t>
  </si>
  <si>
    <t>Basics of Pivot Tables that you must know | Excel</t>
  </si>
  <si>
    <t>https://youtu.be/dH_o9CWJLss</t>
  </si>
  <si>
    <t>Unknown Saving Methods in Excel</t>
  </si>
  <si>
    <t>https://youtu.be/3RNAhmu5orY</t>
  </si>
  <si>
    <t>Referencing Battle between Relative and Fixed Referencing</t>
  </si>
  <si>
    <t>https://youtu.be/WfsHZN2Ii1k</t>
  </si>
  <si>
    <t>Sham | Marvel Studios' She-Hulk: Attorney at Law | Disney+</t>
  </si>
  <si>
    <t>https://www.youtube.com/c/marvel</t>
  </si>
  <si>
    <t>Marvel Entertainment</t>
  </si>
  <si>
    <t>https://youtu.be/q9qaEH9IM4g</t>
  </si>
  <si>
    <t>Episode 4 Recap | Marvel Studios' She-Hulk: Attorney at Law | Disney+</t>
  </si>
  <si>
    <t>https://youtu.be/Y6XZGKkraxg</t>
  </si>
  <si>
    <t>Breaking News out of D23 Expo! | Marvel Minute</t>
  </si>
  <si>
    <t>https://youtu.be/cmWrzXNVnCE</t>
  </si>
  <si>
    <t>Moon Girl and Devil Dinosaur Premiere Date Announced!</t>
  </si>
  <si>
    <t>https://youtu.be/FkUL4M7F1Qo</t>
  </si>
  <si>
    <t>Best of Marvel Cosplay at D23 Expo 2022!</t>
  </si>
  <si>
    <t>https://youtu.be/BN6WIkaQn6U</t>
  </si>
  <si>
    <t>Everything You Need To Know About Smallcase</t>
  </si>
  <si>
    <t>https://youtu.be/yjScq1TlcxE</t>
  </si>
  <si>
    <t>How Content Creators Make Huge Money On Social Media - Exposed!</t>
  </si>
  <si>
    <t>https://youtu.be/Q3xepG7dZMk</t>
  </si>
  <si>
    <t>What To Do After College😑</t>
  </si>
  <si>
    <t>https://youtu.be/uUESQgxm2Po</t>
  </si>
  <si>
    <t>How She Got Digital Marketing Internship While Studying!</t>
  </si>
  <si>
    <t>https://youtu.be/6Yq55Diq6EM</t>
  </si>
  <si>
    <t>3 Easy Tips To Overcome Laziness</t>
  </si>
  <si>
    <t>https://youtu.be/xMEwrttLakA</t>
  </si>
  <si>
    <t>The “SKINNY FAT” Solution - Should You Bulk or Cut First?</t>
  </si>
  <si>
    <t>https://www.youtube.com/channel/UCjvd2JmIWGsEWPmLifUS4PA</t>
  </si>
  <si>
    <t>Tharum Kumar</t>
  </si>
  <si>
    <t>https://youtu.be/xM1-ls37kCE</t>
  </si>
  <si>
    <t>FREE CUTTING DIET PLAN  - Full Day Of Eating For “Weight Loss” (10 KILOS!)</t>
  </si>
  <si>
    <t>https://youtu.be/p-y918t0PjE</t>
  </si>
  <si>
    <t>How to “BURN BELLY FAT” in 10 Steps! (100% Works) | Tamil</t>
  </si>
  <si>
    <t>https://youtu.be/Qfb27jOJ2BE</t>
  </si>
  <si>
    <t>The Dark Side of Fitness Influencers: Why They're Ruining Your Life</t>
  </si>
  <si>
    <t>https://youtu.be/vM4jaFUjWtA</t>
  </si>
  <si>
    <t>The PERFECT Posture Routine To Get Your Sh*t Together! (GROW TALLER)</t>
  </si>
  <si>
    <t>https://youtu.be/w_5OOc8eO88</t>
  </si>
  <si>
    <t>Scout &amp; RANDOMS - Battlegrounds Mobile India | Best Of Scout : Ep 1</t>
  </si>
  <si>
    <t>https://youtu.be/52kmumrAEW8</t>
  </si>
  <si>
    <t>Scout &amp; BLOOPERS [ Fails ] - Behind the Scenes Compilation *EPIC </t>
  </si>
  <si>
    <t>https://youtu.be/GE6fpDE8CSU</t>
  </si>
  <si>
    <t>PUBG MOBILE &amp; MEMORABLE MOMENTS | Best Of Scout - Ep 2 | BGMI</t>
  </si>
  <si>
    <t>https://youtu.be/KjNONpAdopg</t>
  </si>
  <si>
    <t>TEAM IND To TEAM OR - The Esports Journey | Best Of Scout - EP 3 | Battlegrounds Mobile India</t>
  </si>
  <si>
    <t>https://youtu.be/Uc4_jMrB0iw</t>
  </si>
  <si>
    <t>V-24 | MALAYSIA FOR ESL ONE! - DAY 1 VLOG | ft MortaL, Thug | Life Uncut</t>
  </si>
  <si>
    <t>https://youtu.be/D88cV4CEBIg</t>
  </si>
  <si>
    <t>Pro Chef Turns Eggs Into 3 Meals For Under $9 | The Smart Cook | Epicurious</t>
  </si>
  <si>
    <t>https://www.youtube.com/user/epicuriousdotcom</t>
  </si>
  <si>
    <t>Epicurious</t>
  </si>
  <si>
    <t>https://youtu.be/-7ovOfDnrco</t>
  </si>
  <si>
    <t>5 Taco Making Gadgets Tested By Design Expert | Well Equipped | Epicurious</t>
  </si>
  <si>
    <t>https://youtu.be/wAg-2o7vyGc</t>
  </si>
  <si>
    <t>4 Levels of Empanadas: Amateur to Food Scientist | Epicurious</t>
  </si>
  <si>
    <t>https://youtu.be/5Tm0H1CXgXI</t>
  </si>
  <si>
    <t>$178 vs $12 Sundae: Pro Chef &amp; Home Cook Swap Ingredients | Epicurious</t>
  </si>
  <si>
    <t>https://youtu.be/x-QZ5F2tIc4</t>
  </si>
  <si>
    <t>5 Japanese Gadgets Tested By Design Expert | Well Equipped | Epicurious</t>
  </si>
  <si>
    <t>https://www.youtube.com/c/Parithabangal</t>
  </si>
  <si>
    <t>Gopi and Sudhakar</t>
  </si>
  <si>
    <t>https://youtu.be/ge_CUZ4BPnc</t>
  </si>
  <si>
    <t>Kho Kho Paavangal | Parithabangal</t>
  </si>
  <si>
    <t>https://youtu.be/RjDO6IQrNww</t>
  </si>
  <si>
    <t>Beach Paavangal | Parithabangal</t>
  </si>
  <si>
    <t>https://youtu.be/_kciYqmz52g</t>
  </si>
  <si>
    <t>Rugged Boy Paavangal | Parithabangal</t>
  </si>
  <si>
    <t>https://youtu.be/X2kjYdAJMIM</t>
  </si>
  <si>
    <t>Matrimony Paavangal | Parithabangal</t>
  </si>
  <si>
    <t>https://youtu.be/LgIGSBGDs7A</t>
  </si>
  <si>
    <t>Advisor Ashwin - Jump Cuts</t>
  </si>
  <si>
    <t>https://www.youtube.com/c/jumpcuts</t>
  </si>
  <si>
    <t>Hari baskar</t>
  </si>
  <si>
    <t>https://youtu.be/E5JoqPTrSgU</t>
  </si>
  <si>
    <t>A Day with Dad - The Reality</t>
  </si>
  <si>
    <t>https://youtu.be/SDH0EMmN_f8</t>
  </si>
  <si>
    <t>Dad &amp; Son - Marriage Proposal | Jump Cuts | Hari &amp; Naresh</t>
  </si>
  <si>
    <t>https://youtu.be/4_g70uxPXrA</t>
  </si>
  <si>
    <t>Monthly Income Scenario - the reality</t>
  </si>
  <si>
    <t>https://youtu.be/3vlNf1WCJc8</t>
  </si>
  <si>
    <t>Shawarma | Comedy | Jumpcuts | Hari &amp; Naresh</t>
  </si>
  <si>
    <t>https://youtu.be/apCqRBHQbjM</t>
  </si>
  <si>
    <t>Funny Penalty Kicks</t>
  </si>
  <si>
    <t>AshStudio7</t>
  </si>
  <si>
    <t>https://youtu.be/GEmSh5SxkiE</t>
  </si>
  <si>
    <t>Comedy Moments</t>
  </si>
  <si>
    <t>https://youtu.be/cTKZF3lE_2Q</t>
  </si>
  <si>
    <t>Strange Moments</t>
  </si>
  <si>
    <t>https://youtu.be/Da6h6K4Lqto</t>
  </si>
  <si>
    <t>0.0001% Chance Goals</t>
  </si>
  <si>
    <t>https://youtu.be/n07bF8TiDqg</t>
  </si>
  <si>
    <t>99% of Players Can't Do This..</t>
  </si>
  <si>
    <t>https://www.youtube.com/watch?v=YbDdWZQ3wJY</t>
  </si>
  <si>
    <t>Collab with BIG BOSS BALA🏅| Athlete vs Model ⚡️| Heavy duty training 💪🏻</t>
  </si>
  <si>
    <t>https://www.youtube.com/channel/UC4tAmPlk4IqPjYBcchbyeXg</t>
  </si>
  <si>
    <t>Raja ajith</t>
  </si>
  <si>
    <t>https://www.youtube.com/watch?v=vbZYy-IbP1s</t>
  </si>
  <si>
    <t>Skin care part-2 | stretch marks removal treatment | hydrafacial and Quick Q&amp;A</t>
  </si>
  <si>
    <t>https://www.youtube.com/watch?v=1_KX_mJM2yA</t>
  </si>
  <si>
    <t>SUNDAY ATROCITIES | FITNESS INFLUENCER’S LIFE 🤦🏻‍♂️ </t>
  </si>
  <si>
    <t>https://www.youtube.com/watch?v=T8Zo_gXZmQM</t>
  </si>
  <si>
    <t>MY FAV LAT EXERCISE | A BAD DAY AT THE GYM🤦🏻‍♂️</t>
  </si>
  <si>
    <t>https://www.youtube.com/watch?v=dqj65uJrY8c</t>
  </si>
  <si>
    <t>MY INJURY &amp; TREATMENT EXPLAINED | NO MORE HIDING IT</t>
  </si>
  <si>
    <t>https://www.youtube.com/watch?v=5TfFVWWPw4s&amp;t=10s</t>
  </si>
  <si>
    <t>Classroom Sothanaigal 3 | Micset</t>
  </si>
  <si>
    <t>https://www.youtube.com/c/MicSet_official</t>
  </si>
  <si>
    <t>Sri Ram</t>
  </si>
  <si>
    <t>https://www.youtube.com/watch?v=PjSod2dGyoI</t>
  </si>
  <si>
    <t>Theatre Sothanaigal | Micset</t>
  </si>
  <si>
    <t>Wedding Sothanaigal | Micset</t>
  </si>
  <si>
    <t>https://www.youtube.com/watch?v=kvASlkQ8rM8</t>
  </si>
  <si>
    <t>Husband Sothanaigal 3 | comedy | Micset</t>
  </si>
  <si>
    <t>https://www.youtube.com/watch?v=XXlBS6pElfI</t>
  </si>
  <si>
    <t>Cricket Sothanaigal | Micset</t>
  </si>
  <si>
    <t>Thinesh</t>
  </si>
  <si>
    <t>Video Views</t>
  </si>
  <si>
    <t>https://www.youtube.com/watch?v=6lBqYInBldk</t>
  </si>
  <si>
    <t>https://www.youtube.com/watch?v=74cVT_tUpck</t>
  </si>
  <si>
    <t>https://www.youtube.com/watch?v=WExr9hW2cHA</t>
  </si>
  <si>
    <t>https://www.youtube.com/watch?v=WGJJIrtnfpk</t>
  </si>
  <si>
    <t>https://youtu.be/kSFJGEHDCrQ</t>
  </si>
  <si>
    <t>https://youtu.be/OiY80W2hC3E</t>
  </si>
  <si>
    <t>https://youtu.be/YTedmvda7Ng</t>
  </si>
  <si>
    <t>https://www.youtube.com/watch?v=8PopR3x-VMY</t>
  </si>
  <si>
    <t>https://www.youtube.com/watch?v=dQ0J6dn78lw&amp;t</t>
  </si>
  <si>
    <t>https://www.youtube.com/watch?v=-ETQ97mXXF0</t>
  </si>
  <si>
    <t>https://www.youtube.com/watch?v=G5xSLbYMr-I</t>
  </si>
  <si>
    <t>https://www.youtube.com/watch?v=tMoAR0-Qcb8</t>
  </si>
  <si>
    <t>https://www.youtube.com/watch?v=tDuruX7XSac</t>
  </si>
  <si>
    <t>https://www.youtube.com/watch?v=MDymZD_FkCc</t>
  </si>
  <si>
    <t>https://www.youtube.com/watch?v=SaoFaRanAqA</t>
  </si>
  <si>
    <t>https://www.youtube.com/watch?v=yZKrSLlV4js</t>
  </si>
  <si>
    <t>https://www.youtube.com/watch?v=QCVxQ_3Ejkg</t>
  </si>
  <si>
    <t>https://www.youtube.com/watch?v=QRS8MkLhQmM</t>
  </si>
  <si>
    <t>https://www.youtube.com/watch?v=xF1uGjxn46w</t>
  </si>
  <si>
    <t>https://www.youtube.com/watch?v=DhKoFJ3NZQs</t>
  </si>
  <si>
    <t>https://www.youtube.com/watch?v=v2TPe2KRlHQ&amp;t</t>
  </si>
  <si>
    <t>https://www.youtube.com/watch?v=k8n1-9ptB8M</t>
  </si>
  <si>
    <t>https://www.youtube.com/watch?v=bcD3iIPv5YE</t>
  </si>
  <si>
    <t>https://www.youtube.com/watch?v=tbx5lQYHfpU</t>
  </si>
  <si>
    <t>https://www.youtube.com/watch?v=Ya8Qv6DpWlY</t>
  </si>
  <si>
    <t>https://www.youtube.com/watch?v=Vpv8eMlXuzM</t>
  </si>
  <si>
    <t>https://www.youtube.com/watch?v=djTNi6edmTI</t>
  </si>
  <si>
    <t>https://www.youtube.com/watch?v=DVwH-1VpckA</t>
  </si>
  <si>
    <t>https://www.youtube.com/watch?v=jAjxne04DPs</t>
  </si>
  <si>
    <t>https://www.youtube.com/watch?v=NT7Qvi3f-zc</t>
  </si>
  <si>
    <t>https://www.youtube.com/watch?v=tYBOMw7Ob8E</t>
  </si>
  <si>
    <t>https://www.youtube.com/watch?v=-bSkREem8dM</t>
  </si>
  <si>
    <t>https://www.youtube.com/watch?v=L3-uVawPLKc</t>
  </si>
  <si>
    <t>https://www.youtube.com/watch?v=qvYyi-d9HRs</t>
  </si>
  <si>
    <t>https://www.youtube.com/watch?v=0R1LCYpiQsw</t>
  </si>
  <si>
    <t>https://www.youtube.com/watch?v=tBfIh3VQX2o</t>
  </si>
  <si>
    <t>https://www.youtube.com/watch?v=ddRtp9j-M1U</t>
  </si>
  <si>
    <t>https://www.youtube.com/watch?v=Ws40StFQv4I</t>
  </si>
  <si>
    <t>https://www.youtube.com/watch?v=mkguKzXItYk</t>
  </si>
  <si>
    <t>https://www.youtube.com/watch?v=ozwfKTi461k</t>
  </si>
  <si>
    <t>https://www.youtube.com/watch?v=5mU5XED7YGA</t>
  </si>
  <si>
    <t>https://www.youtube.com/watch?v=3RMKX4Zzw68</t>
  </si>
  <si>
    <t>https://www.youtube.com/watch?v=kqQTNKotVYk</t>
  </si>
  <si>
    <t>https://www.youtube.com/watch?v=DQFbTVntxxg</t>
  </si>
  <si>
    <t>https://www.youtube.com/watch?v=PGgtx0E-Jws</t>
  </si>
  <si>
    <t>https://www.youtube.com/watch?v=tL-zKAkfFaw</t>
  </si>
  <si>
    <t>https://www.youtube.com/watch?v=Eoy1L5mlBXM</t>
  </si>
  <si>
    <t>https://www.youtube.com/watch?v=_TaSu9AiVEQ</t>
  </si>
  <si>
    <t>https://www.youtube.com/watch?v=1QFzC9PwDGM</t>
  </si>
  <si>
    <t>https://www.youtube.com/watch?v=GS18WawA-t0</t>
  </si>
  <si>
    <t>https://www.youtube.com/watch?v=_tc_APkjH2Q</t>
  </si>
  <si>
    <t>https://www.youtube.com/watch?v=Xfj4osSYfhU</t>
  </si>
  <si>
    <t>https://www.youtube.com/watch?v=mGEHqwVz0eI</t>
  </si>
  <si>
    <t>https://www.youtube.com/watch?v=UGATpt0I4vA</t>
  </si>
  <si>
    <t>A Message From Chad and Steve</t>
  </si>
  <si>
    <t>YouTube Captions and Subtitles</t>
  </si>
  <si>
    <t>DESI Bacha/ The Annoying one</t>
  </si>
  <si>
    <t>Why I Quit my Job for Youtube | My Story</t>
  </si>
  <si>
    <t>I spent 4 Days Inside INDIA'S LONGEST TRAIN (78+ Hours)</t>
  </si>
  <si>
    <t>ONE MILLION SPECIAL, THANK YOU | Monkey Magic</t>
  </si>
  <si>
    <t>PONDICHERRY VLOG | Solo Girl in Pondicherry | Things to do in Pondicherry</t>
  </si>
  <si>
    <t>Who Am I? Life after quitting my job! My education, story, YouTube Career! First Q&amp;A ever!</t>
  </si>
  <si>
    <t>Dzukou Valley Nagaland | The Trash Problem in Indian Mountains | Ep3 | North East India Travel</t>
  </si>
  <si>
    <t>SANSKRIT LOVE SONG TO INDIA</t>
  </si>
  <si>
    <t>Beautiful Sanskrit Song | for the Welfare of All</t>
  </si>
  <si>
    <t>Birthday Song in Sanskrit | जन्मदिनगीतम् | Tejomayanandaji | संस्कृत जन्मदिन गीत | Shibus Sanskrit</t>
  </si>
  <si>
    <t>Happy Wedding | H S Prannoy |</t>
  </si>
  <si>
    <t>We Shall Overcome in Sanskrit | Hum Honge Kamyab in Sanskrit | संसिद्धाः स्याम वयम्</t>
  </si>
  <si>
    <t>Intermediate SQL Tutorial | Having Clause</t>
  </si>
  <si>
    <t>Database vs Data Warehouse vs Data Lake | What is the Difference?</t>
  </si>
  <si>
    <t>What is Excel and How to use it?</t>
  </si>
  <si>
    <t>What are Excel Formulas and How to Write them?</t>
  </si>
  <si>
    <t>Tools I use as a Data Analyst (ft. Coursera Plus)</t>
  </si>
  <si>
    <t>How much Math I use as a Data Analyst</t>
  </si>
  <si>
    <t>What is Pandas Library | Why Pandas? | Data Analysis using Python | Part 5</t>
  </si>
  <si>
    <t>Pandas Series and DataFrames | Pandas Tutorial Part 1 | Data Analysis using Python</t>
  </si>
  <si>
    <t>My Day Inside The Unique Goa Elections ft. Mahua, Modi &amp; Sachin Pilot | Unfiltered By Samdish</t>
  </si>
  <si>
    <t>Unfiltered By Samdish ft. Pankaj Tripathi | Full Video</t>
  </si>
  <si>
    <t>DILBAR SPOOF BILBHAR | Satyameva Jayate | John Abraham Nora Fatehi | Neha Kakkar</t>
  </si>
  <si>
    <t>Tuzo Mog Maka Zala by Prajoth D'sa (Official Lyrical Video Song) | Super Hit Konkani Album Song</t>
  </si>
  <si>
    <t>NAACH [Konkani EDM] by Prajoth D'sa &amp; Rosh Fernandes</t>
  </si>
  <si>
    <t>Tunturu Alli Neera Haadu | Ankita Kundu | Cover Version</t>
  </si>
  <si>
    <t>O Meghave - (Cover) By Ankita Kundu</t>
  </si>
  <si>
    <t>EE Sundara Beladingala | Cover | Ankita Kundu</t>
  </si>
  <si>
    <t>Abdur Rahman S /O Mushtaq Ahmed Siddiqua ¦¦ #MAHNAMA_PHOOL ¦¦#IDARA_ADBE_ATFAL_BHATKAL</t>
  </si>
  <si>
    <t>Taareekh e Bhatkal ke Bunyadi Maakhiz | Moulana A Mateen Muniri | Idara Adab E Atfal Batkal</t>
  </si>
  <si>
    <t>Bhatkal: Anjuman's SM Yahya Memorial Block inaugurated</t>
  </si>
  <si>
    <t>Calming mashup of Islamic Nasheed 2022 | Isamic Songs mashup | Naat mashup | Durood | Kehkashaan</t>
  </si>
  <si>
    <t>Amchi Nawayat Mehfil hee</t>
  </si>
  <si>
    <t>Aas ge Kaagaz</t>
  </si>
  <si>
    <t>Anjuman Tarana by ABHS Students | Anjuman Anjuman Anjuman Anjuman song | 2022</t>
  </si>
  <si>
    <t>Jhulan Goswami Final Over in ODIs | ENG vs IND 3rd ODI | Sony Sports Network</t>
  </si>
  <si>
    <t>https://www.youtube.com/c/youtube</t>
  </si>
  <si>
    <t>YouTube</t>
  </si>
  <si>
    <t>https://www.youtube.com/c/MonkeyMagicc</t>
  </si>
  <si>
    <t>Raunak Sahni</t>
  </si>
  <si>
    <t>https://www.youtube.com/c/TanyaKhanijow</t>
  </si>
  <si>
    <t>Tanya Khanijow</t>
  </si>
  <si>
    <t>https://www.youtube.com/channel/UCl4l2tOcEw3oNmjcy6zDPjw</t>
  </si>
  <si>
    <t>Gaiea Sanskrit</t>
  </si>
  <si>
    <t>https://www.youtube.com/channel/UCuGQx6ZSrXQIJl7wE5sxbFQ</t>
  </si>
  <si>
    <t>Shibus Sanskrit</t>
  </si>
  <si>
    <t>Luke Barouse</t>
  </si>
  <si>
    <t>https://www.youtube.com/channel/UCPvDKIsrjA_h3g5yZJwCIHA</t>
  </si>
  <si>
    <t>Ayushi Mishra</t>
  </si>
  <si>
    <t>https://www.youtube.com/c/UNFILTEREDbySamdish</t>
  </si>
  <si>
    <t>Samdish Bhatia</t>
  </si>
  <si>
    <t>https://www.youtube.com/c/khushaalpawaar</t>
  </si>
  <si>
    <t>Khushal Pawar</t>
  </si>
  <si>
    <t>https://www.youtube.com/channel/UCzJU55wSd6YUhQVyWsqw2ZA</t>
  </si>
  <si>
    <t>Prajoth D'sa</t>
  </si>
  <si>
    <t>https://www.youtube.com/c/AnkitaKunduofficial</t>
  </si>
  <si>
    <t>Ankita Kundu</t>
  </si>
  <si>
    <t>https://www.youtube.com/channel/UCjNATCDS5HtdgItilEm1UVw</t>
  </si>
  <si>
    <t>Mahnama Phool</t>
  </si>
  <si>
    <t>https://www.youtube.com/c/SahilOnlineTVnews</t>
  </si>
  <si>
    <t>Sahil Online TV News</t>
  </si>
  <si>
    <t>https://www.youtube.com/sahilonline</t>
  </si>
  <si>
    <t>Sahil Online Bhatkal</t>
  </si>
  <si>
    <t>Hindi/English</t>
  </si>
  <si>
    <t>Sanskrit</t>
  </si>
  <si>
    <t>English + Hindi</t>
  </si>
  <si>
    <t>Konkani</t>
  </si>
  <si>
    <t>Nawayathi</t>
  </si>
  <si>
    <t>Arabic</t>
  </si>
  <si>
    <t>Urdu + Arabic</t>
  </si>
  <si>
    <t>NO</t>
  </si>
  <si>
    <t>Mafaz Ali</t>
  </si>
  <si>
    <t>Duration in Seconds</t>
  </si>
  <si>
    <t>Camila Cabello</t>
  </si>
  <si>
    <t>Slyfer2812</t>
  </si>
  <si>
    <t>Exploring the World's First City</t>
  </si>
  <si>
    <t>BREATHING TECHNIQUE || workout series</t>
  </si>
  <si>
    <t>Movie Recommender System Project | Content Based Recommender System with Heroku Deployment</t>
  </si>
  <si>
    <t>Most Popular Websites 1996 - 2019</t>
  </si>
  <si>
    <t>BATTLEGROUNDS MOBILE INDIA</t>
  </si>
  <si>
    <t>How India can Become Rich by Adopting the Ireland Education Model?</t>
  </si>
  <si>
    <t>How HDFC's Genius strategies KILLED the Banking Monopolies in India? : Business Case study</t>
  </si>
  <si>
    <t>BYN : We All Have That One Friend Feat. Ashish Chanchlani</t>
  </si>
  <si>
    <t>The Untold Truth About Money: How to Build Wealth From Nothing.</t>
  </si>
  <si>
    <t>Bonobo Love | Wild Wives of Africa</t>
  </si>
  <si>
    <t>How China is TRAPPING INDIA using Pakistan &amp; Sri Lanka? :Geopolitics Case study (China's Trade plan)</t>
  </si>
  <si>
    <t>UNBOXING A GAMING BEAST - ASUS ROG PHONE 3</t>
  </si>
  <si>
    <t>How India's MASTERSTROKE with Rupay is killing VISA and is changing India? : Business Case Study</t>
  </si>
  <si>
    <t>How USA uses the EVIL WAR strategy to Manipulate the World? : US War Business strategy exposed</t>
  </si>
  <si>
    <t>ABHISHEK UPMANYU |Friends, Crime, &amp; The Cosmos | Stand-Up Comedy by Abhishek Upmanyu</t>
  </si>
  <si>
    <t>Indian Government's MASTERPLAN to take control of the SEMICONDUCTOR CRISIS by beating China</t>
  </si>
  <si>
    <t>Zerodha Kite Trading Tutorial with Buy, Sell Process | Zerodha App कैसे Use करें?| Intraday, GTT</t>
  </si>
  <si>
    <t>How to Fix “Low Back” Pain (INSTANTLY!)</t>
  </si>
  <si>
    <t>Martin Garrix - Animals (Official Video)</t>
  </si>
  <si>
    <t>It Goes Straight to Your Subconscious Mind - "I AM" Affirmations For Success, Wealth &amp; Happiness</t>
  </si>
  <si>
    <t>My mind goes blank when I try to speak English - Here are my tips to fix this</t>
  </si>
  <si>
    <t>Kam सैलरी mai ek बड़ा PORTFOLIO kaise banayein? | Akshat Shrivastava Hindi</t>
  </si>
  <si>
    <t>How One Man In Egypt Is Keeping This 200-Year-Old Tile Tradition Alive | Still Standing</t>
  </si>
  <si>
    <t>MIT 6.S191 (2020): Introduction to Deep Learning</t>
  </si>
  <si>
    <t>Decoding ZARA's Billion Dollar Business STRATEGY : Fashion Business Case Study</t>
  </si>
  <si>
    <t>MALO - March of Progress</t>
  </si>
  <si>
    <t>How RAPIDO is secretly STEALING OLA and UBER's profits to break the duopoly? : Business Case study</t>
  </si>
  <si>
    <t>Can India's ONDC KILL Amazon, Flipkart &amp; Zomato? : ONDC Business Case Study</t>
  </si>
  <si>
    <t>How PAKISTAN committed SUICIDE with its ECONOMY ? : Pakistani Economic Crisis case study</t>
  </si>
  <si>
    <t>Water Bottle Flip 2 | Dude Perfect</t>
  </si>
  <si>
    <t>Dynoro &amp; Gigi D’Agostino - In My Mind</t>
  </si>
  <si>
    <t>Why is the USA manipulating India &amp; the World about Russia-Ukraine war? : Geopolitical Case Study</t>
  </si>
  <si>
    <t>How India is fighting China in the Solar wars : Geopolitics Case Study</t>
  </si>
  <si>
    <t>Clash of Clans: Ride of the Hog Riders (Official TV Commercial)</t>
  </si>
  <si>
    <t>Is HOMEOPATHY a SCAM?</t>
  </si>
  <si>
    <t>Prakhar Raj Become Data Scientist at Simpl | Data Scientist Interview | Applied Ai Course Reviews</t>
  </si>
  <si>
    <t>5 Insanely EASY Ways To Make Money Online [Zero Investment] | Part Time Jobs For Students</t>
  </si>
  <si>
    <t>Question</t>
  </si>
  <si>
    <t>Language of the Video and Success Rate</t>
  </si>
  <si>
    <t>Quality of the Video and Success Rate</t>
  </si>
  <si>
    <t>Effect of Success when the video is premiered</t>
  </si>
  <si>
    <t>Number of Hastags and its Effect of Success of the Video Views and Channel Success</t>
  </si>
  <si>
    <t>Creator Gender and Success Rate</t>
  </si>
  <si>
    <t>Video Duration and Success Rate</t>
  </si>
  <si>
    <t>Playlists and Channel Succes Rate</t>
  </si>
  <si>
    <t>Subscribers and Views Engagement</t>
  </si>
  <si>
    <t>https://www.youtube.com/watch?v=74cVT_tUpck&amp;list=RD74cVT_tUpck&amp;start_radio=1</t>
  </si>
  <si>
    <t>https://www.youtube.com/watch?v=6lBqYInBldk&amp;list=PLmHVyfmcRKyyKV86N7i0q9TfYNN8bBjX-</t>
  </si>
  <si>
    <t>https://www.youtube.com/watch?v=7ZUybiDSzS</t>
  </si>
  <si>
    <t>https://www.youtube.com/watch?v=MxK5yRqE6rg</t>
  </si>
  <si>
    <t>https://www.youtube.com/watch?v=G5xSLbYMr-I&amp;list=RDCLAK5uy_kmPRjHDECIcuVwnKsx2Ng7fyNgFKWNJFs&amp;start_radio=1</t>
  </si>
  <si>
    <t>https://www.youtube.com/watch?v=WExr9hW2cHA&amp;list=PLJYf0JdTApCrVnJpQgUb4BQm_5I3KuvZZ</t>
  </si>
  <si>
    <t>https://www.youtube.com/watch?v=tMoAR0-Qcb8&amp;list=RDCMUCQvtJgnHhgVp9HfiB5U84Pg&amp;start_radio=1&amp;rv=tMoAR0-Qcb8&amp;t=0</t>
  </si>
  <si>
    <t xml:space="preserve">Coke Studio Season 12 | Wohi Khuda Hai </t>
  </si>
  <si>
    <t xml:space="preserve">DON’T QUIT </t>
  </si>
  <si>
    <t xml:space="preserve">How do SSDs Work? | How does your Smartphone store data? </t>
  </si>
  <si>
    <t xml:space="preserve">How the rich get richer – money in the world economy </t>
  </si>
  <si>
    <t xml:space="preserve">Alesso, Katy Perry - When I'm Gone </t>
  </si>
  <si>
    <t>MotoGP™ Rewind: A recap of the</t>
  </si>
  <si>
    <t xml:space="preserve">Mittar Pyaare Nu | Official Music Video </t>
  </si>
  <si>
    <t xml:space="preserve">Story of My Life </t>
  </si>
  <si>
    <t xml:space="preserve">Train Life - A Railway Simulator - Launch Trailer </t>
  </si>
  <si>
    <t xml:space="preserve">Pokémon Journeys </t>
  </si>
  <si>
    <t xml:space="preserve"> Taylor Swift - Blank Space</t>
  </si>
  <si>
    <t xml:space="preserve">Tesla Model 3 Accessories from Tesery.com </t>
  </si>
  <si>
    <t xml:space="preserve">Tesla Model Y Sunshade </t>
  </si>
  <si>
    <t xml:space="preserve">Shark Tank India Spoof </t>
  </si>
  <si>
    <t xml:space="preserve">Baap Baap Hota Hai | Baap Ki Shaadi </t>
  </si>
  <si>
    <t xml:space="preserve">When I met a Delhi Girl </t>
  </si>
  <si>
    <t xml:space="preserve">Farzi Mushaira </t>
  </si>
  <si>
    <t xml:space="preserve"> Arun Maini</t>
  </si>
  <si>
    <t xml:space="preserve">All India Bakchod </t>
  </si>
  <si>
    <t xml:space="preserve">CNET </t>
  </si>
  <si>
    <t xml:space="preserve">illacertus </t>
  </si>
  <si>
    <t xml:space="preserve">Marvel </t>
  </si>
  <si>
    <t xml:space="preserve">Tesery </t>
  </si>
  <si>
    <t>Mohammad Farhaan jamali</t>
  </si>
  <si>
    <t>9,515,756 </t>
  </si>
  <si>
    <t>122,647 </t>
  </si>
  <si>
    <t>460,472 </t>
  </si>
  <si>
    <t>296,671 </t>
  </si>
  <si>
    <t>1,199,257 </t>
  </si>
  <si>
    <t>54,555,154 </t>
  </si>
  <si>
    <t>112,417,300 </t>
  </si>
  <si>
    <t>4,252,090 </t>
  </si>
  <si>
    <t>58,704 </t>
  </si>
  <si>
    <t>65,140,354 </t>
  </si>
  <si>
    <t>29,740,945 </t>
  </si>
  <si>
    <t>31,419,234 </t>
  </si>
  <si>
    <t>564,212 </t>
  </si>
  <si>
    <t>994 </t>
  </si>
  <si>
    <t>49,210,847 </t>
  </si>
  <si>
    <t>18,867,344 </t>
  </si>
  <si>
    <t>7,749,708 </t>
  </si>
  <si>
    <t>1,253,763 </t>
  </si>
  <si>
    <t>146,367 </t>
  </si>
  <si>
    <t>5,403,447 </t>
  </si>
  <si>
    <t>6,932,446 </t>
  </si>
  <si>
    <t>22,820 </t>
  </si>
  <si>
    <t>38,594,948 </t>
  </si>
  <si>
    <t>4,425,788 </t>
  </si>
  <si>
    <t>623,906 </t>
  </si>
  <si>
    <t>11,355,112 </t>
  </si>
  <si>
    <t>3,824,477 </t>
  </si>
  <si>
    <t>722,420 </t>
  </si>
  <si>
    <t>455,355 </t>
  </si>
  <si>
    <t>7,985,194 </t>
  </si>
  <si>
    <t>495,293,616 </t>
  </si>
  <si>
    <t>3,212,706 </t>
  </si>
  <si>
    <t>1,193,520 </t>
  </si>
  <si>
    <t>2,511,501 </t>
  </si>
  <si>
    <t>3,570,252 </t>
  </si>
  <si>
    <t>508,522 </t>
  </si>
  <si>
    <t>1,469,990 </t>
  </si>
  <si>
    <t>10,191,317 </t>
  </si>
  <si>
    <t>3,280,571,430 </t>
  </si>
  <si>
    <t>1,839,819 </t>
  </si>
  <si>
    <t>5,368,537 </t>
  </si>
  <si>
    <t>651,209 </t>
  </si>
  <si>
    <t>30,916,967 </t>
  </si>
  <si>
    <t>18,262,073 </t>
  </si>
  <si>
    <t>153,725,208 </t>
  </si>
  <si>
    <t>1,757,584 </t>
  </si>
  <si>
    <t>1,748,914 </t>
  </si>
  <si>
    <t>4,540,383 </t>
  </si>
  <si>
    <t>3,823,967 </t>
  </si>
  <si>
    <t>1,216,125 </t>
  </si>
  <si>
    <t>820,048 </t>
  </si>
  <si>
    <t>49,295,752 </t>
  </si>
  <si>
    <t>36,622,720 </t>
  </si>
  <si>
    <t>11,060,600 </t>
  </si>
  <si>
    <t>1,569,230 </t>
  </si>
  <si>
    <t>2,383,358 </t>
  </si>
  <si>
    <t>455,693 </t>
  </si>
  <si>
    <t>19,808,698 </t>
  </si>
  <si>
    <t>27,350,029 </t>
  </si>
  <si>
    <t>286,066 </t>
  </si>
  <si>
    <t>1,346,724 </t>
  </si>
  <si>
    <t>143,850 </t>
  </si>
  <si>
    <t>550,972,359 </t>
  </si>
  <si>
    <t>1,018,664,327 </t>
  </si>
  <si>
    <t>520,695 </t>
  </si>
  <si>
    <t>20,207,842 </t>
  </si>
  <si>
    <t>6,528,721 </t>
  </si>
  <si>
    <t>100,201 </t>
  </si>
  <si>
    <t>7,076,891 </t>
  </si>
  <si>
    <t>723,099 </t>
  </si>
  <si>
    <t>65,696,609 </t>
  </si>
  <si>
    <t>7,276,999 </t>
  </si>
  <si>
    <t>23,295 </t>
  </si>
  <si>
    <t>16,452,431 </t>
  </si>
  <si>
    <t>27,070,355 </t>
  </si>
  <si>
    <t>40,497 </t>
  </si>
  <si>
    <t>79,736 </t>
  </si>
  <si>
    <t>44,486,282 </t>
  </si>
  <si>
    <t>956,226 </t>
  </si>
  <si>
    <t>69,229,684 </t>
  </si>
  <si>
    <t>546,768 </t>
  </si>
  <si>
    <t>1,453,363 </t>
  </si>
  <si>
    <t>71,944 </t>
  </si>
  <si>
    <t>42,807,476 </t>
  </si>
  <si>
    <t>3,584,898 </t>
  </si>
  <si>
    <t>594,745 </t>
  </si>
  <si>
    <t>25,219,092 </t>
  </si>
  <si>
    <t>49,640 </t>
  </si>
  <si>
    <t>131,057 </t>
  </si>
  <si>
    <t>8,830,748 </t>
  </si>
  <si>
    <t>74,016 </t>
  </si>
  <si>
    <t>26,209,294 </t>
  </si>
  <si>
    <t>309,041,995 </t>
  </si>
  <si>
    <t>5,291,398 </t>
  </si>
  <si>
    <t>399,469,872 </t>
  </si>
  <si>
    <t>486,281,569 </t>
  </si>
  <si>
    <t>1,552,970 </t>
  </si>
  <si>
    <t>980,747 </t>
  </si>
  <si>
    <t>76,781 </t>
  </si>
  <si>
    <t>14,949,557 </t>
  </si>
  <si>
    <t>3,049,355,771 </t>
  </si>
  <si>
    <t>7,760 </t>
  </si>
  <si>
    <t>1,202 </t>
  </si>
  <si>
    <t>9,009,949 </t>
  </si>
  <si>
    <t>9,860,925 </t>
  </si>
  <si>
    <t>89 </t>
  </si>
  <si>
    <t>62 </t>
  </si>
  <si>
    <t>243 </t>
  </si>
  <si>
    <t>1,268,747 </t>
  </si>
  <si>
    <t>1,161,129 </t>
  </si>
  <si>
    <t>778,038 </t>
  </si>
  <si>
    <t>1,855,251 </t>
  </si>
  <si>
    <t>20,765,759 </t>
  </si>
  <si>
    <t>3,115,631 </t>
  </si>
  <si>
    <t>1,206,808 </t>
  </si>
  <si>
    <t>660,428 </t>
  </si>
  <si>
    <t>7,833,954 </t>
  </si>
  <si>
    <t>1,431,877 </t>
  </si>
  <si>
    <t>3,437,245 </t>
  </si>
  <si>
    <t>3,075,700 </t>
  </si>
  <si>
    <t>8,164,385 </t>
  </si>
  <si>
    <t>29,274,270 </t>
  </si>
  <si>
    <t>8,912,433 </t>
  </si>
  <si>
    <t>41,043,446 </t>
  </si>
  <si>
    <t>3,473,329 </t>
  </si>
  <si>
    <t>836,498 </t>
  </si>
  <si>
    <t>256,545 </t>
  </si>
  <si>
    <t>118,530 </t>
  </si>
  <si>
    <t>470,183 </t>
  </si>
  <si>
    <t>17,341 </t>
  </si>
  <si>
    <t>25,166 </t>
  </si>
  <si>
    <t>1,335,970 </t>
  </si>
  <si>
    <t>1,822,241 </t>
  </si>
  <si>
    <t>412,370 </t>
  </si>
  <si>
    <t>151,924 </t>
  </si>
  <si>
    <t>96,559 </t>
  </si>
  <si>
    <t>1,354,645 </t>
  </si>
  <si>
    <t>87,781 </t>
  </si>
  <si>
    <t>1,364,003 </t>
  </si>
  <si>
    <t>593,734 </t>
  </si>
  <si>
    <t>Row Labels</t>
  </si>
  <si>
    <t>Grand Total</t>
  </si>
  <si>
    <t>Count of Video Link</t>
  </si>
  <si>
    <t>Distinct Count of Video Link</t>
  </si>
  <si>
    <t>No language</t>
  </si>
  <si>
    <t>Language</t>
  </si>
  <si>
    <t>No. of videos</t>
  </si>
  <si>
    <r>
      <t xml:space="preserve">• </t>
    </r>
    <r>
      <rPr>
        <b/>
        <sz val="11"/>
        <color theme="1"/>
        <rFont val="Calibri"/>
        <family val="2"/>
        <scheme val="minor"/>
      </rPr>
      <t>Hindi</t>
    </r>
    <r>
      <rPr>
        <sz val="11"/>
        <color theme="1"/>
        <rFont val="Calibri"/>
        <family val="2"/>
        <scheme val="minor"/>
      </rPr>
      <t xml:space="preserve"> holds the </t>
    </r>
    <r>
      <rPr>
        <b/>
        <sz val="11"/>
        <color theme="1"/>
        <rFont val="Calibri"/>
        <family val="2"/>
        <scheme val="minor"/>
      </rPr>
      <t>2nd</t>
    </r>
    <r>
      <rPr>
        <sz val="11"/>
        <color theme="1"/>
        <rFont val="Calibri"/>
        <family val="2"/>
        <scheme val="minor"/>
      </rPr>
      <t xml:space="preserve"> position with </t>
    </r>
    <r>
      <rPr>
        <b/>
        <sz val="11"/>
        <color theme="1"/>
        <rFont val="Calibri"/>
        <family val="2"/>
        <scheme val="minor"/>
      </rPr>
      <t>20%</t>
    </r>
  </si>
  <si>
    <r>
      <t xml:space="preserve">• </t>
    </r>
    <r>
      <rPr>
        <b/>
        <sz val="11"/>
        <color theme="1"/>
        <rFont val="Calibri"/>
        <family val="2"/>
        <scheme val="minor"/>
      </rPr>
      <t>English</t>
    </r>
    <r>
      <rPr>
        <sz val="11"/>
        <color theme="1"/>
        <rFont val="Calibri"/>
        <family val="2"/>
        <scheme val="minor"/>
      </rPr>
      <t xml:space="preserve"> covers almost </t>
    </r>
    <r>
      <rPr>
        <b/>
        <sz val="11"/>
        <color theme="1"/>
        <rFont val="Calibri"/>
        <family val="2"/>
        <scheme val="minor"/>
      </rPr>
      <t>60%</t>
    </r>
    <r>
      <rPr>
        <sz val="11"/>
        <color theme="1"/>
        <rFont val="Calibri"/>
        <family val="2"/>
        <scheme val="minor"/>
      </rPr>
      <t xml:space="preserve"> videos in our dataset and hold </t>
    </r>
    <r>
      <rPr>
        <b/>
        <sz val="11"/>
        <color theme="1"/>
        <rFont val="Calibri"/>
        <family val="2"/>
        <scheme val="minor"/>
      </rPr>
      <t>1st</t>
    </r>
    <r>
      <rPr>
        <sz val="11"/>
        <color theme="1"/>
        <rFont val="Calibri"/>
        <family val="2"/>
        <scheme val="minor"/>
      </rPr>
      <t xml:space="preserve"> positon</t>
    </r>
  </si>
  <si>
    <t>Inferences</t>
  </si>
  <si>
    <r>
      <t xml:space="preserve">• </t>
    </r>
    <r>
      <rPr>
        <b/>
        <sz val="11"/>
        <color theme="1"/>
        <rFont val="Calibri"/>
        <family val="2"/>
        <scheme val="minor"/>
      </rPr>
      <t>Tamil</t>
    </r>
    <r>
      <rPr>
        <sz val="11"/>
        <color theme="1"/>
        <rFont val="Calibri"/>
        <family val="2"/>
        <scheme val="minor"/>
      </rPr>
      <t xml:space="preserve"> hold </t>
    </r>
    <r>
      <rPr>
        <b/>
        <sz val="11"/>
        <color theme="1"/>
        <rFont val="Calibri"/>
        <family val="2"/>
        <scheme val="minor"/>
      </rPr>
      <t>6%</t>
    </r>
    <r>
      <rPr>
        <sz val="11"/>
        <color theme="1"/>
        <rFont val="Calibri"/>
        <family val="2"/>
        <scheme val="minor"/>
      </rPr>
      <t xml:space="preserve"> and in </t>
    </r>
    <r>
      <rPr>
        <b/>
        <sz val="11"/>
        <color theme="1"/>
        <rFont val="Calibri"/>
        <family val="2"/>
        <scheme val="minor"/>
      </rPr>
      <t>3rd</t>
    </r>
    <r>
      <rPr>
        <sz val="11"/>
        <color theme="1"/>
        <rFont val="Calibri"/>
        <family val="2"/>
        <scheme val="minor"/>
      </rPr>
      <t xml:space="preserve"> position</t>
    </r>
  </si>
  <si>
    <t>Average of Video Views</t>
  </si>
  <si>
    <t>Avg_video_views</t>
  </si>
  <si>
    <r>
      <t xml:space="preserve">• </t>
    </r>
    <r>
      <rPr>
        <b/>
        <sz val="11"/>
        <color theme="1"/>
        <rFont val="Calibri"/>
        <family val="2"/>
        <scheme val="minor"/>
      </rPr>
      <t xml:space="preserve">English </t>
    </r>
    <r>
      <rPr>
        <sz val="11"/>
        <color theme="1"/>
        <rFont val="Calibri"/>
        <family val="2"/>
        <scheme val="minor"/>
      </rPr>
      <t>holds the highest views</t>
    </r>
  </si>
  <si>
    <r>
      <t xml:space="preserve">• </t>
    </r>
    <r>
      <rPr>
        <b/>
        <sz val="11"/>
        <color theme="1"/>
        <rFont val="Calibri"/>
        <family val="2"/>
        <scheme val="minor"/>
      </rPr>
      <t xml:space="preserve">Hindi </t>
    </r>
    <r>
      <rPr>
        <sz val="11"/>
        <color theme="1"/>
        <rFont val="Calibri"/>
        <family val="2"/>
        <scheme val="minor"/>
      </rPr>
      <t>holds the second position in video views</t>
    </r>
  </si>
  <si>
    <t>Average of No of Likes</t>
  </si>
  <si>
    <t>Average of No of Comments</t>
  </si>
  <si>
    <r>
      <t xml:space="preserve">• </t>
    </r>
    <r>
      <rPr>
        <b/>
        <sz val="11"/>
        <color theme="1"/>
        <rFont val="Calibri"/>
        <family val="2"/>
        <scheme val="minor"/>
      </rPr>
      <t>English</t>
    </r>
    <r>
      <rPr>
        <sz val="11"/>
        <color theme="1"/>
        <rFont val="Calibri"/>
        <family val="2"/>
        <scheme val="minor"/>
      </rPr>
      <t xml:space="preserve"> &amp; </t>
    </r>
    <r>
      <rPr>
        <b/>
        <sz val="11"/>
        <color theme="1"/>
        <rFont val="Calibri"/>
        <family val="2"/>
        <scheme val="minor"/>
      </rPr>
      <t>Hindi</t>
    </r>
    <r>
      <rPr>
        <sz val="11"/>
        <color theme="1"/>
        <rFont val="Calibri"/>
        <family val="2"/>
        <scheme val="minor"/>
      </rPr>
      <t xml:space="preserve"> still holds top 2 based on engagement too.</t>
    </r>
  </si>
  <si>
    <t>If we make a video in ENGLISH and HINDI it is more likely to get high views and engagement compared to other languages.</t>
  </si>
  <si>
    <t>ANALYSIS PREDICTION</t>
  </si>
  <si>
    <t>Video Quality</t>
  </si>
  <si>
    <t>Distinct Count of Video Link2</t>
  </si>
  <si>
    <t>Inference</t>
  </si>
  <si>
    <r>
      <t xml:space="preserve">• </t>
    </r>
    <r>
      <rPr>
        <b/>
        <sz val="11"/>
        <color theme="1"/>
        <rFont val="Calibri"/>
        <family val="2"/>
        <scheme val="minor"/>
      </rPr>
      <t>76%</t>
    </r>
    <r>
      <rPr>
        <sz val="11"/>
        <color theme="1"/>
        <rFont val="Calibri"/>
        <family val="2"/>
        <scheme val="minor"/>
      </rPr>
      <t xml:space="preserve"> of the video has 1080p as the maximum quality</t>
    </r>
  </si>
  <si>
    <t>• Higher the video quality higher the views and enagement to the video</t>
  </si>
  <si>
    <r>
      <t xml:space="preserve">Eventhough 76% of the video in the dataset uses 1080p as the maximum quality. </t>
    </r>
    <r>
      <rPr>
        <b/>
        <sz val="12"/>
        <color theme="1"/>
        <rFont val="Calibri"/>
        <family val="2"/>
        <scheme val="minor"/>
      </rPr>
      <t>1440p</t>
    </r>
    <r>
      <rPr>
        <sz val="11"/>
        <color theme="1"/>
        <rFont val="Calibri"/>
        <family val="2"/>
        <scheme val="minor"/>
      </rPr>
      <t xml:space="preserve"> generated the highest views and thereby it is the preferred quality</t>
    </r>
  </si>
  <si>
    <t>• 89% of the videos are not premiered</t>
  </si>
  <si>
    <t>Premiered</t>
  </si>
  <si>
    <t>• Premiered video have higher views and engagement</t>
  </si>
  <si>
    <r>
      <t xml:space="preserve">Eventhough 89% of the videos in the dataset are not premiered. But </t>
    </r>
    <r>
      <rPr>
        <b/>
        <sz val="11"/>
        <color theme="1"/>
        <rFont val="Calibri"/>
        <family val="2"/>
        <scheme val="minor"/>
      </rPr>
      <t>premiering</t>
    </r>
    <r>
      <rPr>
        <sz val="11"/>
        <color theme="1"/>
        <rFont val="Calibri"/>
        <family val="2"/>
        <scheme val="minor"/>
      </rPr>
      <t xml:space="preserve"> the video i</t>
    </r>
    <r>
      <rPr>
        <b/>
        <sz val="11"/>
        <color theme="1"/>
        <rFont val="Calibri"/>
        <family val="2"/>
        <scheme val="minor"/>
      </rPr>
      <t>ncreases views and engagement</t>
    </r>
    <r>
      <rPr>
        <sz val="11"/>
        <color theme="1"/>
        <rFont val="Calibri"/>
        <family val="2"/>
        <scheme val="minor"/>
      </rPr>
      <t>. Thereby it is a good choice to use this feature while posting the video</t>
    </r>
  </si>
  <si>
    <t>• 58% of the videos in the dataset didn't use any hashtag</t>
  </si>
  <si>
    <t>Hashtag</t>
  </si>
  <si>
    <r>
      <t xml:space="preserve">No. of hashtags 1 &amp; 3 are mostly used in the dataset. Using </t>
    </r>
    <r>
      <rPr>
        <b/>
        <sz val="12"/>
        <color theme="1"/>
        <rFont val="Calibri"/>
        <family val="2"/>
        <scheme val="minor"/>
      </rPr>
      <t>3</t>
    </r>
    <r>
      <rPr>
        <sz val="11"/>
        <color theme="1"/>
        <rFont val="Calibri"/>
        <family val="2"/>
        <scheme val="minor"/>
      </rPr>
      <t xml:space="preserve"> hashtags generates more views thereby it is the prefered one to use</t>
    </r>
  </si>
  <si>
    <t>• No. of videos created by male is more than female in our dataset</t>
  </si>
  <si>
    <t>Average of Total Channel Subcribers</t>
  </si>
  <si>
    <t>Max of Total Channel Subcribers</t>
  </si>
  <si>
    <t>• Male creator has the highest subscriber base in the dataset</t>
  </si>
  <si>
    <t>• Considering the average of subscriber count Female is higher</t>
  </si>
  <si>
    <t>• Engagement is more for male creator comapred to female creators</t>
  </si>
  <si>
    <t>Creator gender</t>
  </si>
  <si>
    <t>• Company have higher video views compared to individual creators</t>
  </si>
  <si>
    <t>• Female have higher views compared to male creators</t>
  </si>
  <si>
    <t>&lt;60</t>
  </si>
  <si>
    <t>60-360</t>
  </si>
  <si>
    <t>360-660</t>
  </si>
  <si>
    <t>660-960</t>
  </si>
  <si>
    <t>960-1260</t>
  </si>
  <si>
    <t>1260-1560</t>
  </si>
  <si>
    <t>1560-1860</t>
  </si>
  <si>
    <t>1860-2160</t>
  </si>
  <si>
    <t>2160-2460</t>
  </si>
  <si>
    <t>2460-2760</t>
  </si>
  <si>
    <t>2760-3060</t>
  </si>
  <si>
    <t>3060-3360</t>
  </si>
  <si>
    <t>3360-3660</t>
  </si>
  <si>
    <t>3660-3960</t>
  </si>
  <si>
    <t>3960-4260</t>
  </si>
  <si>
    <t>4260-4560</t>
  </si>
  <si>
    <t>4560-4860</t>
  </si>
  <si>
    <t>4860-5160</t>
  </si>
  <si>
    <t>5160-5460</t>
  </si>
  <si>
    <t>5460-5760</t>
  </si>
  <si>
    <t>5760-6060</t>
  </si>
  <si>
    <t>6060-6360</t>
  </si>
  <si>
    <t>6960-7260</t>
  </si>
  <si>
    <t>7860-8160</t>
  </si>
  <si>
    <t>8160-8460</t>
  </si>
  <si>
    <t>8760-9060</t>
  </si>
  <si>
    <t>9360-9660</t>
  </si>
  <si>
    <t>11460-11760</t>
  </si>
  <si>
    <t>12960-13260</t>
  </si>
  <si>
    <t>14460-14760</t>
  </si>
  <si>
    <t>15660-15960</t>
  </si>
  <si>
    <t>16260-16560</t>
  </si>
  <si>
    <t>21660-21960</t>
  </si>
  <si>
    <t>25860-26160</t>
  </si>
  <si>
    <t>28560-28860</t>
  </si>
  <si>
    <t>30060-30360</t>
  </si>
  <si>
    <t>33960-34260</t>
  </si>
  <si>
    <t>34860-35160</t>
  </si>
  <si>
    <t>36060-36360</t>
  </si>
  <si>
    <t>37260-37560</t>
  </si>
  <si>
    <t>42060-42360</t>
  </si>
  <si>
    <t>42660-42960</t>
  </si>
  <si>
    <t>42960-43260</t>
  </si>
  <si>
    <t>43860-44160</t>
  </si>
  <si>
    <t>44160-44460</t>
  </si>
  <si>
    <t>45360-45660</t>
  </si>
  <si>
    <t>47760-48060</t>
  </si>
  <si>
    <t>54060-54360</t>
  </si>
  <si>
    <t>57360-57660</t>
  </si>
  <si>
    <t>62460-62760</t>
  </si>
  <si>
    <t>Video Duration</t>
  </si>
  <si>
    <t>1 - 6 Min</t>
  </si>
  <si>
    <r>
      <rPr>
        <b/>
        <sz val="11"/>
        <color theme="1"/>
        <rFont val="Calibri"/>
        <family val="2"/>
        <scheme val="minor"/>
      </rPr>
      <t>1 to 6 Min</t>
    </r>
    <r>
      <rPr>
        <sz val="11"/>
        <color theme="1"/>
        <rFont val="Calibri"/>
        <family val="2"/>
        <scheme val="minor"/>
      </rPr>
      <t xml:space="preserve"> is the best duration for the creator for higher views and large number of video falls under this category in our datset</t>
    </r>
  </si>
  <si>
    <t>1-5</t>
  </si>
  <si>
    <t>6-10</t>
  </si>
  <si>
    <t>11-15</t>
  </si>
  <si>
    <t>16-20</t>
  </si>
  <si>
    <t>21-25</t>
  </si>
  <si>
    <t>26-30</t>
  </si>
  <si>
    <t>31-35</t>
  </si>
  <si>
    <t>36-40</t>
  </si>
  <si>
    <t>41-45</t>
  </si>
  <si>
    <t>46-50</t>
  </si>
  <si>
    <t>51-55</t>
  </si>
  <si>
    <t>56-60</t>
  </si>
  <si>
    <t>61-65</t>
  </si>
  <si>
    <t>66-70</t>
  </si>
  <si>
    <t>71-75</t>
  </si>
  <si>
    <t>76-80</t>
  </si>
  <si>
    <t>81-85</t>
  </si>
  <si>
    <t>86-90</t>
  </si>
  <si>
    <t>91-95</t>
  </si>
  <si>
    <t>96-100</t>
  </si>
  <si>
    <t>Playlist</t>
  </si>
  <si>
    <r>
      <t xml:space="preserve">• Most of the channels have playlist between </t>
    </r>
    <r>
      <rPr>
        <b/>
        <sz val="11"/>
        <color theme="1"/>
        <rFont val="Calibri"/>
        <family val="2"/>
        <scheme val="minor"/>
      </rPr>
      <t>1 to 15</t>
    </r>
  </si>
  <si>
    <t>&lt; 25000</t>
  </si>
  <si>
    <t>25K- 50K</t>
  </si>
  <si>
    <t>50K -1Lakh</t>
  </si>
  <si>
    <t>1Lakh - 2Lakhs</t>
  </si>
  <si>
    <t>3lakhs - 4Lakhs</t>
  </si>
  <si>
    <t>4Lakhs - 5Lakhs</t>
  </si>
  <si>
    <t>2Lakhs - 3lakhs</t>
  </si>
  <si>
    <t>6Lakhs -7Lakhs</t>
  </si>
  <si>
    <t>7Lakhs - 8Lakhs</t>
  </si>
  <si>
    <t>5Lakhs - 6Lakhs</t>
  </si>
  <si>
    <t>8Lakhs - 1Million</t>
  </si>
  <si>
    <t>1Million - 2Million</t>
  </si>
  <si>
    <t>2 Million - 3Million</t>
  </si>
  <si>
    <t>3Million - 4Million</t>
  </si>
  <si>
    <t>4Million - 5Million</t>
  </si>
  <si>
    <t>5Million - 6Million</t>
  </si>
  <si>
    <t>6Million - 7Million</t>
  </si>
  <si>
    <t>7Million - 8Million</t>
  </si>
  <si>
    <t>8Million - 9Million</t>
  </si>
  <si>
    <t>10Million - 20Million</t>
  </si>
  <si>
    <t>20Million - 30Million</t>
  </si>
  <si>
    <t>30Million - 40Million</t>
  </si>
  <si>
    <t>More than 40Million</t>
  </si>
  <si>
    <t>Subscriber count</t>
  </si>
  <si>
    <t>1L - 2L</t>
  </si>
  <si>
    <t>2L - 3L</t>
  </si>
  <si>
    <t>3L - 4L</t>
  </si>
  <si>
    <t>4L - 5L</t>
  </si>
  <si>
    <t>5L - 6L</t>
  </si>
  <si>
    <t>6L -7L</t>
  </si>
  <si>
    <t>7L - 8L</t>
  </si>
  <si>
    <t>8L - 1M</t>
  </si>
  <si>
    <t>1M - 2M</t>
  </si>
  <si>
    <t>2M - 3M</t>
  </si>
  <si>
    <t>3M - 4M</t>
  </si>
  <si>
    <t>4M - 5M</t>
  </si>
  <si>
    <t>5M - 6M</t>
  </si>
  <si>
    <t>6M - 7M</t>
  </si>
  <si>
    <t>7M - 8M</t>
  </si>
  <si>
    <t>8M - 9M</t>
  </si>
  <si>
    <t>10M - 20M</t>
  </si>
  <si>
    <t>20M - 30M</t>
  </si>
  <si>
    <t>30M - 40M</t>
  </si>
  <si>
    <t>More than 40M</t>
  </si>
  <si>
    <t>Engagement %</t>
  </si>
  <si>
    <t>AVERAGE ENGAGEMENT %</t>
  </si>
  <si>
    <t xml:space="preserve"> </t>
  </si>
  <si>
    <t>Q1</t>
  </si>
  <si>
    <t>MIN</t>
  </si>
  <si>
    <t>Q3</t>
  </si>
  <si>
    <t>Median Value</t>
  </si>
  <si>
    <t>MAX</t>
  </si>
  <si>
    <t>IQR</t>
  </si>
  <si>
    <t>No. of videos %</t>
  </si>
  <si>
    <t>Average of Duration in Seconds</t>
  </si>
  <si>
    <t>Min</t>
  </si>
  <si>
    <t>Median</t>
  </si>
  <si>
    <t>Max</t>
  </si>
  <si>
    <t>SECONDS</t>
  </si>
  <si>
    <t>MINUTES</t>
  </si>
  <si>
    <t>Lower outlier gate</t>
  </si>
  <si>
    <t>Upper outlier gate</t>
  </si>
  <si>
    <t>HOURS</t>
  </si>
  <si>
    <t>• 50% of the data falls between 10 to 16 mins</t>
  </si>
  <si>
    <t>Average of Hashtags</t>
  </si>
  <si>
    <t>• When compared to the individual creator female creator have more views and likes</t>
  </si>
  <si>
    <t>video Type</t>
  </si>
  <si>
    <t>Long</t>
  </si>
  <si>
    <t>Medium</t>
  </si>
  <si>
    <t>Short</t>
  </si>
  <si>
    <t>Very Long</t>
  </si>
  <si>
    <t>Very short</t>
  </si>
  <si>
    <t>Video category</t>
  </si>
  <si>
    <t>Analysis Summary</t>
  </si>
  <si>
    <t>• Eventhough 76% of the video in the dataset uses 1080p as the maximum quality. 1440p generated the highest views and thereby it is the preferred quality</t>
  </si>
  <si>
    <t>• If we make a video in ENGLISH and HINDI it is more likely to get high views and engagement compared to other languages</t>
  </si>
  <si>
    <t>• Eventhough 89% of the videos in the dataset are not premiered. But premiering the video increases views and engagement. Thereby it is a good choice to use this feature while posting the video</t>
  </si>
  <si>
    <t>• No. of hashtags 1 &amp; 3 are mostly used in the dataset. Using 3 hashtags generates more views thereby it is the prefered one to use</t>
  </si>
  <si>
    <t>• 1 to 6 Min is the best duration for the creator for higher views and large number of video falls under this category in our datset</t>
  </si>
  <si>
    <t>2006</t>
  </si>
  <si>
    <t>2007</t>
  </si>
  <si>
    <t>2008</t>
  </si>
  <si>
    <t>2009</t>
  </si>
  <si>
    <t>2010</t>
  </si>
  <si>
    <t>2011</t>
  </si>
  <si>
    <t>2012</t>
  </si>
  <si>
    <t>2013</t>
  </si>
  <si>
    <t>2014</t>
  </si>
  <si>
    <t>2015</t>
  </si>
  <si>
    <t>2016</t>
  </si>
  <si>
    <t>2017</t>
  </si>
  <si>
    <t>2018</t>
  </si>
  <si>
    <t>2019</t>
  </si>
  <si>
    <t>2020</t>
  </si>
  <si>
    <t>2021</t>
  </si>
  <si>
    <t>2022</t>
  </si>
  <si>
    <t>Year</t>
  </si>
  <si>
    <t>Video description</t>
  </si>
  <si>
    <t>Community Engagement</t>
  </si>
  <si>
    <t>Infererence</t>
  </si>
  <si>
    <t>• Using video description, subtitle have a positive impact on the video views so it is recommended to use both</t>
  </si>
  <si>
    <t>• We can see that higher that higher engagement with the audience have impact on the views. So it is recommeded to have more engagement with the audience</t>
  </si>
  <si>
    <r>
      <t xml:space="preserve">• Channels having playlist between </t>
    </r>
    <r>
      <rPr>
        <b/>
        <sz val="11"/>
        <color theme="1"/>
        <rFont val="Calibri"/>
        <family val="2"/>
        <scheme val="minor"/>
      </rPr>
      <t>46-50</t>
    </r>
    <r>
      <rPr>
        <sz val="11"/>
        <color theme="1"/>
        <rFont val="Calibri"/>
        <family val="2"/>
        <scheme val="minor"/>
      </rPr>
      <t xml:space="preserve"> have the higher video views</t>
    </r>
  </si>
  <si>
    <t xml:space="preserve">• Video description have also positive impact on enagement </t>
  </si>
  <si>
    <t xml:space="preserve">• Video description have also impact on the engagement </t>
  </si>
  <si>
    <t>• Subtitle have positive impact on the comments and don't have on likes.</t>
  </si>
  <si>
    <t>Data Set</t>
  </si>
  <si>
    <t>Focus Areas</t>
  </si>
  <si>
    <t>Creator category</t>
  </si>
  <si>
    <t>Video duration</t>
  </si>
  <si>
    <t>Subscriber</t>
  </si>
  <si>
    <t>Other metrics</t>
  </si>
  <si>
    <t>Sr No.</t>
  </si>
  <si>
    <t>Particulars</t>
  </si>
  <si>
    <t>Description</t>
  </si>
  <si>
    <t>Table of Contents</t>
  </si>
  <si>
    <t>Video description, Subtitle, community engagement</t>
  </si>
  <si>
    <t>Yearwise analysis</t>
  </si>
  <si>
    <t>240p</t>
  </si>
  <si>
    <t>360p</t>
  </si>
  <si>
    <t>480p</t>
  </si>
  <si>
    <t>720p</t>
  </si>
  <si>
    <t>1080p</t>
  </si>
  <si>
    <t>1440p</t>
  </si>
  <si>
    <t>2160p</t>
  </si>
  <si>
    <t>6 - 11 Min</t>
  </si>
  <si>
    <t>11 - 16 Min</t>
  </si>
  <si>
    <t>16 - 21 Min</t>
  </si>
  <si>
    <t>21 - 26 Min</t>
  </si>
  <si>
    <t>26 - 31 Min</t>
  </si>
  <si>
    <t>31 - 36 Min</t>
  </si>
  <si>
    <t>36 - 41 Min</t>
  </si>
  <si>
    <t>41 - 46 Min</t>
  </si>
  <si>
    <t>46 - 51 Min</t>
  </si>
  <si>
    <t>51 - 56 Min</t>
  </si>
  <si>
    <t>56 - 61 Min</t>
  </si>
  <si>
    <t>61 - 66 Min</t>
  </si>
  <si>
    <t>66 - 71 Min</t>
  </si>
  <si>
    <t>71 - 76 Min</t>
  </si>
  <si>
    <t>76 - 81 Min</t>
  </si>
  <si>
    <t>81 - 86 Min</t>
  </si>
  <si>
    <t>86 - 91 Min</t>
  </si>
  <si>
    <t>91 - 96 Min</t>
  </si>
  <si>
    <t>96 - 101 Min</t>
  </si>
  <si>
    <t>116 - 121 Min</t>
  </si>
  <si>
    <t>101 - 106 Min</t>
  </si>
  <si>
    <t>131 - 136 Min</t>
  </si>
  <si>
    <t>136 -141 Min</t>
  </si>
  <si>
    <t>146 - 151 Min</t>
  </si>
  <si>
    <t>156 -161 Min</t>
  </si>
  <si>
    <t>Short (2- 6 Min)</t>
  </si>
  <si>
    <t>Very short (&lt; 2 Min)</t>
  </si>
  <si>
    <t>Medium(&lt; 10 Min)</t>
  </si>
  <si>
    <t>Long( &lt;20 Min)</t>
  </si>
  <si>
    <t>Very Long( &gt; 20 Min)</t>
  </si>
  <si>
    <t xml:space="preserve"> D E C O D I N G   Y O U T U B E   A L G O R I T H M</t>
  </si>
  <si>
    <t>DESIGNED BY JAIMO J</t>
  </si>
  <si>
    <t>Worksheet</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</si>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</sst>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hh&quot;:&quot;mm&quot;:&quot;ss&quot; &quot;"/>
    <numFmt numFmtId="165" formatCode="dd&quot;-&quot;mm&quot;-&quot;yyyy"/>
    <numFmt numFmtId="166" formatCode="[$-14009]dd/mm/yyyy;@"/>
    <numFmt numFmtId="167" formatCode="#,,\ &quot;Million&quot;"/>
    <numFmt numFmtId="168" formatCode="\ #,,\ &quot;Million&quot;"/>
    <numFmt numFmtId="169" formatCode="#,&quot;K&quot;"/>
    <numFmt numFmtId="170" formatCode="#0,,,&quot;B&quot;"/>
    <numFmt numFmtId="171" formatCode="#\.00,\ &quot;L&quot;"/>
    <numFmt numFmtId="172" formatCode="#,,\ &quot;M&quot;"/>
    <numFmt numFmtId="173" formatCode="#,\ &quot;K&quot;"/>
  </numFmts>
  <fonts count="28" x14ac:knownFonts="1">
    <font>
      <sz val="11"/>
      <color theme="1"/>
      <name val="Calibri"/>
      <family val="2"/>
      <scheme val="minor"/>
    </font>
    <font>
      <sz val="11"/>
      <color rgb="FF030303"/>
      <name val="Arial"/>
      <family val="2"/>
    </font>
    <font>
      <sz val="9"/>
      <color theme="1"/>
      <name val="Calibri"/>
      <family val="2"/>
      <scheme val="minor"/>
    </font>
    <font>
      <sz val="9"/>
      <name val="Calibri"/>
      <family val="2"/>
      <scheme val="minor"/>
    </font>
    <font>
      <sz val="9"/>
      <color theme="1"/>
      <name val="Arial"/>
      <family val="2"/>
    </font>
    <font>
      <sz val="9"/>
      <color rgb="FF030303"/>
      <name val="Arial"/>
      <family val="2"/>
    </font>
    <font>
      <sz val="11"/>
      <color rgb="FF030303"/>
      <name val="Calibri"/>
      <family val="2"/>
      <scheme val="minor"/>
    </font>
    <font>
      <sz val="11"/>
      <color rgb="FF030303"/>
      <name val="Roboto"/>
    </font>
    <font>
      <sz val="11"/>
      <color rgb="FF606060"/>
      <name val="Roboto"/>
    </font>
    <font>
      <sz val="10"/>
      <color indexed="8"/>
      <name val="Arial"/>
      <family val="2"/>
    </font>
    <font>
      <sz val="11"/>
      <color rgb="FF000000"/>
      <name val="Roboto"/>
    </font>
    <font>
      <b/>
      <sz val="11"/>
      <color theme="1"/>
      <name val="Calibri"/>
      <family val="2"/>
      <scheme val="minor"/>
    </font>
    <font>
      <sz val="12"/>
      <color theme="1"/>
      <name val="Calibri"/>
      <family val="2"/>
      <scheme val="minor"/>
    </font>
    <font>
      <b/>
      <u/>
      <sz val="11"/>
      <color theme="1"/>
      <name val="Calibri"/>
      <family val="2"/>
      <scheme val="minor"/>
    </font>
    <font>
      <b/>
      <u/>
      <sz val="12"/>
      <color theme="1"/>
      <name val="Calibri"/>
      <family val="2"/>
      <scheme val="minor"/>
    </font>
    <font>
      <b/>
      <sz val="12"/>
      <color theme="1"/>
      <name val="Calibri"/>
      <family val="2"/>
      <scheme val="minor"/>
    </font>
    <font>
      <sz val="11"/>
      <color theme="1"/>
      <name val="Calibri"/>
      <family val="2"/>
      <scheme val="minor"/>
    </font>
    <font>
      <b/>
      <sz val="9"/>
      <color theme="0"/>
      <name val="Calibri"/>
      <family val="2"/>
      <scheme val="minor"/>
    </font>
    <font>
      <sz val="18"/>
      <color theme="1"/>
      <name val="Calibri"/>
      <family val="2"/>
      <scheme val="minor"/>
    </font>
    <font>
      <b/>
      <sz val="8"/>
      <color theme="1"/>
      <name val="Calibri"/>
      <family val="2"/>
      <scheme val="minor"/>
    </font>
    <font>
      <b/>
      <sz val="9"/>
      <color theme="1"/>
      <name val="Calibri"/>
      <family val="2"/>
      <scheme val="minor"/>
    </font>
    <font>
      <u/>
      <sz val="11"/>
      <color theme="10"/>
      <name val="Calibri"/>
      <family val="2"/>
      <scheme val="minor"/>
    </font>
    <font>
      <b/>
      <sz val="16"/>
      <color theme="1"/>
      <name val="Calibri"/>
      <family val="2"/>
      <scheme val="minor"/>
    </font>
    <font>
      <b/>
      <sz val="14"/>
      <color theme="1"/>
      <name val="Calibri"/>
      <family val="2"/>
      <scheme val="minor"/>
    </font>
    <font>
      <sz val="11"/>
      <color theme="5" tint="0.79998168889431442"/>
      <name val="Calibri"/>
      <family val="2"/>
      <scheme val="minor"/>
    </font>
    <font>
      <b/>
      <sz val="12"/>
      <color rgb="FF282828"/>
      <name val="Calibri"/>
      <family val="2"/>
      <scheme val="minor"/>
    </font>
    <font>
      <b/>
      <sz val="14"/>
      <color theme="0"/>
      <name val="Calibri"/>
      <family val="2"/>
      <scheme val="minor"/>
    </font>
    <font>
      <sz val="10"/>
      <color theme="0"/>
      <name val="Calibri"/>
      <family val="2"/>
      <scheme val="minor"/>
    </font>
  </fonts>
  <fills count="13">
    <fill>
      <patternFill patternType="none"/>
    </fill>
    <fill>
      <patternFill patternType="gray125"/>
    </fill>
    <fill>
      <patternFill patternType="solid">
        <fgColor theme="0"/>
        <bgColor theme="0"/>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indexed="64"/>
      </patternFill>
    </fill>
    <fill>
      <patternFill patternType="solid">
        <fgColor theme="6" tint="0.79998168889431442"/>
        <bgColor indexed="64"/>
      </patternFill>
    </fill>
    <fill>
      <patternFill patternType="solid">
        <fgColor rgb="FFF2F2F2"/>
        <bgColor indexed="64"/>
      </patternFill>
    </fill>
    <fill>
      <patternFill patternType="solid">
        <fgColor rgb="FFD9D9D9"/>
        <bgColor indexed="64"/>
      </patternFill>
    </fill>
    <fill>
      <patternFill patternType="solid">
        <fgColor rgb="FFF9F9F9"/>
        <bgColor indexed="64"/>
      </patternFill>
    </fill>
    <fill>
      <patternFill patternType="solid">
        <fgColor rgb="FF282828"/>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theme="1"/>
      </left>
      <right/>
      <top style="thin">
        <color theme="1"/>
      </top>
      <bottom/>
      <diagonal/>
    </border>
    <border>
      <left style="thin">
        <color theme="1"/>
      </left>
      <right/>
      <top style="thin">
        <color theme="1"/>
      </top>
      <bottom style="thin">
        <color theme="1"/>
      </bottom>
      <diagonal/>
    </border>
    <border>
      <left/>
      <right/>
      <top style="thin">
        <color theme="1"/>
      </top>
      <bottom/>
      <diagonal/>
    </border>
    <border>
      <left/>
      <right/>
      <top style="thin">
        <color theme="1"/>
      </top>
      <bottom style="thin">
        <color theme="1"/>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3">
    <xf numFmtId="0" fontId="0" fillId="0" borderId="0"/>
    <xf numFmtId="9" fontId="16" fillId="0" borderId="0" applyFont="0" applyFill="0" applyBorder="0" applyAlignment="0" applyProtection="0"/>
    <xf numFmtId="0" fontId="21" fillId="0" borderId="0" applyNumberFormat="0" applyFill="0" applyBorder="0" applyAlignment="0" applyProtection="0"/>
  </cellStyleXfs>
  <cellXfs count="109">
    <xf numFmtId="0" fontId="0" fillId="0" borderId="0" xfId="0"/>
    <xf numFmtId="3" fontId="1" fillId="0" borderId="0" xfId="0" applyNumberFormat="1" applyFont="1"/>
    <xf numFmtId="0" fontId="2" fillId="0" borderId="0" xfId="0" applyFont="1"/>
    <xf numFmtId="0" fontId="2" fillId="0" borderId="0" xfId="0" applyFont="1" applyAlignment="1">
      <alignment shrinkToFit="1"/>
    </xf>
    <xf numFmtId="0" fontId="3" fillId="0" borderId="0" xfId="0" applyFont="1" applyAlignment="1">
      <alignment shrinkToFit="1"/>
    </xf>
    <xf numFmtId="3" fontId="2" fillId="0" borderId="0" xfId="0" applyNumberFormat="1" applyFont="1"/>
    <xf numFmtId="1" fontId="2" fillId="0" borderId="0" xfId="0" applyNumberFormat="1" applyFont="1"/>
    <xf numFmtId="164" fontId="4" fillId="2" borderId="0" xfId="0" applyNumberFormat="1" applyFont="1" applyFill="1" applyBorder="1" applyAlignment="1">
      <alignment horizontal="center"/>
    </xf>
    <xf numFmtId="4" fontId="4" fillId="2" borderId="0" xfId="0" applyNumberFormat="1" applyFont="1" applyFill="1" applyBorder="1" applyAlignment="1">
      <alignment horizontal="center"/>
    </xf>
    <xf numFmtId="14" fontId="2" fillId="0" borderId="0" xfId="0" applyNumberFormat="1" applyFont="1"/>
    <xf numFmtId="21" fontId="2" fillId="0" borderId="0" xfId="0" applyNumberFormat="1" applyFont="1"/>
    <xf numFmtId="21" fontId="2" fillId="0" borderId="0" xfId="0" applyNumberFormat="1" applyFont="1" applyBorder="1"/>
    <xf numFmtId="164" fontId="2" fillId="0" borderId="0" xfId="0" applyNumberFormat="1" applyFont="1"/>
    <xf numFmtId="165" fontId="2" fillId="0" borderId="0" xfId="0" applyNumberFormat="1" applyFont="1"/>
    <xf numFmtId="0" fontId="2" fillId="0" borderId="0" xfId="0" applyFont="1" applyAlignment="1">
      <alignment vertical="center" shrinkToFit="1"/>
    </xf>
    <xf numFmtId="21" fontId="2" fillId="0" borderId="0" xfId="0" applyNumberFormat="1" applyFont="1" applyAlignment="1">
      <alignment horizontal="center" vertical="center"/>
    </xf>
    <xf numFmtId="21" fontId="4" fillId="2" borderId="0" xfId="0" applyNumberFormat="1" applyFont="1" applyFill="1" applyBorder="1" applyAlignment="1">
      <alignment horizontal="center" vertical="center"/>
    </xf>
    <xf numFmtId="21" fontId="2" fillId="0" borderId="0" xfId="0" applyNumberFormat="1" applyFont="1" applyBorder="1" applyAlignment="1">
      <alignment horizontal="center" vertical="center"/>
    </xf>
    <xf numFmtId="0" fontId="2" fillId="0" borderId="0" xfId="0" applyFont="1" applyFill="1"/>
    <xf numFmtId="1" fontId="3" fillId="0" borderId="0" xfId="0" applyNumberFormat="1" applyFont="1"/>
    <xf numFmtId="0" fontId="3" fillId="0" borderId="0" xfId="0" applyFont="1"/>
    <xf numFmtId="49" fontId="2" fillId="0" borderId="0" xfId="0" applyNumberFormat="1" applyFont="1"/>
    <xf numFmtId="166" fontId="2" fillId="0" borderId="0" xfId="0" applyNumberFormat="1" applyFont="1"/>
    <xf numFmtId="21" fontId="2" fillId="0" borderId="1" xfId="0" applyNumberFormat="1" applyFont="1" applyBorder="1" applyAlignment="1">
      <alignment horizontal="center" vertical="center"/>
    </xf>
    <xf numFmtId="20" fontId="2" fillId="0" borderId="0" xfId="0" applyNumberFormat="1" applyFont="1"/>
    <xf numFmtId="0" fontId="0" fillId="0" borderId="2" xfId="0" applyBorder="1" applyAlignment="1">
      <alignment vertical="center"/>
    </xf>
    <xf numFmtId="0" fontId="0" fillId="0" borderId="3" xfId="0" applyBorder="1" applyAlignment="1">
      <alignment vertical="center"/>
    </xf>
    <xf numFmtId="0" fontId="0" fillId="0" borderId="0" xfId="0" applyFill="1"/>
    <xf numFmtId="0" fontId="0" fillId="0" borderId="4" xfId="0" applyBorder="1" applyAlignment="1">
      <alignment horizontal="center" vertical="center"/>
    </xf>
    <xf numFmtId="0" fontId="0" fillId="0" borderId="5" xfId="0" applyBorder="1" applyAlignment="1">
      <alignment horizontal="center" vertical="center"/>
    </xf>
    <xf numFmtId="0" fontId="6" fillId="0" borderId="4" xfId="0" applyFont="1" applyBorder="1" applyAlignment="1">
      <alignment horizontal="center" vertical="center"/>
    </xf>
    <xf numFmtId="0" fontId="7" fillId="0" borderId="4" xfId="0" applyFont="1" applyBorder="1" applyAlignment="1">
      <alignment horizontal="center" vertical="center"/>
    </xf>
    <xf numFmtId="1" fontId="0" fillId="0" borderId="4" xfId="0" applyNumberFormat="1" applyBorder="1" applyAlignment="1">
      <alignment horizontal="center" vertical="center"/>
    </xf>
    <xf numFmtId="1" fontId="8" fillId="0" borderId="4" xfId="0" applyNumberFormat="1" applyFont="1" applyBorder="1" applyAlignment="1">
      <alignment horizontal="center" vertical="center"/>
    </xf>
    <xf numFmtId="1" fontId="0" fillId="0" borderId="5" xfId="0" applyNumberFormat="1" applyBorder="1" applyAlignment="1">
      <alignment horizontal="center" vertical="center"/>
    </xf>
    <xf numFmtId="1" fontId="7" fillId="0" borderId="4" xfId="0" applyNumberFormat="1" applyFont="1" applyBorder="1" applyAlignment="1">
      <alignment horizontal="center" vertical="center"/>
    </xf>
    <xf numFmtId="1" fontId="6" fillId="0" borderId="4" xfId="0" applyNumberFormat="1" applyFont="1" applyBorder="1" applyAlignment="1">
      <alignment horizontal="center" vertical="center"/>
    </xf>
    <xf numFmtId="1" fontId="6" fillId="0" borderId="5" xfId="0" applyNumberFormat="1" applyFont="1" applyBorder="1" applyAlignment="1">
      <alignment horizontal="center" vertical="center"/>
    </xf>
    <xf numFmtId="21" fontId="9" fillId="0" borderId="4" xfId="0" applyNumberFormat="1" applyFont="1" applyBorder="1" applyAlignment="1">
      <alignment horizontal="center" vertical="center"/>
    </xf>
    <xf numFmtId="14" fontId="0" fillId="0" borderId="4" xfId="0" applyNumberFormat="1" applyBorder="1" applyAlignment="1">
      <alignment horizontal="center" vertical="center"/>
    </xf>
    <xf numFmtId="14" fontId="0" fillId="0" borderId="5" xfId="0" applyNumberFormat="1" applyBorder="1" applyAlignment="1">
      <alignment horizontal="center" vertical="center"/>
    </xf>
    <xf numFmtId="0" fontId="0" fillId="0" borderId="0" xfId="0" applyAlignment="1"/>
    <xf numFmtId="1" fontId="10" fillId="0" borderId="4" xfId="0" applyNumberFormat="1" applyFont="1" applyBorder="1" applyAlignment="1">
      <alignment horizontal="center" vertical="center"/>
    </xf>
    <xf numFmtId="0" fontId="0" fillId="0" borderId="5" xfId="0" applyBorder="1" applyAlignment="1"/>
    <xf numFmtId="21" fontId="9" fillId="0" borderId="5" xfId="0" applyNumberFormat="1" applyFont="1" applyBorder="1" applyAlignment="1">
      <alignment horizontal="center" vertical="center"/>
    </xf>
    <xf numFmtId="4" fontId="0" fillId="0" borderId="0" xfId="0" applyNumberFormat="1" applyAlignment="1">
      <alignment horizontal="center"/>
    </xf>
    <xf numFmtId="0" fontId="11" fillId="0" borderId="0" xfId="0" applyFont="1"/>
    <xf numFmtId="0" fontId="0"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3" fillId="0" borderId="0" xfId="0" applyFont="1"/>
    <xf numFmtId="0" fontId="14" fillId="0" borderId="0" xfId="0" applyFont="1"/>
    <xf numFmtId="1" fontId="5" fillId="0" borderId="0" xfId="0" applyNumberFormat="1" applyFont="1"/>
    <xf numFmtId="1" fontId="1" fillId="0" borderId="0" xfId="0" applyNumberFormat="1" applyFont="1"/>
    <xf numFmtId="1" fontId="1" fillId="0" borderId="0" xfId="0" applyNumberFormat="1" applyFont="1" applyAlignment="1">
      <alignment horizontal="right"/>
    </xf>
    <xf numFmtId="167" fontId="0" fillId="0" borderId="0" xfId="0" applyNumberFormat="1"/>
    <xf numFmtId="168" fontId="0" fillId="0" borderId="0" xfId="0" applyNumberFormat="1"/>
    <xf numFmtId="4" fontId="0" fillId="0" borderId="0" xfId="0" applyNumberFormat="1" applyAlignment="1">
      <alignment horizontal="left"/>
    </xf>
    <xf numFmtId="0" fontId="11" fillId="0" borderId="0" xfId="0" applyFont="1" applyAlignment="1">
      <alignment horizontal="left"/>
    </xf>
    <xf numFmtId="9" fontId="0" fillId="0" borderId="0" xfId="1" applyFont="1"/>
    <xf numFmtId="0" fontId="0" fillId="0" borderId="0" xfId="0" applyAlignment="1">
      <alignment horizontal="left" indent="1"/>
    </xf>
    <xf numFmtId="169" fontId="0" fillId="0" borderId="0" xfId="0" applyNumberFormat="1"/>
    <xf numFmtId="0" fontId="11" fillId="8" borderId="0" xfId="0" applyFont="1" applyFill="1"/>
    <xf numFmtId="0" fontId="17" fillId="6" borderId="6" xfId="0" applyFont="1" applyFill="1" applyBorder="1"/>
    <xf numFmtId="1" fontId="2" fillId="5" borderId="6" xfId="0" applyNumberFormat="1" applyFont="1" applyFill="1" applyBorder="1"/>
    <xf numFmtId="1" fontId="2" fillId="0" borderId="6" xfId="0" applyNumberFormat="1" applyFont="1" applyBorder="1"/>
    <xf numFmtId="1" fontId="5" fillId="5" borderId="6" xfId="0" applyNumberFormat="1" applyFont="1" applyFill="1" applyBorder="1"/>
    <xf numFmtId="1" fontId="5" fillId="0" borderId="6" xfId="0" applyNumberFormat="1" applyFont="1" applyBorder="1"/>
    <xf numFmtId="1" fontId="1" fillId="5" borderId="6" xfId="0" applyNumberFormat="1" applyFont="1" applyFill="1" applyBorder="1"/>
    <xf numFmtId="1" fontId="1" fillId="0" borderId="6" xfId="0" applyNumberFormat="1" applyFont="1" applyBorder="1"/>
    <xf numFmtId="1" fontId="1" fillId="5" borderId="6" xfId="0" applyNumberFormat="1" applyFont="1" applyFill="1" applyBorder="1" applyAlignment="1">
      <alignment horizontal="right"/>
    </xf>
    <xf numFmtId="1" fontId="1" fillId="0" borderId="6" xfId="0" applyNumberFormat="1" applyFont="1" applyBorder="1" applyAlignment="1">
      <alignment horizontal="right"/>
    </xf>
    <xf numFmtId="0" fontId="2" fillId="5" borderId="6" xfId="0" applyFont="1" applyFill="1" applyBorder="1"/>
    <xf numFmtId="0" fontId="2" fillId="0" borderId="6" xfId="0" applyFont="1" applyBorder="1"/>
    <xf numFmtId="2" fontId="17" fillId="6" borderId="6" xfId="0" applyNumberFormat="1" applyFont="1" applyFill="1" applyBorder="1"/>
    <xf numFmtId="170" fontId="11" fillId="0" borderId="0" xfId="0" applyNumberFormat="1" applyFont="1"/>
    <xf numFmtId="0" fontId="11" fillId="5" borderId="7" xfId="0" applyFont="1" applyFill="1" applyBorder="1"/>
    <xf numFmtId="0" fontId="20" fillId="0" borderId="0" xfId="0" applyFont="1"/>
    <xf numFmtId="1" fontId="0" fillId="0" borderId="0" xfId="0" applyNumberFormat="1"/>
    <xf numFmtId="171" fontId="0" fillId="0" borderId="0" xfId="0" applyNumberFormat="1"/>
    <xf numFmtId="1" fontId="2" fillId="0" borderId="0" xfId="0" applyNumberFormat="1" applyFont="1" applyAlignment="1"/>
    <xf numFmtId="172" fontId="0" fillId="0" borderId="0" xfId="0" applyNumberFormat="1"/>
    <xf numFmtId="0" fontId="11" fillId="0" borderId="0" xfId="0" applyFont="1" applyAlignment="1"/>
    <xf numFmtId="0" fontId="15" fillId="0" borderId="0" xfId="0" applyFont="1"/>
    <xf numFmtId="173" fontId="0" fillId="0" borderId="0" xfId="0" applyNumberFormat="1"/>
    <xf numFmtId="0" fontId="0" fillId="9" borderId="0" xfId="0" applyFill="1"/>
    <xf numFmtId="0" fontId="11" fillId="9" borderId="0" xfId="0" applyFont="1" applyFill="1"/>
    <xf numFmtId="0" fontId="21" fillId="9" borderId="0" xfId="2" applyFill="1"/>
    <xf numFmtId="0" fontId="24" fillId="11" borderId="0" xfId="0" applyFont="1" applyFill="1"/>
    <xf numFmtId="0" fontId="0" fillId="11" borderId="0" xfId="0" applyFont="1" applyFill="1"/>
    <xf numFmtId="4" fontId="0" fillId="0" borderId="0" xfId="0" applyNumberFormat="1" applyFont="1" applyAlignment="1">
      <alignment horizontal="left"/>
    </xf>
    <xf numFmtId="0" fontId="24" fillId="11" borderId="0" xfId="0" applyFont="1" applyFill="1" applyAlignment="1">
      <alignment horizontal="center"/>
    </xf>
    <xf numFmtId="0" fontId="22" fillId="10" borderId="0" xfId="0" applyFont="1" applyFill="1" applyAlignment="1">
      <alignment horizontal="center" vertical="center"/>
    </xf>
    <xf numFmtId="0" fontId="0" fillId="9" borderId="0" xfId="0" applyFill="1" applyAlignment="1">
      <alignment horizontal="center" vertical="center"/>
    </xf>
    <xf numFmtId="0" fontId="15" fillId="3" borderId="0" xfId="0" applyFont="1" applyFill="1" applyAlignment="1">
      <alignment horizontal="center"/>
    </xf>
    <xf numFmtId="0" fontId="12" fillId="3" borderId="0" xfId="0" applyFont="1" applyFill="1" applyAlignment="1">
      <alignment horizontal="center"/>
    </xf>
    <xf numFmtId="0" fontId="0" fillId="4" borderId="0" xfId="0" applyFont="1" applyFill="1" applyAlignment="1">
      <alignment vertical="top" wrapText="1"/>
    </xf>
    <xf numFmtId="0" fontId="0" fillId="4" borderId="0" xfId="0" applyFont="1" applyFill="1" applyAlignment="1">
      <alignment horizontal="center" vertical="top" wrapText="1"/>
    </xf>
    <xf numFmtId="0" fontId="19" fillId="7" borderId="0" xfId="0" applyFont="1" applyFill="1" applyAlignment="1">
      <alignment horizontal="center"/>
    </xf>
    <xf numFmtId="9" fontId="18" fillId="4" borderId="0" xfId="0" applyNumberFormat="1" applyFont="1" applyFill="1" applyAlignment="1">
      <alignment horizontal="center" vertical="center"/>
    </xf>
    <xf numFmtId="0" fontId="18" fillId="4" borderId="0" xfId="0" applyFont="1" applyFill="1" applyAlignment="1">
      <alignment horizontal="center" vertical="center"/>
    </xf>
    <xf numFmtId="0" fontId="23" fillId="11" borderId="0" xfId="0" applyFont="1" applyFill="1" applyAlignment="1">
      <alignment horizontal="center" vertical="center"/>
    </xf>
    <xf numFmtId="0" fontId="24" fillId="11" borderId="0" xfId="0" applyFont="1" applyFill="1" applyAlignment="1">
      <alignment horizontal="center" vertical="center"/>
    </xf>
    <xf numFmtId="0" fontId="26" fillId="12" borderId="0" xfId="0" applyFont="1" applyFill="1" applyAlignment="1">
      <alignment horizontal="left" vertical="center"/>
    </xf>
    <xf numFmtId="0" fontId="25" fillId="12" borderId="0" xfId="0" applyFont="1" applyFill="1" applyAlignment="1">
      <alignment horizontal="left" vertical="center"/>
    </xf>
    <xf numFmtId="0" fontId="27" fillId="12" borderId="0" xfId="0" applyFont="1" applyFill="1" applyAlignment="1">
      <alignment horizontal="left"/>
    </xf>
    <xf numFmtId="0" fontId="24" fillId="12" borderId="0" xfId="0" applyFont="1" applyFill="1" applyAlignment="1">
      <alignment horizontal="left"/>
    </xf>
  </cellXfs>
  <cellStyles count="3">
    <cellStyle name="Hyperlink" xfId="2" builtinId="8"/>
    <cellStyle name="Normal" xfId="0" builtinId="0"/>
    <cellStyle name="Percent" xfId="1" builtinId="5"/>
  </cellStyles>
  <dxfs count="29">
    <dxf>
      <font>
        <b/>
      </font>
    </dxf>
    <dxf>
      <font>
        <b val="0"/>
      </font>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19" formatCode="dd/mm/yyyy"/>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19" formatCode="dd/mm/yyyy"/>
    </dxf>
    <dxf>
      <numFmt numFmtId="4"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26" formatCode="hh:mm:ss"/>
      <alignment horizontal="center"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9"/>
        <color theme="1"/>
        <name val="Calibri"/>
        <family val="2"/>
        <scheme val="minor"/>
      </font>
      <numFmt numFmtId="30" formatCode="@"/>
    </dxf>
    <dxf>
      <font>
        <b val="0"/>
        <i val="0"/>
        <strike val="0"/>
        <condense val="0"/>
        <extend val="0"/>
        <outline val="0"/>
        <shadow val="0"/>
        <u val="none"/>
        <vertAlign val="baseline"/>
        <sz val="11"/>
        <color rgb="FF030303"/>
        <name val="Arial"/>
        <family val="2"/>
        <scheme val="none"/>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9"/>
        <color theme="1"/>
        <name val="Calibri"/>
        <family val="2"/>
        <scheme val="minor"/>
      </font>
      <fill>
        <patternFill patternType="none">
          <fgColor indexed="64"/>
          <bgColor indexed="65"/>
        </patternFill>
      </fill>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i val="0"/>
        <color rgb="FFDE5268"/>
      </font>
      <fill>
        <patternFill>
          <bgColor theme="0"/>
        </patternFill>
      </fill>
      <border diagonalUp="0" diagonalDown="0">
        <left/>
        <right/>
        <top/>
        <bottom/>
        <vertical/>
        <horizontal style="thin">
          <color auto="1"/>
        </horizontal>
      </border>
    </dxf>
  </dxfs>
  <tableStyles count="1" defaultTableStyle="TableStyleMedium2" defaultPivotStyle="PivotStyleLight16">
    <tableStyle name="Slicer Style 1" pivot="0" table="0" count="1" xr9:uid="{34A73F13-EFA9-4FDA-A14E-8405AB459BE2}">
      <tableStyleElement type="wholeTable" dxfId="28"/>
    </tableStyle>
  </tableStyles>
  <colors>
    <mruColors>
      <color rgb="FF282828"/>
      <color rgb="FF000000"/>
      <color rgb="FFFFFFFF"/>
      <color rgb="FFFFDDD6"/>
      <color rgb="FFFBBBAF"/>
      <color rgb="FFF49989"/>
      <color rgb="FFEA7764"/>
      <color rgb="FFDD5241"/>
      <color rgb="FFE52D27"/>
      <color rgb="FFF9F9F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J.xlsx]Language!PivotTable4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a:t>
            </a:r>
            <a:r>
              <a:rPr lang="en-US" sz="1200" baseline="0"/>
              <a:t> based on language of video</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Language!$B$31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D3AD-4CFA-9833-3405C15E179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D3AD-4CFA-9833-3405C15E179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D3AD-4CFA-9833-3405C15E1790}"/>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AD-4CFA-9833-3405C15E1790}"/>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AD-4CFA-9833-3405C15E1790}"/>
                </c:ext>
              </c:extLst>
            </c:dLbl>
            <c:dLbl>
              <c:idx val="2"/>
              <c:delete val="1"/>
              <c:extLst>
                <c:ext xmlns:c15="http://schemas.microsoft.com/office/drawing/2012/chart" uri="{CE6537A1-D6FC-4f65-9D91-7224C49458BB}"/>
                <c:ext xmlns:c16="http://schemas.microsoft.com/office/drawing/2014/chart" uri="{C3380CC4-5D6E-409C-BE32-E72D297353CC}">
                  <c16:uniqueId val="{00000004-D3AD-4CFA-9833-3405C15E17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Language!$A$32:$A$37</c:f>
              <c:strCache>
                <c:ptCount val="6"/>
                <c:pt idx="0">
                  <c:v>English</c:v>
                </c:pt>
                <c:pt idx="1">
                  <c:v>Hindi</c:v>
                </c:pt>
                <c:pt idx="2">
                  <c:v>Malayalam</c:v>
                </c:pt>
                <c:pt idx="3">
                  <c:v>Telugu</c:v>
                </c:pt>
                <c:pt idx="4">
                  <c:v>Tamil</c:v>
                </c:pt>
                <c:pt idx="5">
                  <c:v>Kannada</c:v>
                </c:pt>
              </c:strCache>
            </c:strRef>
          </c:cat>
          <c:val>
            <c:numRef>
              <c:f>Language!$B$32:$B$37</c:f>
              <c:numCache>
                <c:formatCode>\ #,,\ "Million"</c:formatCode>
                <c:ptCount val="6"/>
                <c:pt idx="0">
                  <c:v>77137054.225862071</c:v>
                </c:pt>
                <c:pt idx="1">
                  <c:v>26755104.604060914</c:v>
                </c:pt>
                <c:pt idx="2">
                  <c:v>6558528</c:v>
                </c:pt>
                <c:pt idx="3">
                  <c:v>2603394.3548387098</c:v>
                </c:pt>
                <c:pt idx="4">
                  <c:v>1445990.509090909</c:v>
                </c:pt>
                <c:pt idx="5">
                  <c:v>276784.63636363635</c:v>
                </c:pt>
              </c:numCache>
            </c:numRef>
          </c:val>
          <c:extLst>
            <c:ext xmlns:c16="http://schemas.microsoft.com/office/drawing/2014/chart" uri="{C3380CC4-5D6E-409C-BE32-E72D297353CC}">
              <c16:uniqueId val="{00000000-D3AD-4CFA-9833-3405C15E1790}"/>
            </c:ext>
          </c:extLst>
        </c:ser>
        <c:dLbls>
          <c:showLegendKey val="0"/>
          <c:showVal val="0"/>
          <c:showCatName val="0"/>
          <c:showSerName val="0"/>
          <c:showPercent val="0"/>
          <c:showBubbleSize val="0"/>
        </c:dLbls>
        <c:gapWidth val="219"/>
        <c:overlap val="-27"/>
        <c:axId val="1282928112"/>
        <c:axId val="1282938512"/>
      </c:barChart>
      <c:catAx>
        <c:axId val="128292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Language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938512"/>
        <c:crosses val="autoZero"/>
        <c:auto val="1"/>
        <c:lblAlgn val="ctr"/>
        <c:lblOffset val="100"/>
        <c:noMultiLvlLbl val="0"/>
      </c:catAx>
      <c:valAx>
        <c:axId val="128293851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 &quot;Million&quot;" sourceLinked="1"/>
        <c:majorTickMark val="none"/>
        <c:minorTickMark val="none"/>
        <c:tickLblPos val="nextTo"/>
        <c:crossAx val="128292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J.xlsx]Language!PivotTable29</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Language impact</a:t>
            </a:r>
            <a:r>
              <a:rPr lang="en-GB" sz="1200" baseline="0"/>
              <a:t> on subscribers count</a:t>
            </a:r>
            <a:endParaRPr lang="en-GB"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14</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18 M</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col"/>
        <c:grouping val="clustered"/>
        <c:varyColors val="0"/>
        <c:ser>
          <c:idx val="1"/>
          <c:order val="1"/>
          <c:tx>
            <c:strRef>
              <c:f>Language!$L$31</c:f>
              <c:strCache>
                <c:ptCount val="1"/>
                <c:pt idx="0">
                  <c:v>Max of Total Channel Subcribers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5AC2-41B1-9EB6-969B0B9A3CA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5-5AC2-41B1-9EB6-969B0B9A3CA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C2-41B1-9EB6-969B0B9A3CA4}"/>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C2-41B1-9EB6-969B0B9A3C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Language!$J$32:$J$37</c:f>
              <c:strCache>
                <c:ptCount val="6"/>
                <c:pt idx="0">
                  <c:v>English</c:v>
                </c:pt>
                <c:pt idx="1">
                  <c:v>Hindi</c:v>
                </c:pt>
                <c:pt idx="2">
                  <c:v>Kannada</c:v>
                </c:pt>
                <c:pt idx="3">
                  <c:v>Malayalam</c:v>
                </c:pt>
                <c:pt idx="4">
                  <c:v>Tamil</c:v>
                </c:pt>
                <c:pt idx="5">
                  <c:v>Telugu</c:v>
                </c:pt>
              </c:strCache>
            </c:strRef>
          </c:cat>
          <c:val>
            <c:numRef>
              <c:f>Language!$L$32:$L$37</c:f>
              <c:numCache>
                <c:formatCode>#,,\ "Million"</c:formatCode>
                <c:ptCount val="6"/>
                <c:pt idx="0">
                  <c:v>305200000</c:v>
                </c:pt>
                <c:pt idx="1">
                  <c:v>225000000</c:v>
                </c:pt>
                <c:pt idx="2">
                  <c:v>759000</c:v>
                </c:pt>
                <c:pt idx="3">
                  <c:v>8460000</c:v>
                </c:pt>
                <c:pt idx="4">
                  <c:v>9930000</c:v>
                </c:pt>
                <c:pt idx="5">
                  <c:v>17700000</c:v>
                </c:pt>
              </c:numCache>
            </c:numRef>
          </c:val>
          <c:extLst>
            <c:ext xmlns:c16="http://schemas.microsoft.com/office/drawing/2014/chart" uri="{C3380CC4-5D6E-409C-BE32-E72D297353CC}">
              <c16:uniqueId val="{00000001-5AC2-41B1-9EB6-969B0B9A3CA4}"/>
            </c:ext>
          </c:extLst>
        </c:ser>
        <c:dLbls>
          <c:showLegendKey val="0"/>
          <c:showVal val="0"/>
          <c:showCatName val="0"/>
          <c:showSerName val="0"/>
          <c:showPercent val="0"/>
          <c:showBubbleSize val="0"/>
        </c:dLbls>
        <c:gapWidth val="182"/>
        <c:axId val="321262975"/>
        <c:axId val="321265887"/>
      </c:barChart>
      <c:lineChart>
        <c:grouping val="standard"/>
        <c:varyColors val="0"/>
        <c:ser>
          <c:idx val="0"/>
          <c:order val="0"/>
          <c:tx>
            <c:strRef>
              <c:f>Language!$K$31</c:f>
              <c:strCache>
                <c:ptCount val="1"/>
                <c:pt idx="0">
                  <c:v>Average of Total Channel Subcribers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3-5AC2-41B1-9EB6-969B0B9A3CA4}"/>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6-5AC2-41B1-9EB6-969B0B9A3CA4}"/>
              </c:ext>
            </c:extLst>
          </c:dPt>
          <c:dLbls>
            <c:dLbl>
              <c:idx val="0"/>
              <c:tx>
                <c:rich>
                  <a:bodyPr/>
                  <a:lstStyle/>
                  <a:p>
                    <a:r>
                      <a:rPr lang="en-US"/>
                      <a:t>14</a:t>
                    </a:r>
                    <a:r>
                      <a:rPr lang="en-US" baseline="0"/>
                      <a:t> M</a:t>
                    </a:r>
                    <a:endParaRPr lang="en-US"/>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5AC2-41B1-9EB6-969B0B9A3CA4}"/>
                </c:ext>
              </c:extLst>
            </c:dLbl>
            <c:dLbl>
              <c:idx val="1"/>
              <c:tx>
                <c:rich>
                  <a:bodyPr/>
                  <a:lstStyle/>
                  <a:p>
                    <a:r>
                      <a:rPr lang="en-US"/>
                      <a:t>18 M</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5AC2-41B1-9EB6-969B0B9A3C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Language!$J$32:$J$37</c:f>
              <c:strCache>
                <c:ptCount val="6"/>
                <c:pt idx="0">
                  <c:v>English</c:v>
                </c:pt>
                <c:pt idx="1">
                  <c:v>Hindi</c:v>
                </c:pt>
                <c:pt idx="2">
                  <c:v>Kannada</c:v>
                </c:pt>
                <c:pt idx="3">
                  <c:v>Malayalam</c:v>
                </c:pt>
                <c:pt idx="4">
                  <c:v>Tamil</c:v>
                </c:pt>
                <c:pt idx="5">
                  <c:v>Telugu</c:v>
                </c:pt>
              </c:strCache>
            </c:strRef>
          </c:cat>
          <c:val>
            <c:numRef>
              <c:f>Language!$K$32:$K$37</c:f>
              <c:numCache>
                <c:formatCode>#,,\ "Million"</c:formatCode>
                <c:ptCount val="6"/>
                <c:pt idx="0">
                  <c:v>13911425.447214076</c:v>
                </c:pt>
                <c:pt idx="1">
                  <c:v>18104890.82300885</c:v>
                </c:pt>
                <c:pt idx="2">
                  <c:v>170358.18181818182</c:v>
                </c:pt>
                <c:pt idx="3">
                  <c:v>1876389.2083333333</c:v>
                </c:pt>
                <c:pt idx="4">
                  <c:v>2219418.1818181816</c:v>
                </c:pt>
                <c:pt idx="5">
                  <c:v>2193798.7096774192</c:v>
                </c:pt>
              </c:numCache>
            </c:numRef>
          </c:val>
          <c:smooth val="0"/>
          <c:extLst>
            <c:ext xmlns:c16="http://schemas.microsoft.com/office/drawing/2014/chart" uri="{C3380CC4-5D6E-409C-BE32-E72D297353CC}">
              <c16:uniqueId val="{00000000-5AC2-41B1-9EB6-969B0B9A3CA4}"/>
            </c:ext>
          </c:extLst>
        </c:ser>
        <c:dLbls>
          <c:showLegendKey val="0"/>
          <c:showVal val="0"/>
          <c:showCatName val="0"/>
          <c:showSerName val="0"/>
          <c:showPercent val="0"/>
          <c:showBubbleSize val="0"/>
        </c:dLbls>
        <c:marker val="1"/>
        <c:smooth val="0"/>
        <c:axId val="321262975"/>
        <c:axId val="321265887"/>
      </c:lineChart>
      <c:catAx>
        <c:axId val="32126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65887"/>
        <c:crosses val="autoZero"/>
        <c:auto val="1"/>
        <c:lblAlgn val="ctr"/>
        <c:lblOffset val="100"/>
        <c:noMultiLvlLbl val="0"/>
      </c:catAx>
      <c:valAx>
        <c:axId val="321265887"/>
        <c:scaling>
          <c:orientation val="minMax"/>
        </c:scaling>
        <c:delete val="1"/>
        <c:axPos val="l"/>
        <c:numFmt formatCode="#,,\ &quot;Million&quot;" sourceLinked="1"/>
        <c:majorTickMark val="none"/>
        <c:minorTickMark val="none"/>
        <c:tickLblPos val="nextTo"/>
        <c:crossAx val="321262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J.xlsx]Video Quality!PivotTable12</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Impact by video quality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col"/>
        <c:grouping val="clustered"/>
        <c:varyColors val="0"/>
        <c:ser>
          <c:idx val="0"/>
          <c:order val="0"/>
          <c:tx>
            <c:strRef>
              <c:f>'Video Quality'!$B$41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'Video Quality'!$A$42:$A$48</c:f>
              <c:strCache>
                <c:ptCount val="7"/>
                <c:pt idx="0">
                  <c:v>240</c:v>
                </c:pt>
                <c:pt idx="1">
                  <c:v>360</c:v>
                </c:pt>
                <c:pt idx="2">
                  <c:v>480</c:v>
                </c:pt>
                <c:pt idx="3">
                  <c:v>720</c:v>
                </c:pt>
                <c:pt idx="4">
                  <c:v>1080</c:v>
                </c:pt>
                <c:pt idx="5">
                  <c:v>1440</c:v>
                </c:pt>
                <c:pt idx="6">
                  <c:v>2160</c:v>
                </c:pt>
              </c:strCache>
            </c:strRef>
          </c:cat>
          <c:val>
            <c:numRef>
              <c:f>'Video Quality'!$B$42:$B$48</c:f>
              <c:numCache>
                <c:formatCode>#,,\ "Million"</c:formatCode>
                <c:ptCount val="7"/>
                <c:pt idx="0">
                  <c:v>12791358.5</c:v>
                </c:pt>
                <c:pt idx="1">
                  <c:v>1597006.4</c:v>
                </c:pt>
                <c:pt idx="2">
                  <c:v>16580751.75</c:v>
                </c:pt>
                <c:pt idx="3">
                  <c:v>113955922.35416667</c:v>
                </c:pt>
                <c:pt idx="4">
                  <c:v>47124781.872108847</c:v>
                </c:pt>
                <c:pt idx="5">
                  <c:v>478310471.7647059</c:v>
                </c:pt>
                <c:pt idx="6">
                  <c:v>30111124.986577183</c:v>
                </c:pt>
              </c:numCache>
            </c:numRef>
          </c:val>
          <c:extLst>
            <c:ext xmlns:c16="http://schemas.microsoft.com/office/drawing/2014/chart" uri="{C3380CC4-5D6E-409C-BE32-E72D297353CC}">
              <c16:uniqueId val="{00000000-DCD6-43CD-842C-C3FAADE0DCA3}"/>
            </c:ext>
          </c:extLst>
        </c:ser>
        <c:dLbls>
          <c:dLblPos val="outEnd"/>
          <c:showLegendKey val="0"/>
          <c:showVal val="1"/>
          <c:showCatName val="0"/>
          <c:showSerName val="0"/>
          <c:showPercent val="0"/>
          <c:showBubbleSize val="0"/>
        </c:dLbls>
        <c:gapWidth val="219"/>
        <c:overlap val="-27"/>
        <c:axId val="1282925616"/>
        <c:axId val="1282942672"/>
      </c:barChart>
      <c:catAx>
        <c:axId val="1282925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Quality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942672"/>
        <c:crosses val="autoZero"/>
        <c:auto val="1"/>
        <c:lblAlgn val="ctr"/>
        <c:lblOffset val="100"/>
        <c:noMultiLvlLbl val="0"/>
      </c:catAx>
      <c:valAx>
        <c:axId val="128294267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8292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J.xlsx]Premiered!PivotTable16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on premiering the video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col"/>
        <c:grouping val="clustered"/>
        <c:varyColors val="0"/>
        <c:ser>
          <c:idx val="0"/>
          <c:order val="0"/>
          <c:tx>
            <c:strRef>
              <c:f>Premiered!$B$12</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7C02-4EE7-B221-284B56D081AA}"/>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14E8-4BA8-85A0-07AD9ADCDF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Premiered!$A$13:$A$14</c:f>
              <c:strCache>
                <c:ptCount val="2"/>
                <c:pt idx="0">
                  <c:v>Yes</c:v>
                </c:pt>
                <c:pt idx="1">
                  <c:v>No</c:v>
                </c:pt>
              </c:strCache>
            </c:strRef>
          </c:cat>
          <c:val>
            <c:numRef>
              <c:f>Premiered!$B$13:$B$14</c:f>
              <c:numCache>
                <c:formatCode>#,,\ "Million"</c:formatCode>
                <c:ptCount val="2"/>
                <c:pt idx="0">
                  <c:v>83500146.452830195</c:v>
                </c:pt>
                <c:pt idx="1">
                  <c:v>51490995.110070258</c:v>
                </c:pt>
              </c:numCache>
            </c:numRef>
          </c:val>
          <c:extLst>
            <c:ext xmlns:c16="http://schemas.microsoft.com/office/drawing/2014/chart" uri="{C3380CC4-5D6E-409C-BE32-E72D297353CC}">
              <c16:uniqueId val="{00000000-7C02-4EE7-B221-284B56D081AA}"/>
            </c:ext>
          </c:extLst>
        </c:ser>
        <c:dLbls>
          <c:dLblPos val="inEnd"/>
          <c:showLegendKey val="0"/>
          <c:showVal val="1"/>
          <c:showCatName val="0"/>
          <c:showSerName val="0"/>
          <c:showPercent val="0"/>
          <c:showBubbleSize val="0"/>
        </c:dLbls>
        <c:gapWidth val="219"/>
        <c:overlap val="-27"/>
        <c:axId val="1284697152"/>
        <c:axId val="1284699648"/>
      </c:barChart>
      <c:catAx>
        <c:axId val="1284697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Premiered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99648"/>
        <c:crosses val="autoZero"/>
        <c:auto val="1"/>
        <c:lblAlgn val="ctr"/>
        <c:lblOffset val="100"/>
        <c:noMultiLvlLbl val="0"/>
      </c:catAx>
      <c:valAx>
        <c:axId val="128469964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views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8469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J.xlsx]Hashtag!PivotTable21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hashtag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104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55</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barChart>
        <c:barDir val="col"/>
        <c:grouping val="clustered"/>
        <c:varyColors val="0"/>
        <c:ser>
          <c:idx val="0"/>
          <c:order val="0"/>
          <c:tx>
            <c:strRef>
              <c:f>Hashtag!$B$24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E462-4042-A949-1761D419167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E462-4042-A949-1761D4191673}"/>
              </c:ext>
            </c:extLst>
          </c:dPt>
          <c:dLbls>
            <c:dLbl>
              <c:idx val="0"/>
              <c:tx>
                <c:rich>
                  <a:bodyPr/>
                  <a:lstStyle/>
                  <a:p>
                    <a:r>
                      <a:rPr lang="en-US"/>
                      <a:t>55</a:t>
                    </a:r>
                    <a:r>
                      <a:rPr lang="en-US" baseline="0"/>
                      <a:t> M</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462-4042-A949-1761D4191673}"/>
                </c:ext>
              </c:extLst>
            </c:dLbl>
            <c:dLbl>
              <c:idx val="2"/>
              <c:tx>
                <c:rich>
                  <a:bodyPr/>
                  <a:lstStyle/>
                  <a:p>
                    <a:r>
                      <a:rPr lang="en-US"/>
                      <a:t>104 M</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462-4042-A949-1761D41916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Hashtag!$A$25:$A$36</c:f>
              <c:strCache>
                <c:ptCount val="12"/>
                <c:pt idx="0">
                  <c:v>1</c:v>
                </c:pt>
                <c:pt idx="1">
                  <c:v>2</c:v>
                </c:pt>
                <c:pt idx="2">
                  <c:v>3</c:v>
                </c:pt>
                <c:pt idx="3">
                  <c:v>4</c:v>
                </c:pt>
                <c:pt idx="4">
                  <c:v>5</c:v>
                </c:pt>
                <c:pt idx="5">
                  <c:v>6</c:v>
                </c:pt>
                <c:pt idx="6">
                  <c:v>7</c:v>
                </c:pt>
                <c:pt idx="7">
                  <c:v>8</c:v>
                </c:pt>
                <c:pt idx="8">
                  <c:v>9</c:v>
                </c:pt>
                <c:pt idx="9">
                  <c:v>10</c:v>
                </c:pt>
                <c:pt idx="10">
                  <c:v>11</c:v>
                </c:pt>
                <c:pt idx="11">
                  <c:v>28</c:v>
                </c:pt>
              </c:strCache>
            </c:strRef>
          </c:cat>
          <c:val>
            <c:numRef>
              <c:f>Hashtag!$B$25:$B$36</c:f>
              <c:numCache>
                <c:formatCode>#,,\ "Million"</c:formatCode>
                <c:ptCount val="12"/>
                <c:pt idx="0">
                  <c:v>54620366.138157897</c:v>
                </c:pt>
                <c:pt idx="1">
                  <c:v>9855630.333333334</c:v>
                </c:pt>
                <c:pt idx="2">
                  <c:v>104048877.44444445</c:v>
                </c:pt>
                <c:pt idx="3">
                  <c:v>5383918</c:v>
                </c:pt>
                <c:pt idx="4">
                  <c:v>1544517.3</c:v>
                </c:pt>
                <c:pt idx="5">
                  <c:v>2935982.4</c:v>
                </c:pt>
                <c:pt idx="6">
                  <c:v>21274487</c:v>
                </c:pt>
                <c:pt idx="7">
                  <c:v>1291717</c:v>
                </c:pt>
                <c:pt idx="8">
                  <c:v>884881.5</c:v>
                </c:pt>
                <c:pt idx="9">
                  <c:v>20577148.666666668</c:v>
                </c:pt>
                <c:pt idx="10">
                  <c:v>5337524</c:v>
                </c:pt>
                <c:pt idx="11">
                  <c:v>2375852</c:v>
                </c:pt>
              </c:numCache>
            </c:numRef>
          </c:val>
          <c:extLst>
            <c:ext xmlns:c16="http://schemas.microsoft.com/office/drawing/2014/chart" uri="{C3380CC4-5D6E-409C-BE32-E72D297353CC}">
              <c16:uniqueId val="{00000000-F835-44DC-93BD-F85AD222D48C}"/>
            </c:ext>
          </c:extLst>
        </c:ser>
        <c:dLbls>
          <c:showLegendKey val="0"/>
          <c:showVal val="0"/>
          <c:showCatName val="0"/>
          <c:showSerName val="0"/>
          <c:showPercent val="0"/>
          <c:showBubbleSize val="0"/>
        </c:dLbls>
        <c:gapWidth val="219"/>
        <c:overlap val="-27"/>
        <c:axId val="720494432"/>
        <c:axId val="720487776"/>
      </c:barChart>
      <c:catAx>
        <c:axId val="720494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Hash</a:t>
                </a:r>
                <a:r>
                  <a:rPr lang="en-GB" baseline="0"/>
                  <a:t>tag</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487776"/>
        <c:crosses val="autoZero"/>
        <c:auto val="1"/>
        <c:lblAlgn val="ctr"/>
        <c:lblOffset val="100"/>
        <c:noMultiLvlLbl val="0"/>
      </c:catAx>
      <c:valAx>
        <c:axId val="72048777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72049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J.xlsx]Creator category!PivotTable29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creator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'Creator category'!$B$20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'Creator category'!$A$21:$A$23</c:f>
              <c:strCache>
                <c:ptCount val="3"/>
                <c:pt idx="0">
                  <c:v>Company</c:v>
                </c:pt>
                <c:pt idx="1">
                  <c:v>Female</c:v>
                </c:pt>
                <c:pt idx="2">
                  <c:v>Male</c:v>
                </c:pt>
              </c:strCache>
            </c:strRef>
          </c:cat>
          <c:val>
            <c:numRef>
              <c:f>'Creator category'!$B$21:$B$23</c:f>
              <c:numCache>
                <c:formatCode>#,,\ "Million"</c:formatCode>
                <c:ptCount val="3"/>
                <c:pt idx="0">
                  <c:v>219492622.89473686</c:v>
                </c:pt>
                <c:pt idx="1">
                  <c:v>104794291.25609756</c:v>
                </c:pt>
                <c:pt idx="2">
                  <c:v>70431553.99806577</c:v>
                </c:pt>
              </c:numCache>
            </c:numRef>
          </c:val>
          <c:extLst>
            <c:ext xmlns:c16="http://schemas.microsoft.com/office/drawing/2014/chart" uri="{C3380CC4-5D6E-409C-BE32-E72D297353CC}">
              <c16:uniqueId val="{00000000-CAA1-45EC-A3B7-A830D0005827}"/>
            </c:ext>
          </c:extLst>
        </c:ser>
        <c:dLbls>
          <c:showLegendKey val="0"/>
          <c:showVal val="0"/>
          <c:showCatName val="0"/>
          <c:showSerName val="0"/>
          <c:showPercent val="0"/>
          <c:showBubbleSize val="0"/>
        </c:dLbls>
        <c:gapWidth val="219"/>
        <c:overlap val="-27"/>
        <c:axId val="1284717536"/>
        <c:axId val="1284714624"/>
      </c:barChart>
      <c:catAx>
        <c:axId val="1284717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Creator</a:t>
                </a:r>
                <a:r>
                  <a:rPr lang="en-GB" baseline="0"/>
                  <a:t> category</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714624"/>
        <c:crosses val="autoZero"/>
        <c:auto val="1"/>
        <c:lblAlgn val="ctr"/>
        <c:lblOffset val="100"/>
        <c:noMultiLvlLbl val="0"/>
      </c:catAx>
      <c:valAx>
        <c:axId val="128471462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views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8471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J.xlsx]Creator category!PivotTable4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Creator</a:t>
            </a:r>
            <a:r>
              <a:rPr lang="en-US" sz="1100" baseline="0"/>
              <a:t> category impact on likes</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'Creator category'!$B$40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'Creator category'!$A$41:$A$43</c:f>
              <c:strCache>
                <c:ptCount val="3"/>
                <c:pt idx="0">
                  <c:v>Female</c:v>
                </c:pt>
                <c:pt idx="1">
                  <c:v>Company</c:v>
                </c:pt>
                <c:pt idx="2">
                  <c:v>Male</c:v>
                </c:pt>
              </c:strCache>
            </c:strRef>
          </c:cat>
          <c:val>
            <c:numRef>
              <c:f>'Creator category'!$B$41:$B$43</c:f>
              <c:numCache>
                <c:formatCode>#\.00,\ "L"</c:formatCode>
                <c:ptCount val="3"/>
                <c:pt idx="0">
                  <c:v>2167444.1458333335</c:v>
                </c:pt>
                <c:pt idx="1">
                  <c:v>2004212.2105263157</c:v>
                </c:pt>
                <c:pt idx="2">
                  <c:v>690784.62032085564</c:v>
                </c:pt>
              </c:numCache>
            </c:numRef>
          </c:val>
          <c:extLst>
            <c:ext xmlns:c16="http://schemas.microsoft.com/office/drawing/2014/chart" uri="{C3380CC4-5D6E-409C-BE32-E72D297353CC}">
              <c16:uniqueId val="{00000000-35CE-426A-BAB3-847BCCBED629}"/>
            </c:ext>
          </c:extLst>
        </c:ser>
        <c:dLbls>
          <c:dLblPos val="outEnd"/>
          <c:showLegendKey val="0"/>
          <c:showVal val="1"/>
          <c:showCatName val="0"/>
          <c:showSerName val="0"/>
          <c:showPercent val="0"/>
          <c:showBubbleSize val="0"/>
        </c:dLbls>
        <c:gapWidth val="219"/>
        <c:overlap val="-27"/>
        <c:axId val="1247293615"/>
        <c:axId val="1247292367"/>
      </c:barChart>
      <c:catAx>
        <c:axId val="12472936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Creator</a:t>
                </a:r>
                <a:r>
                  <a:rPr lang="en-GB" baseline="0"/>
                  <a:t> category</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292367"/>
        <c:crosses val="autoZero"/>
        <c:auto val="1"/>
        <c:lblAlgn val="ctr"/>
        <c:lblOffset val="100"/>
        <c:noMultiLvlLbl val="0"/>
      </c:catAx>
      <c:valAx>
        <c:axId val="124729236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No.of Likes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L&quot;" sourceLinked="1"/>
        <c:majorTickMark val="none"/>
        <c:minorTickMark val="none"/>
        <c:tickLblPos val="nextTo"/>
        <c:crossAx val="12472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J.xlsx]Video duration!PivotTable33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video duration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'Video duration'!$G$4</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7C0D-42C8-A3E8-7D12C04BD4C8}"/>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3-7C0D-42C8-A3E8-7D12C04BD4C8}"/>
              </c:ext>
            </c:extLst>
          </c:dPt>
          <c:dLbls>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0D-42C8-A3E8-7D12C04BD4C8}"/>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0D-42C8-A3E8-7D12C04BD4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'Video duration'!$F$5:$F$31</c:f>
              <c:strCache>
                <c:ptCount val="27"/>
                <c:pt idx="0">
                  <c:v>&lt;60</c:v>
                </c:pt>
                <c:pt idx="1">
                  <c:v>1 - 6 Min</c:v>
                </c:pt>
                <c:pt idx="2">
                  <c:v>6 - 11 Min</c:v>
                </c:pt>
                <c:pt idx="3">
                  <c:v>11 - 16 Min</c:v>
                </c:pt>
                <c:pt idx="4">
                  <c:v>16 - 21 Min</c:v>
                </c:pt>
                <c:pt idx="5">
                  <c:v>21 - 26 Min</c:v>
                </c:pt>
                <c:pt idx="6">
                  <c:v>26 - 31 Min</c:v>
                </c:pt>
                <c:pt idx="7">
                  <c:v>31 - 36 Min</c:v>
                </c:pt>
                <c:pt idx="8">
                  <c:v>36 - 41 Min</c:v>
                </c:pt>
                <c:pt idx="9">
                  <c:v>41 - 46 Min</c:v>
                </c:pt>
                <c:pt idx="10">
                  <c:v>46 - 51 Min</c:v>
                </c:pt>
                <c:pt idx="11">
                  <c:v>51 - 56 Min</c:v>
                </c:pt>
                <c:pt idx="12">
                  <c:v>56 - 61 Min</c:v>
                </c:pt>
                <c:pt idx="13">
                  <c:v>61 - 66 Min</c:v>
                </c:pt>
                <c:pt idx="14">
                  <c:v>66 - 71 Min</c:v>
                </c:pt>
                <c:pt idx="15">
                  <c:v>71 - 76 Min</c:v>
                </c:pt>
                <c:pt idx="16">
                  <c:v>76 - 81 Min</c:v>
                </c:pt>
                <c:pt idx="17">
                  <c:v>81 - 86 Min</c:v>
                </c:pt>
                <c:pt idx="18">
                  <c:v>86 - 91 Min</c:v>
                </c:pt>
                <c:pt idx="19">
                  <c:v>91 - 96 Min</c:v>
                </c:pt>
                <c:pt idx="20">
                  <c:v>96 - 101 Min</c:v>
                </c:pt>
                <c:pt idx="21">
                  <c:v>101 - 106 Min</c:v>
                </c:pt>
                <c:pt idx="22">
                  <c:v>116 - 121 Min</c:v>
                </c:pt>
                <c:pt idx="23">
                  <c:v>131 - 136 Min</c:v>
                </c:pt>
                <c:pt idx="24">
                  <c:v>136 -141 Min</c:v>
                </c:pt>
                <c:pt idx="25">
                  <c:v>146 - 151 Min</c:v>
                </c:pt>
                <c:pt idx="26">
                  <c:v>156 -161 Min</c:v>
                </c:pt>
              </c:strCache>
            </c:strRef>
          </c:cat>
          <c:val>
            <c:numRef>
              <c:f>'Video duration'!$G$5:$G$31</c:f>
              <c:numCache>
                <c:formatCode>#,,\ "Million"</c:formatCode>
                <c:ptCount val="27"/>
                <c:pt idx="0">
                  <c:v>17481102</c:v>
                </c:pt>
                <c:pt idx="1">
                  <c:v>174318028.48818898</c:v>
                </c:pt>
                <c:pt idx="2">
                  <c:v>13074524.851528384</c:v>
                </c:pt>
                <c:pt idx="3">
                  <c:v>8158086.7830687826</c:v>
                </c:pt>
                <c:pt idx="4">
                  <c:v>9882979.1919191927</c:v>
                </c:pt>
                <c:pt idx="5">
                  <c:v>17701339.5</c:v>
                </c:pt>
                <c:pt idx="6">
                  <c:v>4278167.7272727275</c:v>
                </c:pt>
                <c:pt idx="7">
                  <c:v>11733460.153846154</c:v>
                </c:pt>
                <c:pt idx="8">
                  <c:v>6739726.5</c:v>
                </c:pt>
                <c:pt idx="9">
                  <c:v>9106466.444444444</c:v>
                </c:pt>
                <c:pt idx="10">
                  <c:v>3721955.9090909092</c:v>
                </c:pt>
                <c:pt idx="11">
                  <c:v>355741.25</c:v>
                </c:pt>
                <c:pt idx="12">
                  <c:v>13041191.333333334</c:v>
                </c:pt>
                <c:pt idx="13">
                  <c:v>45936.5</c:v>
                </c:pt>
                <c:pt idx="14">
                  <c:v>33864102</c:v>
                </c:pt>
                <c:pt idx="15">
                  <c:v>229844</c:v>
                </c:pt>
                <c:pt idx="16">
                  <c:v>6975884.5</c:v>
                </c:pt>
                <c:pt idx="17">
                  <c:v>14687350</c:v>
                </c:pt>
                <c:pt idx="18">
                  <c:v>1480</c:v>
                </c:pt>
                <c:pt idx="19">
                  <c:v>23001596</c:v>
                </c:pt>
                <c:pt idx="20">
                  <c:v>434119</c:v>
                </c:pt>
                <c:pt idx="21">
                  <c:v>147683140.5</c:v>
                </c:pt>
                <c:pt idx="22">
                  <c:v>242144</c:v>
                </c:pt>
                <c:pt idx="23">
                  <c:v>22007715.666666668</c:v>
                </c:pt>
                <c:pt idx="24">
                  <c:v>295952</c:v>
                </c:pt>
                <c:pt idx="25">
                  <c:v>4807189</c:v>
                </c:pt>
                <c:pt idx="26">
                  <c:v>119278111</c:v>
                </c:pt>
              </c:numCache>
            </c:numRef>
          </c:val>
          <c:smooth val="0"/>
          <c:extLst>
            <c:ext xmlns:c16="http://schemas.microsoft.com/office/drawing/2014/chart" uri="{C3380CC4-5D6E-409C-BE32-E72D297353CC}">
              <c16:uniqueId val="{00000000-7C0D-42C8-A3E8-7D12C04BD4C8}"/>
            </c:ext>
          </c:extLst>
        </c:ser>
        <c:dLbls>
          <c:showLegendKey val="0"/>
          <c:showVal val="0"/>
          <c:showCatName val="0"/>
          <c:showSerName val="0"/>
          <c:showPercent val="0"/>
          <c:showBubbleSize val="0"/>
        </c:dLbls>
        <c:smooth val="0"/>
        <c:axId val="1294382208"/>
        <c:axId val="1294370144"/>
      </c:lineChart>
      <c:catAx>
        <c:axId val="1294382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duration</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70144"/>
        <c:crosses val="autoZero"/>
        <c:auto val="1"/>
        <c:lblAlgn val="ctr"/>
        <c:lblOffset val="100"/>
        <c:noMultiLvlLbl val="0"/>
      </c:catAx>
      <c:valAx>
        <c:axId val="12943701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943822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Video</a:t>
            </a:r>
            <a:r>
              <a:rPr lang="en-GB" sz="1200" baseline="0"/>
              <a:t> duration distribution</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3673665791776043E-2"/>
                  <c:y val="-3.4687591134441531E-2"/>
                </c:manualLayout>
              </c:layout>
              <c:tx>
                <c:rich>
                  <a:bodyPr/>
                  <a:lstStyle/>
                  <a:p>
                    <a:r>
                      <a:rPr lang="en-US"/>
                      <a:t>30 Min</a:t>
                    </a:r>
                  </a:p>
                </c:rich>
              </c:tx>
              <c:dLblPos val="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BB6-4A0E-9AC0-374C5A872EEA}"/>
                </c:ext>
              </c:extLst>
            </c:dLbl>
            <c:dLbl>
              <c:idx val="83"/>
              <c:tx>
                <c:rich>
                  <a:bodyPr/>
                  <a:lstStyle/>
                  <a:p>
                    <a:r>
                      <a:rPr lang="en-US"/>
                      <a:t>131</a:t>
                    </a:r>
                    <a:r>
                      <a:rPr lang="en-US" baseline="0"/>
                      <a:t> Min</a:t>
                    </a:r>
                    <a:endParaRPr lang="en-US"/>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3D81-4187-B41B-6D88A29542AB}"/>
                </c:ext>
              </c:extLst>
            </c:dLbl>
            <c:dLbl>
              <c:idx val="225"/>
              <c:tx>
                <c:rich>
                  <a:bodyPr/>
                  <a:lstStyle/>
                  <a:p>
                    <a:r>
                      <a:rPr lang="en-US"/>
                      <a:t>43 Min</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3D81-4187-B41B-6D88A29542AB}"/>
                </c:ext>
              </c:extLst>
            </c:dLbl>
            <c:dLbl>
              <c:idx val="402"/>
              <c:tx>
                <c:rich>
                  <a:bodyPr/>
                  <a:lstStyle/>
                  <a:p>
                    <a:r>
                      <a:rPr lang="en-US"/>
                      <a:t>81 Min</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D81-4187-B41B-6D88A29542AB}"/>
                </c:ext>
              </c:extLst>
            </c:dLbl>
            <c:dLbl>
              <c:idx val="716"/>
              <c:tx>
                <c:rich>
                  <a:bodyPr/>
                  <a:lstStyle/>
                  <a:p>
                    <a:r>
                      <a:rPr lang="en-US"/>
                      <a:t>102 Min</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3D81-4187-B41B-6D88A29542AB}"/>
                </c:ext>
              </c:extLst>
            </c:dLbl>
            <c:dLbl>
              <c:idx val="889"/>
              <c:tx>
                <c:rich>
                  <a:bodyPr/>
                  <a:lstStyle/>
                  <a:p>
                    <a:r>
                      <a:rPr lang="en-US"/>
                      <a:t>47 Min</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D81-4187-B41B-6D88A29542AB}"/>
                </c:ext>
              </c:extLst>
            </c:dLbl>
            <c:dLbl>
              <c:idx val="1060"/>
              <c:tx>
                <c:rich>
                  <a:bodyPr/>
                  <a:lstStyle/>
                  <a:p>
                    <a:r>
                      <a:rPr lang="en-US"/>
                      <a:t>49</a:t>
                    </a:r>
                    <a:r>
                      <a:rPr lang="en-US" baseline="0"/>
                      <a:t> Min</a:t>
                    </a:r>
                    <a:endParaRPr lang="en-US"/>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D81-4187-B41B-6D88A29542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'Data Set'!$J$2:$J$1103</c:f>
              <c:numCache>
                <c:formatCode>#,##0.00</c:formatCode>
                <c:ptCount val="1102"/>
                <c:pt idx="0">
                  <c:v>1841</c:v>
                </c:pt>
                <c:pt idx="1">
                  <c:v>864</c:v>
                </c:pt>
                <c:pt idx="2">
                  <c:v>492</c:v>
                </c:pt>
                <c:pt idx="3">
                  <c:v>66</c:v>
                </c:pt>
                <c:pt idx="4">
                  <c:v>460</c:v>
                </c:pt>
                <c:pt idx="5">
                  <c:v>361</c:v>
                </c:pt>
                <c:pt idx="6">
                  <c:v>152</c:v>
                </c:pt>
                <c:pt idx="7">
                  <c:v>858</c:v>
                </c:pt>
                <c:pt idx="8">
                  <c:v>234</c:v>
                </c:pt>
                <c:pt idx="9">
                  <c:v>40</c:v>
                </c:pt>
                <c:pt idx="10">
                  <c:v>583</c:v>
                </c:pt>
                <c:pt idx="11">
                  <c:v>351</c:v>
                </c:pt>
                <c:pt idx="12">
                  <c:v>872</c:v>
                </c:pt>
                <c:pt idx="13">
                  <c:v>182</c:v>
                </c:pt>
                <c:pt idx="14">
                  <c:v>256</c:v>
                </c:pt>
                <c:pt idx="15">
                  <c:v>1440</c:v>
                </c:pt>
                <c:pt idx="16">
                  <c:v>375</c:v>
                </c:pt>
                <c:pt idx="17">
                  <c:v>508</c:v>
                </c:pt>
                <c:pt idx="18">
                  <c:v>1215</c:v>
                </c:pt>
                <c:pt idx="19">
                  <c:v>488</c:v>
                </c:pt>
                <c:pt idx="20">
                  <c:v>1189</c:v>
                </c:pt>
                <c:pt idx="21">
                  <c:v>593</c:v>
                </c:pt>
                <c:pt idx="22">
                  <c:v>568</c:v>
                </c:pt>
                <c:pt idx="23">
                  <c:v>808</c:v>
                </c:pt>
                <c:pt idx="24">
                  <c:v>600</c:v>
                </c:pt>
                <c:pt idx="25">
                  <c:v>1278</c:v>
                </c:pt>
                <c:pt idx="26">
                  <c:v>603</c:v>
                </c:pt>
                <c:pt idx="27">
                  <c:v>1837</c:v>
                </c:pt>
                <c:pt idx="28">
                  <c:v>1475</c:v>
                </c:pt>
                <c:pt idx="29">
                  <c:v>199</c:v>
                </c:pt>
                <c:pt idx="30">
                  <c:v>1204</c:v>
                </c:pt>
                <c:pt idx="31">
                  <c:v>279</c:v>
                </c:pt>
                <c:pt idx="32">
                  <c:v>1742</c:v>
                </c:pt>
                <c:pt idx="33">
                  <c:v>480</c:v>
                </c:pt>
                <c:pt idx="34">
                  <c:v>70</c:v>
                </c:pt>
                <c:pt idx="35">
                  <c:v>2103</c:v>
                </c:pt>
                <c:pt idx="36">
                  <c:v>861</c:v>
                </c:pt>
                <c:pt idx="37">
                  <c:v>310</c:v>
                </c:pt>
                <c:pt idx="38">
                  <c:v>79</c:v>
                </c:pt>
                <c:pt idx="39">
                  <c:v>544</c:v>
                </c:pt>
                <c:pt idx="40">
                  <c:v>295</c:v>
                </c:pt>
                <c:pt idx="41">
                  <c:v>546</c:v>
                </c:pt>
                <c:pt idx="42">
                  <c:v>129</c:v>
                </c:pt>
                <c:pt idx="43">
                  <c:v>1055</c:v>
                </c:pt>
                <c:pt idx="44">
                  <c:v>1017</c:v>
                </c:pt>
                <c:pt idx="45">
                  <c:v>460</c:v>
                </c:pt>
                <c:pt idx="46">
                  <c:v>1174</c:v>
                </c:pt>
                <c:pt idx="47">
                  <c:v>448</c:v>
                </c:pt>
                <c:pt idx="48">
                  <c:v>1074</c:v>
                </c:pt>
                <c:pt idx="49">
                  <c:v>390</c:v>
                </c:pt>
                <c:pt idx="50">
                  <c:v>608</c:v>
                </c:pt>
                <c:pt idx="51">
                  <c:v>375</c:v>
                </c:pt>
                <c:pt idx="52">
                  <c:v>72</c:v>
                </c:pt>
                <c:pt idx="53">
                  <c:v>1758</c:v>
                </c:pt>
                <c:pt idx="54">
                  <c:v>299</c:v>
                </c:pt>
                <c:pt idx="55">
                  <c:v>248</c:v>
                </c:pt>
                <c:pt idx="56">
                  <c:v>216</c:v>
                </c:pt>
                <c:pt idx="57">
                  <c:v>456</c:v>
                </c:pt>
                <c:pt idx="58">
                  <c:v>274</c:v>
                </c:pt>
                <c:pt idx="59">
                  <c:v>541</c:v>
                </c:pt>
                <c:pt idx="60">
                  <c:v>500</c:v>
                </c:pt>
                <c:pt idx="61">
                  <c:v>1544</c:v>
                </c:pt>
                <c:pt idx="62">
                  <c:v>406</c:v>
                </c:pt>
                <c:pt idx="63">
                  <c:v>416</c:v>
                </c:pt>
                <c:pt idx="64">
                  <c:v>177</c:v>
                </c:pt>
                <c:pt idx="65">
                  <c:v>1063</c:v>
                </c:pt>
                <c:pt idx="66">
                  <c:v>86</c:v>
                </c:pt>
                <c:pt idx="67">
                  <c:v>707</c:v>
                </c:pt>
                <c:pt idx="68">
                  <c:v>256</c:v>
                </c:pt>
                <c:pt idx="69">
                  <c:v>862</c:v>
                </c:pt>
                <c:pt idx="70">
                  <c:v>522</c:v>
                </c:pt>
                <c:pt idx="71">
                  <c:v>996</c:v>
                </c:pt>
                <c:pt idx="72">
                  <c:v>948</c:v>
                </c:pt>
                <c:pt idx="73">
                  <c:v>415</c:v>
                </c:pt>
                <c:pt idx="74">
                  <c:v>1232</c:v>
                </c:pt>
                <c:pt idx="75">
                  <c:v>119</c:v>
                </c:pt>
                <c:pt idx="76">
                  <c:v>196</c:v>
                </c:pt>
                <c:pt idx="77">
                  <c:v>527</c:v>
                </c:pt>
                <c:pt idx="78">
                  <c:v>64</c:v>
                </c:pt>
                <c:pt idx="79">
                  <c:v>593</c:v>
                </c:pt>
                <c:pt idx="80">
                  <c:v>958</c:v>
                </c:pt>
                <c:pt idx="81">
                  <c:v>787</c:v>
                </c:pt>
                <c:pt idx="82">
                  <c:v>706</c:v>
                </c:pt>
                <c:pt idx="83">
                  <c:v>7867</c:v>
                </c:pt>
                <c:pt idx="84">
                  <c:v>256</c:v>
                </c:pt>
                <c:pt idx="85">
                  <c:v>2546</c:v>
                </c:pt>
                <c:pt idx="86">
                  <c:v>671</c:v>
                </c:pt>
                <c:pt idx="87">
                  <c:v>509</c:v>
                </c:pt>
                <c:pt idx="88">
                  <c:v>290</c:v>
                </c:pt>
                <c:pt idx="89">
                  <c:v>498</c:v>
                </c:pt>
                <c:pt idx="90">
                  <c:v>832</c:v>
                </c:pt>
                <c:pt idx="91">
                  <c:v>627</c:v>
                </c:pt>
                <c:pt idx="92">
                  <c:v>535</c:v>
                </c:pt>
                <c:pt idx="93">
                  <c:v>906</c:v>
                </c:pt>
                <c:pt idx="94">
                  <c:v>651</c:v>
                </c:pt>
                <c:pt idx="95">
                  <c:v>44</c:v>
                </c:pt>
                <c:pt idx="96">
                  <c:v>248</c:v>
                </c:pt>
                <c:pt idx="97">
                  <c:v>249</c:v>
                </c:pt>
                <c:pt idx="98">
                  <c:v>289</c:v>
                </c:pt>
                <c:pt idx="99">
                  <c:v>652</c:v>
                </c:pt>
                <c:pt idx="100">
                  <c:v>199</c:v>
                </c:pt>
                <c:pt idx="101">
                  <c:v>687</c:v>
                </c:pt>
                <c:pt idx="102">
                  <c:v>814</c:v>
                </c:pt>
                <c:pt idx="103">
                  <c:v>1429</c:v>
                </c:pt>
                <c:pt idx="104">
                  <c:v>900</c:v>
                </c:pt>
                <c:pt idx="105">
                  <c:v>2047</c:v>
                </c:pt>
                <c:pt idx="106">
                  <c:v>3923</c:v>
                </c:pt>
                <c:pt idx="107">
                  <c:v>873</c:v>
                </c:pt>
                <c:pt idx="108">
                  <c:v>480</c:v>
                </c:pt>
                <c:pt idx="109">
                  <c:v>1388</c:v>
                </c:pt>
                <c:pt idx="110">
                  <c:v>751</c:v>
                </c:pt>
                <c:pt idx="111">
                  <c:v>309</c:v>
                </c:pt>
                <c:pt idx="112">
                  <c:v>536</c:v>
                </c:pt>
                <c:pt idx="113">
                  <c:v>25</c:v>
                </c:pt>
                <c:pt idx="114">
                  <c:v>86</c:v>
                </c:pt>
                <c:pt idx="115">
                  <c:v>297</c:v>
                </c:pt>
                <c:pt idx="116">
                  <c:v>399</c:v>
                </c:pt>
                <c:pt idx="117">
                  <c:v>612</c:v>
                </c:pt>
                <c:pt idx="118">
                  <c:v>824</c:v>
                </c:pt>
                <c:pt idx="119">
                  <c:v>1797</c:v>
                </c:pt>
                <c:pt idx="120">
                  <c:v>221</c:v>
                </c:pt>
                <c:pt idx="121">
                  <c:v>617</c:v>
                </c:pt>
                <c:pt idx="122">
                  <c:v>841</c:v>
                </c:pt>
                <c:pt idx="123">
                  <c:v>845</c:v>
                </c:pt>
                <c:pt idx="124">
                  <c:v>370</c:v>
                </c:pt>
                <c:pt idx="125">
                  <c:v>439</c:v>
                </c:pt>
                <c:pt idx="126">
                  <c:v>1382</c:v>
                </c:pt>
                <c:pt idx="127">
                  <c:v>885</c:v>
                </c:pt>
                <c:pt idx="128">
                  <c:v>212</c:v>
                </c:pt>
                <c:pt idx="129">
                  <c:v>2424</c:v>
                </c:pt>
                <c:pt idx="130">
                  <c:v>532</c:v>
                </c:pt>
                <c:pt idx="131">
                  <c:v>3479</c:v>
                </c:pt>
                <c:pt idx="132">
                  <c:v>582</c:v>
                </c:pt>
                <c:pt idx="133">
                  <c:v>130</c:v>
                </c:pt>
                <c:pt idx="134">
                  <c:v>886</c:v>
                </c:pt>
                <c:pt idx="135">
                  <c:v>420</c:v>
                </c:pt>
                <c:pt idx="136">
                  <c:v>952</c:v>
                </c:pt>
                <c:pt idx="137">
                  <c:v>286</c:v>
                </c:pt>
                <c:pt idx="138">
                  <c:v>120</c:v>
                </c:pt>
                <c:pt idx="139">
                  <c:v>1089</c:v>
                </c:pt>
                <c:pt idx="140">
                  <c:v>490</c:v>
                </c:pt>
                <c:pt idx="141">
                  <c:v>198</c:v>
                </c:pt>
                <c:pt idx="142">
                  <c:v>467</c:v>
                </c:pt>
                <c:pt idx="143">
                  <c:v>1026</c:v>
                </c:pt>
                <c:pt idx="144">
                  <c:v>222</c:v>
                </c:pt>
                <c:pt idx="145">
                  <c:v>948</c:v>
                </c:pt>
                <c:pt idx="146">
                  <c:v>1773</c:v>
                </c:pt>
                <c:pt idx="147">
                  <c:v>1141</c:v>
                </c:pt>
                <c:pt idx="148">
                  <c:v>211</c:v>
                </c:pt>
                <c:pt idx="149">
                  <c:v>495</c:v>
                </c:pt>
                <c:pt idx="150">
                  <c:v>209</c:v>
                </c:pt>
                <c:pt idx="151">
                  <c:v>253</c:v>
                </c:pt>
                <c:pt idx="152">
                  <c:v>716</c:v>
                </c:pt>
                <c:pt idx="153">
                  <c:v>2697</c:v>
                </c:pt>
                <c:pt idx="154">
                  <c:v>927</c:v>
                </c:pt>
                <c:pt idx="155">
                  <c:v>21783</c:v>
                </c:pt>
                <c:pt idx="156">
                  <c:v>574</c:v>
                </c:pt>
                <c:pt idx="157">
                  <c:v>256</c:v>
                </c:pt>
                <c:pt idx="158">
                  <c:v>835</c:v>
                </c:pt>
                <c:pt idx="159">
                  <c:v>429</c:v>
                </c:pt>
                <c:pt idx="160">
                  <c:v>272</c:v>
                </c:pt>
                <c:pt idx="161">
                  <c:v>600</c:v>
                </c:pt>
                <c:pt idx="162">
                  <c:v>1216</c:v>
                </c:pt>
                <c:pt idx="163">
                  <c:v>314</c:v>
                </c:pt>
                <c:pt idx="164">
                  <c:v>37436</c:v>
                </c:pt>
                <c:pt idx="165">
                  <c:v>183</c:v>
                </c:pt>
                <c:pt idx="166">
                  <c:v>72</c:v>
                </c:pt>
                <c:pt idx="167">
                  <c:v>2826</c:v>
                </c:pt>
                <c:pt idx="168">
                  <c:v>426</c:v>
                </c:pt>
                <c:pt idx="169">
                  <c:v>753</c:v>
                </c:pt>
                <c:pt idx="170">
                  <c:v>2370</c:v>
                </c:pt>
                <c:pt idx="171">
                  <c:v>673</c:v>
                </c:pt>
                <c:pt idx="172">
                  <c:v>307</c:v>
                </c:pt>
                <c:pt idx="173">
                  <c:v>198</c:v>
                </c:pt>
                <c:pt idx="174">
                  <c:v>199</c:v>
                </c:pt>
                <c:pt idx="175">
                  <c:v>538</c:v>
                </c:pt>
                <c:pt idx="176">
                  <c:v>647</c:v>
                </c:pt>
                <c:pt idx="177">
                  <c:v>898</c:v>
                </c:pt>
                <c:pt idx="178">
                  <c:v>596</c:v>
                </c:pt>
                <c:pt idx="179">
                  <c:v>309</c:v>
                </c:pt>
                <c:pt idx="180">
                  <c:v>160</c:v>
                </c:pt>
                <c:pt idx="181">
                  <c:v>292</c:v>
                </c:pt>
                <c:pt idx="182">
                  <c:v>1502</c:v>
                </c:pt>
                <c:pt idx="183">
                  <c:v>121</c:v>
                </c:pt>
                <c:pt idx="184">
                  <c:v>882</c:v>
                </c:pt>
                <c:pt idx="185">
                  <c:v>174</c:v>
                </c:pt>
                <c:pt idx="186">
                  <c:v>1396</c:v>
                </c:pt>
                <c:pt idx="187">
                  <c:v>1053</c:v>
                </c:pt>
                <c:pt idx="188">
                  <c:v>47</c:v>
                </c:pt>
                <c:pt idx="189">
                  <c:v>419</c:v>
                </c:pt>
                <c:pt idx="190">
                  <c:v>121</c:v>
                </c:pt>
                <c:pt idx="191">
                  <c:v>845</c:v>
                </c:pt>
                <c:pt idx="192">
                  <c:v>13</c:v>
                </c:pt>
                <c:pt idx="193">
                  <c:v>517</c:v>
                </c:pt>
                <c:pt idx="194">
                  <c:v>170</c:v>
                </c:pt>
                <c:pt idx="195">
                  <c:v>691</c:v>
                </c:pt>
                <c:pt idx="196">
                  <c:v>487</c:v>
                </c:pt>
                <c:pt idx="197">
                  <c:v>354</c:v>
                </c:pt>
                <c:pt idx="198">
                  <c:v>926</c:v>
                </c:pt>
                <c:pt idx="199">
                  <c:v>967</c:v>
                </c:pt>
                <c:pt idx="200">
                  <c:v>30</c:v>
                </c:pt>
                <c:pt idx="201">
                  <c:v>188</c:v>
                </c:pt>
                <c:pt idx="202">
                  <c:v>1450</c:v>
                </c:pt>
                <c:pt idx="203">
                  <c:v>366</c:v>
                </c:pt>
                <c:pt idx="204">
                  <c:v>882</c:v>
                </c:pt>
                <c:pt idx="205">
                  <c:v>278</c:v>
                </c:pt>
                <c:pt idx="206">
                  <c:v>1548</c:v>
                </c:pt>
                <c:pt idx="207">
                  <c:v>616</c:v>
                </c:pt>
                <c:pt idx="208">
                  <c:v>254</c:v>
                </c:pt>
                <c:pt idx="209">
                  <c:v>890</c:v>
                </c:pt>
                <c:pt idx="210">
                  <c:v>1195</c:v>
                </c:pt>
                <c:pt idx="211">
                  <c:v>1106</c:v>
                </c:pt>
                <c:pt idx="212">
                  <c:v>859</c:v>
                </c:pt>
                <c:pt idx="213">
                  <c:v>1326</c:v>
                </c:pt>
                <c:pt idx="214">
                  <c:v>1093</c:v>
                </c:pt>
                <c:pt idx="215">
                  <c:v>765</c:v>
                </c:pt>
                <c:pt idx="216">
                  <c:v>445</c:v>
                </c:pt>
                <c:pt idx="217">
                  <c:v>977</c:v>
                </c:pt>
                <c:pt idx="218">
                  <c:v>512</c:v>
                </c:pt>
                <c:pt idx="219">
                  <c:v>645</c:v>
                </c:pt>
                <c:pt idx="220">
                  <c:v>752</c:v>
                </c:pt>
                <c:pt idx="221">
                  <c:v>302</c:v>
                </c:pt>
                <c:pt idx="222">
                  <c:v>703</c:v>
                </c:pt>
                <c:pt idx="223">
                  <c:v>118</c:v>
                </c:pt>
                <c:pt idx="224">
                  <c:v>499</c:v>
                </c:pt>
                <c:pt idx="225">
                  <c:v>2600</c:v>
                </c:pt>
                <c:pt idx="226">
                  <c:v>5929</c:v>
                </c:pt>
                <c:pt idx="227">
                  <c:v>180</c:v>
                </c:pt>
                <c:pt idx="228">
                  <c:v>493</c:v>
                </c:pt>
                <c:pt idx="229">
                  <c:v>860</c:v>
                </c:pt>
                <c:pt idx="230">
                  <c:v>162</c:v>
                </c:pt>
                <c:pt idx="231">
                  <c:v>250</c:v>
                </c:pt>
                <c:pt idx="232">
                  <c:v>360</c:v>
                </c:pt>
                <c:pt idx="233">
                  <c:v>564</c:v>
                </c:pt>
                <c:pt idx="234">
                  <c:v>126</c:v>
                </c:pt>
                <c:pt idx="235">
                  <c:v>177</c:v>
                </c:pt>
                <c:pt idx="236">
                  <c:v>11512</c:v>
                </c:pt>
                <c:pt idx="237">
                  <c:v>285</c:v>
                </c:pt>
                <c:pt idx="238">
                  <c:v>261</c:v>
                </c:pt>
                <c:pt idx="239">
                  <c:v>471</c:v>
                </c:pt>
                <c:pt idx="240">
                  <c:v>34103</c:v>
                </c:pt>
                <c:pt idx="241">
                  <c:v>758</c:v>
                </c:pt>
                <c:pt idx="242">
                  <c:v>1390</c:v>
                </c:pt>
                <c:pt idx="243">
                  <c:v>192</c:v>
                </c:pt>
                <c:pt idx="244">
                  <c:v>621</c:v>
                </c:pt>
                <c:pt idx="245">
                  <c:v>822</c:v>
                </c:pt>
                <c:pt idx="246">
                  <c:v>1258</c:v>
                </c:pt>
                <c:pt idx="247">
                  <c:v>185</c:v>
                </c:pt>
                <c:pt idx="248">
                  <c:v>504</c:v>
                </c:pt>
                <c:pt idx="249">
                  <c:v>114</c:v>
                </c:pt>
                <c:pt idx="250">
                  <c:v>917</c:v>
                </c:pt>
                <c:pt idx="251">
                  <c:v>1239</c:v>
                </c:pt>
                <c:pt idx="252">
                  <c:v>659</c:v>
                </c:pt>
                <c:pt idx="253">
                  <c:v>676</c:v>
                </c:pt>
                <c:pt idx="254">
                  <c:v>216</c:v>
                </c:pt>
                <c:pt idx="255">
                  <c:v>159</c:v>
                </c:pt>
                <c:pt idx="256">
                  <c:v>752</c:v>
                </c:pt>
                <c:pt idx="257">
                  <c:v>128</c:v>
                </c:pt>
                <c:pt idx="258">
                  <c:v>1029</c:v>
                </c:pt>
                <c:pt idx="259">
                  <c:v>564</c:v>
                </c:pt>
                <c:pt idx="260">
                  <c:v>610</c:v>
                </c:pt>
                <c:pt idx="261">
                  <c:v>63</c:v>
                </c:pt>
                <c:pt idx="262">
                  <c:v>962</c:v>
                </c:pt>
                <c:pt idx="263">
                  <c:v>2224</c:v>
                </c:pt>
                <c:pt idx="264">
                  <c:v>153</c:v>
                </c:pt>
                <c:pt idx="265">
                  <c:v>197</c:v>
                </c:pt>
                <c:pt idx="266">
                  <c:v>278</c:v>
                </c:pt>
                <c:pt idx="267">
                  <c:v>481</c:v>
                </c:pt>
                <c:pt idx="268">
                  <c:v>496</c:v>
                </c:pt>
                <c:pt idx="269">
                  <c:v>233</c:v>
                </c:pt>
                <c:pt idx="270">
                  <c:v>1048</c:v>
                </c:pt>
                <c:pt idx="271">
                  <c:v>779</c:v>
                </c:pt>
                <c:pt idx="272">
                  <c:v>830</c:v>
                </c:pt>
                <c:pt idx="273">
                  <c:v>1072</c:v>
                </c:pt>
                <c:pt idx="274">
                  <c:v>531</c:v>
                </c:pt>
                <c:pt idx="275">
                  <c:v>244</c:v>
                </c:pt>
                <c:pt idx="276">
                  <c:v>1750</c:v>
                </c:pt>
                <c:pt idx="277">
                  <c:v>254</c:v>
                </c:pt>
                <c:pt idx="278">
                  <c:v>511</c:v>
                </c:pt>
                <c:pt idx="279">
                  <c:v>308</c:v>
                </c:pt>
                <c:pt idx="280">
                  <c:v>643</c:v>
                </c:pt>
                <c:pt idx="281">
                  <c:v>1087</c:v>
                </c:pt>
                <c:pt idx="282">
                  <c:v>540</c:v>
                </c:pt>
                <c:pt idx="283">
                  <c:v>176</c:v>
                </c:pt>
                <c:pt idx="284">
                  <c:v>184</c:v>
                </c:pt>
                <c:pt idx="285">
                  <c:v>527</c:v>
                </c:pt>
                <c:pt idx="286">
                  <c:v>565</c:v>
                </c:pt>
                <c:pt idx="287">
                  <c:v>537</c:v>
                </c:pt>
                <c:pt idx="288">
                  <c:v>134</c:v>
                </c:pt>
                <c:pt idx="289">
                  <c:v>486</c:v>
                </c:pt>
                <c:pt idx="290">
                  <c:v>908</c:v>
                </c:pt>
                <c:pt idx="291">
                  <c:v>708</c:v>
                </c:pt>
                <c:pt idx="292">
                  <c:v>1524</c:v>
                </c:pt>
                <c:pt idx="293">
                  <c:v>700</c:v>
                </c:pt>
                <c:pt idx="294">
                  <c:v>166</c:v>
                </c:pt>
                <c:pt idx="295">
                  <c:v>959</c:v>
                </c:pt>
                <c:pt idx="296">
                  <c:v>1173</c:v>
                </c:pt>
                <c:pt idx="297">
                  <c:v>2007</c:v>
                </c:pt>
                <c:pt idx="298">
                  <c:v>1587</c:v>
                </c:pt>
                <c:pt idx="299">
                  <c:v>652</c:v>
                </c:pt>
                <c:pt idx="300">
                  <c:v>780</c:v>
                </c:pt>
                <c:pt idx="301">
                  <c:v>831</c:v>
                </c:pt>
                <c:pt idx="302">
                  <c:v>727</c:v>
                </c:pt>
                <c:pt idx="303">
                  <c:v>247</c:v>
                </c:pt>
                <c:pt idx="304">
                  <c:v>4633</c:v>
                </c:pt>
                <c:pt idx="305">
                  <c:v>1209</c:v>
                </c:pt>
                <c:pt idx="306">
                  <c:v>563</c:v>
                </c:pt>
                <c:pt idx="307">
                  <c:v>706</c:v>
                </c:pt>
                <c:pt idx="308">
                  <c:v>541</c:v>
                </c:pt>
                <c:pt idx="309">
                  <c:v>432</c:v>
                </c:pt>
                <c:pt idx="310">
                  <c:v>566</c:v>
                </c:pt>
                <c:pt idx="311">
                  <c:v>1505</c:v>
                </c:pt>
                <c:pt idx="312">
                  <c:v>158</c:v>
                </c:pt>
                <c:pt idx="313">
                  <c:v>79</c:v>
                </c:pt>
                <c:pt idx="314">
                  <c:v>3136</c:v>
                </c:pt>
                <c:pt idx="315">
                  <c:v>320</c:v>
                </c:pt>
                <c:pt idx="316">
                  <c:v>725</c:v>
                </c:pt>
                <c:pt idx="317">
                  <c:v>1364</c:v>
                </c:pt>
                <c:pt idx="318">
                  <c:v>1163</c:v>
                </c:pt>
                <c:pt idx="319">
                  <c:v>1119</c:v>
                </c:pt>
                <c:pt idx="320">
                  <c:v>133</c:v>
                </c:pt>
                <c:pt idx="321">
                  <c:v>265</c:v>
                </c:pt>
                <c:pt idx="322">
                  <c:v>178</c:v>
                </c:pt>
                <c:pt idx="323">
                  <c:v>116</c:v>
                </c:pt>
                <c:pt idx="324">
                  <c:v>885</c:v>
                </c:pt>
                <c:pt idx="325">
                  <c:v>108</c:v>
                </c:pt>
                <c:pt idx="326">
                  <c:v>2587</c:v>
                </c:pt>
                <c:pt idx="327">
                  <c:v>655</c:v>
                </c:pt>
                <c:pt idx="328">
                  <c:v>237</c:v>
                </c:pt>
                <c:pt idx="329">
                  <c:v>129</c:v>
                </c:pt>
                <c:pt idx="330">
                  <c:v>535</c:v>
                </c:pt>
                <c:pt idx="331">
                  <c:v>1056</c:v>
                </c:pt>
                <c:pt idx="332">
                  <c:v>834</c:v>
                </c:pt>
                <c:pt idx="333">
                  <c:v>737</c:v>
                </c:pt>
                <c:pt idx="334">
                  <c:v>621</c:v>
                </c:pt>
                <c:pt idx="335">
                  <c:v>484</c:v>
                </c:pt>
                <c:pt idx="336">
                  <c:v>3175</c:v>
                </c:pt>
                <c:pt idx="337">
                  <c:v>323</c:v>
                </c:pt>
                <c:pt idx="338">
                  <c:v>506</c:v>
                </c:pt>
                <c:pt idx="339">
                  <c:v>853</c:v>
                </c:pt>
                <c:pt idx="340">
                  <c:v>544</c:v>
                </c:pt>
                <c:pt idx="341">
                  <c:v>333</c:v>
                </c:pt>
                <c:pt idx="342">
                  <c:v>1175</c:v>
                </c:pt>
                <c:pt idx="343">
                  <c:v>228</c:v>
                </c:pt>
                <c:pt idx="344">
                  <c:v>1164</c:v>
                </c:pt>
                <c:pt idx="345">
                  <c:v>136</c:v>
                </c:pt>
                <c:pt idx="346">
                  <c:v>804</c:v>
                </c:pt>
                <c:pt idx="347">
                  <c:v>153</c:v>
                </c:pt>
                <c:pt idx="348">
                  <c:v>1205</c:v>
                </c:pt>
                <c:pt idx="349">
                  <c:v>1083</c:v>
                </c:pt>
                <c:pt idx="350">
                  <c:v>893</c:v>
                </c:pt>
                <c:pt idx="351">
                  <c:v>701</c:v>
                </c:pt>
                <c:pt idx="352">
                  <c:v>710</c:v>
                </c:pt>
                <c:pt idx="353">
                  <c:v>3000</c:v>
                </c:pt>
                <c:pt idx="354">
                  <c:v>679</c:v>
                </c:pt>
                <c:pt idx="355">
                  <c:v>345</c:v>
                </c:pt>
                <c:pt idx="356">
                  <c:v>2948</c:v>
                </c:pt>
                <c:pt idx="357">
                  <c:v>957</c:v>
                </c:pt>
                <c:pt idx="358">
                  <c:v>1187</c:v>
                </c:pt>
                <c:pt idx="359">
                  <c:v>817</c:v>
                </c:pt>
                <c:pt idx="360">
                  <c:v>1297</c:v>
                </c:pt>
                <c:pt idx="361">
                  <c:v>1517</c:v>
                </c:pt>
                <c:pt idx="362">
                  <c:v>2550</c:v>
                </c:pt>
                <c:pt idx="363">
                  <c:v>476</c:v>
                </c:pt>
                <c:pt idx="364">
                  <c:v>72</c:v>
                </c:pt>
                <c:pt idx="365">
                  <c:v>1460</c:v>
                </c:pt>
                <c:pt idx="366">
                  <c:v>28736</c:v>
                </c:pt>
                <c:pt idx="367">
                  <c:v>791</c:v>
                </c:pt>
                <c:pt idx="368">
                  <c:v>967</c:v>
                </c:pt>
                <c:pt idx="369">
                  <c:v>1384</c:v>
                </c:pt>
                <c:pt idx="370">
                  <c:v>218</c:v>
                </c:pt>
                <c:pt idx="371">
                  <c:v>1307</c:v>
                </c:pt>
                <c:pt idx="372">
                  <c:v>1632</c:v>
                </c:pt>
                <c:pt idx="373">
                  <c:v>420</c:v>
                </c:pt>
                <c:pt idx="374">
                  <c:v>426</c:v>
                </c:pt>
                <c:pt idx="375">
                  <c:v>228</c:v>
                </c:pt>
                <c:pt idx="376">
                  <c:v>1264</c:v>
                </c:pt>
                <c:pt idx="377">
                  <c:v>720</c:v>
                </c:pt>
                <c:pt idx="378">
                  <c:v>2447</c:v>
                </c:pt>
                <c:pt idx="379">
                  <c:v>674</c:v>
                </c:pt>
                <c:pt idx="380">
                  <c:v>897</c:v>
                </c:pt>
                <c:pt idx="381">
                  <c:v>759</c:v>
                </c:pt>
                <c:pt idx="382">
                  <c:v>902</c:v>
                </c:pt>
                <c:pt idx="383">
                  <c:v>1355</c:v>
                </c:pt>
                <c:pt idx="384">
                  <c:v>862</c:v>
                </c:pt>
                <c:pt idx="385">
                  <c:v>361</c:v>
                </c:pt>
                <c:pt idx="386">
                  <c:v>2955</c:v>
                </c:pt>
                <c:pt idx="387">
                  <c:v>125</c:v>
                </c:pt>
                <c:pt idx="388">
                  <c:v>254</c:v>
                </c:pt>
                <c:pt idx="389">
                  <c:v>845</c:v>
                </c:pt>
                <c:pt idx="390">
                  <c:v>553</c:v>
                </c:pt>
                <c:pt idx="391">
                  <c:v>484</c:v>
                </c:pt>
                <c:pt idx="392">
                  <c:v>128</c:v>
                </c:pt>
                <c:pt idx="393">
                  <c:v>514</c:v>
                </c:pt>
                <c:pt idx="394">
                  <c:v>2775</c:v>
                </c:pt>
                <c:pt idx="395">
                  <c:v>887</c:v>
                </c:pt>
                <c:pt idx="396">
                  <c:v>688</c:v>
                </c:pt>
                <c:pt idx="397">
                  <c:v>2545</c:v>
                </c:pt>
                <c:pt idx="398">
                  <c:v>565</c:v>
                </c:pt>
                <c:pt idx="399">
                  <c:v>157</c:v>
                </c:pt>
                <c:pt idx="400">
                  <c:v>172</c:v>
                </c:pt>
                <c:pt idx="401">
                  <c:v>3047</c:v>
                </c:pt>
                <c:pt idx="402">
                  <c:v>4897</c:v>
                </c:pt>
                <c:pt idx="403">
                  <c:v>219</c:v>
                </c:pt>
                <c:pt idx="404">
                  <c:v>542</c:v>
                </c:pt>
                <c:pt idx="405">
                  <c:v>406</c:v>
                </c:pt>
                <c:pt idx="406">
                  <c:v>194</c:v>
                </c:pt>
                <c:pt idx="407">
                  <c:v>42981</c:v>
                </c:pt>
                <c:pt idx="408">
                  <c:v>489</c:v>
                </c:pt>
                <c:pt idx="409">
                  <c:v>199</c:v>
                </c:pt>
                <c:pt idx="410">
                  <c:v>371</c:v>
                </c:pt>
                <c:pt idx="411">
                  <c:v>234</c:v>
                </c:pt>
                <c:pt idx="412">
                  <c:v>1127</c:v>
                </c:pt>
                <c:pt idx="413">
                  <c:v>1432</c:v>
                </c:pt>
                <c:pt idx="414">
                  <c:v>717</c:v>
                </c:pt>
                <c:pt idx="415">
                  <c:v>102</c:v>
                </c:pt>
                <c:pt idx="416">
                  <c:v>339</c:v>
                </c:pt>
                <c:pt idx="417">
                  <c:v>902</c:v>
                </c:pt>
                <c:pt idx="418">
                  <c:v>357</c:v>
                </c:pt>
                <c:pt idx="419">
                  <c:v>617</c:v>
                </c:pt>
                <c:pt idx="420">
                  <c:v>47</c:v>
                </c:pt>
                <c:pt idx="421">
                  <c:v>1952</c:v>
                </c:pt>
                <c:pt idx="422">
                  <c:v>649</c:v>
                </c:pt>
                <c:pt idx="423">
                  <c:v>14688</c:v>
                </c:pt>
                <c:pt idx="424">
                  <c:v>785</c:v>
                </c:pt>
                <c:pt idx="425">
                  <c:v>567</c:v>
                </c:pt>
                <c:pt idx="426">
                  <c:v>839</c:v>
                </c:pt>
                <c:pt idx="427">
                  <c:v>211</c:v>
                </c:pt>
                <c:pt idx="428">
                  <c:v>1312</c:v>
                </c:pt>
                <c:pt idx="429">
                  <c:v>2640</c:v>
                </c:pt>
                <c:pt idx="430">
                  <c:v>1349</c:v>
                </c:pt>
                <c:pt idx="431">
                  <c:v>102</c:v>
                </c:pt>
                <c:pt idx="432">
                  <c:v>2954</c:v>
                </c:pt>
                <c:pt idx="433">
                  <c:v>2902</c:v>
                </c:pt>
                <c:pt idx="434">
                  <c:v>110</c:v>
                </c:pt>
                <c:pt idx="435">
                  <c:v>902</c:v>
                </c:pt>
                <c:pt idx="436">
                  <c:v>6</c:v>
                </c:pt>
                <c:pt idx="437">
                  <c:v>657</c:v>
                </c:pt>
                <c:pt idx="438">
                  <c:v>196</c:v>
                </c:pt>
                <c:pt idx="439">
                  <c:v>1425</c:v>
                </c:pt>
                <c:pt idx="440">
                  <c:v>210</c:v>
                </c:pt>
                <c:pt idx="441">
                  <c:v>186</c:v>
                </c:pt>
                <c:pt idx="442">
                  <c:v>292</c:v>
                </c:pt>
                <c:pt idx="443">
                  <c:v>671</c:v>
                </c:pt>
                <c:pt idx="444">
                  <c:v>1670</c:v>
                </c:pt>
                <c:pt idx="445">
                  <c:v>324</c:v>
                </c:pt>
                <c:pt idx="446">
                  <c:v>307</c:v>
                </c:pt>
                <c:pt idx="447">
                  <c:v>273</c:v>
                </c:pt>
                <c:pt idx="448">
                  <c:v>378</c:v>
                </c:pt>
                <c:pt idx="449">
                  <c:v>109</c:v>
                </c:pt>
                <c:pt idx="450">
                  <c:v>114</c:v>
                </c:pt>
                <c:pt idx="451">
                  <c:v>1665</c:v>
                </c:pt>
                <c:pt idx="452">
                  <c:v>1323</c:v>
                </c:pt>
                <c:pt idx="453">
                  <c:v>693</c:v>
                </c:pt>
                <c:pt idx="454">
                  <c:v>86</c:v>
                </c:pt>
                <c:pt idx="455">
                  <c:v>16376</c:v>
                </c:pt>
                <c:pt idx="456">
                  <c:v>63</c:v>
                </c:pt>
                <c:pt idx="457">
                  <c:v>367</c:v>
                </c:pt>
                <c:pt idx="458">
                  <c:v>888</c:v>
                </c:pt>
                <c:pt idx="459">
                  <c:v>519</c:v>
                </c:pt>
                <c:pt idx="460">
                  <c:v>532</c:v>
                </c:pt>
                <c:pt idx="461">
                  <c:v>1066</c:v>
                </c:pt>
                <c:pt idx="462">
                  <c:v>6060</c:v>
                </c:pt>
                <c:pt idx="463">
                  <c:v>37380</c:v>
                </c:pt>
                <c:pt idx="464">
                  <c:v>987</c:v>
                </c:pt>
                <c:pt idx="465">
                  <c:v>508</c:v>
                </c:pt>
                <c:pt idx="466">
                  <c:v>1992</c:v>
                </c:pt>
                <c:pt idx="467">
                  <c:v>34980</c:v>
                </c:pt>
                <c:pt idx="468">
                  <c:v>159</c:v>
                </c:pt>
                <c:pt idx="469">
                  <c:v>422</c:v>
                </c:pt>
                <c:pt idx="470">
                  <c:v>715</c:v>
                </c:pt>
                <c:pt idx="471">
                  <c:v>734</c:v>
                </c:pt>
                <c:pt idx="472">
                  <c:v>8261</c:v>
                </c:pt>
                <c:pt idx="473">
                  <c:v>409</c:v>
                </c:pt>
                <c:pt idx="474">
                  <c:v>16416</c:v>
                </c:pt>
                <c:pt idx="475">
                  <c:v>3398</c:v>
                </c:pt>
                <c:pt idx="476">
                  <c:v>689</c:v>
                </c:pt>
                <c:pt idx="477">
                  <c:v>404</c:v>
                </c:pt>
                <c:pt idx="478">
                  <c:v>221</c:v>
                </c:pt>
                <c:pt idx="479">
                  <c:v>1873</c:v>
                </c:pt>
                <c:pt idx="480">
                  <c:v>30300</c:v>
                </c:pt>
                <c:pt idx="481">
                  <c:v>950</c:v>
                </c:pt>
                <c:pt idx="482">
                  <c:v>718</c:v>
                </c:pt>
                <c:pt idx="483">
                  <c:v>165</c:v>
                </c:pt>
                <c:pt idx="484">
                  <c:v>586</c:v>
                </c:pt>
                <c:pt idx="485">
                  <c:v>1774</c:v>
                </c:pt>
                <c:pt idx="486">
                  <c:v>304</c:v>
                </c:pt>
                <c:pt idx="487">
                  <c:v>29</c:v>
                </c:pt>
                <c:pt idx="488">
                  <c:v>568</c:v>
                </c:pt>
                <c:pt idx="489">
                  <c:v>699</c:v>
                </c:pt>
                <c:pt idx="490">
                  <c:v>1252</c:v>
                </c:pt>
                <c:pt idx="491">
                  <c:v>181</c:v>
                </c:pt>
                <c:pt idx="492">
                  <c:v>669</c:v>
                </c:pt>
                <c:pt idx="493">
                  <c:v>781</c:v>
                </c:pt>
                <c:pt idx="494">
                  <c:v>600</c:v>
                </c:pt>
                <c:pt idx="495">
                  <c:v>1742</c:v>
                </c:pt>
                <c:pt idx="496">
                  <c:v>42300</c:v>
                </c:pt>
                <c:pt idx="497">
                  <c:v>47760</c:v>
                </c:pt>
                <c:pt idx="498">
                  <c:v>1034</c:v>
                </c:pt>
                <c:pt idx="499">
                  <c:v>36060</c:v>
                </c:pt>
                <c:pt idx="500">
                  <c:v>2172</c:v>
                </c:pt>
                <c:pt idx="501">
                  <c:v>619</c:v>
                </c:pt>
                <c:pt idx="502">
                  <c:v>13080</c:v>
                </c:pt>
                <c:pt idx="503">
                  <c:v>666</c:v>
                </c:pt>
                <c:pt idx="504">
                  <c:v>62700</c:v>
                </c:pt>
                <c:pt idx="505">
                  <c:v>42336</c:v>
                </c:pt>
                <c:pt idx="506">
                  <c:v>244</c:v>
                </c:pt>
                <c:pt idx="507">
                  <c:v>28620</c:v>
                </c:pt>
                <c:pt idx="508">
                  <c:v>317</c:v>
                </c:pt>
                <c:pt idx="509">
                  <c:v>667</c:v>
                </c:pt>
                <c:pt idx="510">
                  <c:v>398</c:v>
                </c:pt>
                <c:pt idx="511">
                  <c:v>864</c:v>
                </c:pt>
                <c:pt idx="512">
                  <c:v>974</c:v>
                </c:pt>
                <c:pt idx="513">
                  <c:v>478</c:v>
                </c:pt>
                <c:pt idx="514">
                  <c:v>1154</c:v>
                </c:pt>
                <c:pt idx="515">
                  <c:v>604</c:v>
                </c:pt>
                <c:pt idx="516">
                  <c:v>692</c:v>
                </c:pt>
                <c:pt idx="517">
                  <c:v>0</c:v>
                </c:pt>
                <c:pt idx="518">
                  <c:v>216</c:v>
                </c:pt>
                <c:pt idx="519">
                  <c:v>681</c:v>
                </c:pt>
                <c:pt idx="520">
                  <c:v>9600</c:v>
                </c:pt>
                <c:pt idx="521">
                  <c:v>948</c:v>
                </c:pt>
                <c:pt idx="522">
                  <c:v>198</c:v>
                </c:pt>
                <c:pt idx="523">
                  <c:v>174</c:v>
                </c:pt>
                <c:pt idx="524">
                  <c:v>2400</c:v>
                </c:pt>
                <c:pt idx="525">
                  <c:v>217</c:v>
                </c:pt>
                <c:pt idx="526">
                  <c:v>82</c:v>
                </c:pt>
                <c:pt idx="527">
                  <c:v>467</c:v>
                </c:pt>
                <c:pt idx="528">
                  <c:v>1002</c:v>
                </c:pt>
                <c:pt idx="529">
                  <c:v>703</c:v>
                </c:pt>
                <c:pt idx="530">
                  <c:v>476</c:v>
                </c:pt>
                <c:pt idx="531">
                  <c:v>759</c:v>
                </c:pt>
                <c:pt idx="532">
                  <c:v>45540</c:v>
                </c:pt>
                <c:pt idx="533">
                  <c:v>691</c:v>
                </c:pt>
                <c:pt idx="534">
                  <c:v>983</c:v>
                </c:pt>
                <c:pt idx="535">
                  <c:v>881</c:v>
                </c:pt>
                <c:pt idx="536">
                  <c:v>802</c:v>
                </c:pt>
                <c:pt idx="537">
                  <c:v>33960</c:v>
                </c:pt>
                <c:pt idx="538">
                  <c:v>2302</c:v>
                </c:pt>
                <c:pt idx="539">
                  <c:v>512</c:v>
                </c:pt>
                <c:pt idx="540">
                  <c:v>607</c:v>
                </c:pt>
                <c:pt idx="541">
                  <c:v>474</c:v>
                </c:pt>
                <c:pt idx="542">
                  <c:v>1776</c:v>
                </c:pt>
                <c:pt idx="543">
                  <c:v>511</c:v>
                </c:pt>
                <c:pt idx="544">
                  <c:v>674</c:v>
                </c:pt>
                <c:pt idx="545">
                  <c:v>1046</c:v>
                </c:pt>
                <c:pt idx="546">
                  <c:v>225</c:v>
                </c:pt>
                <c:pt idx="547">
                  <c:v>331</c:v>
                </c:pt>
                <c:pt idx="548">
                  <c:v>282</c:v>
                </c:pt>
                <c:pt idx="549">
                  <c:v>717</c:v>
                </c:pt>
                <c:pt idx="550">
                  <c:v>902</c:v>
                </c:pt>
                <c:pt idx="551">
                  <c:v>266</c:v>
                </c:pt>
                <c:pt idx="552">
                  <c:v>989</c:v>
                </c:pt>
                <c:pt idx="553">
                  <c:v>974</c:v>
                </c:pt>
                <c:pt idx="554">
                  <c:v>579</c:v>
                </c:pt>
                <c:pt idx="555">
                  <c:v>544</c:v>
                </c:pt>
                <c:pt idx="556">
                  <c:v>7020</c:v>
                </c:pt>
                <c:pt idx="557">
                  <c:v>117</c:v>
                </c:pt>
                <c:pt idx="558">
                  <c:v>16416</c:v>
                </c:pt>
                <c:pt idx="559">
                  <c:v>981</c:v>
                </c:pt>
                <c:pt idx="560">
                  <c:v>54060</c:v>
                </c:pt>
                <c:pt idx="561">
                  <c:v>804</c:v>
                </c:pt>
                <c:pt idx="562">
                  <c:v>631</c:v>
                </c:pt>
                <c:pt idx="563">
                  <c:v>659</c:v>
                </c:pt>
                <c:pt idx="564">
                  <c:v>125</c:v>
                </c:pt>
                <c:pt idx="565">
                  <c:v>1005</c:v>
                </c:pt>
                <c:pt idx="566">
                  <c:v>745</c:v>
                </c:pt>
                <c:pt idx="567">
                  <c:v>506</c:v>
                </c:pt>
                <c:pt idx="568">
                  <c:v>446</c:v>
                </c:pt>
                <c:pt idx="569">
                  <c:v>1420</c:v>
                </c:pt>
                <c:pt idx="570">
                  <c:v>543</c:v>
                </c:pt>
                <c:pt idx="571">
                  <c:v>193</c:v>
                </c:pt>
                <c:pt idx="572">
                  <c:v>734</c:v>
                </c:pt>
                <c:pt idx="573">
                  <c:v>825</c:v>
                </c:pt>
                <c:pt idx="574">
                  <c:v>44132</c:v>
                </c:pt>
                <c:pt idx="575">
                  <c:v>1010</c:v>
                </c:pt>
                <c:pt idx="576">
                  <c:v>495</c:v>
                </c:pt>
                <c:pt idx="577">
                  <c:v>217</c:v>
                </c:pt>
                <c:pt idx="578">
                  <c:v>568</c:v>
                </c:pt>
                <c:pt idx="579">
                  <c:v>413</c:v>
                </c:pt>
                <c:pt idx="580">
                  <c:v>1003</c:v>
                </c:pt>
                <c:pt idx="581">
                  <c:v>1072</c:v>
                </c:pt>
                <c:pt idx="582">
                  <c:v>704</c:v>
                </c:pt>
                <c:pt idx="583">
                  <c:v>562</c:v>
                </c:pt>
                <c:pt idx="584">
                  <c:v>443</c:v>
                </c:pt>
                <c:pt idx="585">
                  <c:v>254</c:v>
                </c:pt>
                <c:pt idx="586">
                  <c:v>8022</c:v>
                </c:pt>
                <c:pt idx="587">
                  <c:v>518</c:v>
                </c:pt>
                <c:pt idx="588">
                  <c:v>1445</c:v>
                </c:pt>
                <c:pt idx="589">
                  <c:v>398</c:v>
                </c:pt>
                <c:pt idx="590">
                  <c:v>7860</c:v>
                </c:pt>
                <c:pt idx="591">
                  <c:v>793</c:v>
                </c:pt>
                <c:pt idx="592">
                  <c:v>614</c:v>
                </c:pt>
                <c:pt idx="593">
                  <c:v>42</c:v>
                </c:pt>
                <c:pt idx="594">
                  <c:v>739</c:v>
                </c:pt>
                <c:pt idx="595">
                  <c:v>15915</c:v>
                </c:pt>
                <c:pt idx="596">
                  <c:v>604</c:v>
                </c:pt>
                <c:pt idx="597">
                  <c:v>193</c:v>
                </c:pt>
                <c:pt idx="598">
                  <c:v>1168</c:v>
                </c:pt>
                <c:pt idx="599">
                  <c:v>1045</c:v>
                </c:pt>
                <c:pt idx="600">
                  <c:v>682</c:v>
                </c:pt>
                <c:pt idx="601">
                  <c:v>356</c:v>
                </c:pt>
                <c:pt idx="602">
                  <c:v>25920</c:v>
                </c:pt>
                <c:pt idx="603">
                  <c:v>929</c:v>
                </c:pt>
                <c:pt idx="604">
                  <c:v>645</c:v>
                </c:pt>
                <c:pt idx="605">
                  <c:v>270</c:v>
                </c:pt>
                <c:pt idx="606">
                  <c:v>696</c:v>
                </c:pt>
                <c:pt idx="607">
                  <c:v>403</c:v>
                </c:pt>
                <c:pt idx="608">
                  <c:v>78</c:v>
                </c:pt>
                <c:pt idx="609">
                  <c:v>734</c:v>
                </c:pt>
                <c:pt idx="610">
                  <c:v>98</c:v>
                </c:pt>
                <c:pt idx="611">
                  <c:v>613</c:v>
                </c:pt>
                <c:pt idx="612">
                  <c:v>522</c:v>
                </c:pt>
                <c:pt idx="613">
                  <c:v>11520</c:v>
                </c:pt>
                <c:pt idx="614">
                  <c:v>249</c:v>
                </c:pt>
                <c:pt idx="615">
                  <c:v>660</c:v>
                </c:pt>
                <c:pt idx="616">
                  <c:v>1825</c:v>
                </c:pt>
                <c:pt idx="617">
                  <c:v>1302</c:v>
                </c:pt>
                <c:pt idx="618">
                  <c:v>236</c:v>
                </c:pt>
                <c:pt idx="619">
                  <c:v>191</c:v>
                </c:pt>
                <c:pt idx="620">
                  <c:v>606</c:v>
                </c:pt>
                <c:pt idx="621">
                  <c:v>719</c:v>
                </c:pt>
                <c:pt idx="622">
                  <c:v>489</c:v>
                </c:pt>
                <c:pt idx="623">
                  <c:v>42743</c:v>
                </c:pt>
                <c:pt idx="624">
                  <c:v>360</c:v>
                </c:pt>
                <c:pt idx="625">
                  <c:v>1041</c:v>
                </c:pt>
                <c:pt idx="626">
                  <c:v>1512</c:v>
                </c:pt>
                <c:pt idx="627">
                  <c:v>8812</c:v>
                </c:pt>
                <c:pt idx="628">
                  <c:v>699</c:v>
                </c:pt>
                <c:pt idx="629">
                  <c:v>962</c:v>
                </c:pt>
                <c:pt idx="630">
                  <c:v>354</c:v>
                </c:pt>
                <c:pt idx="631">
                  <c:v>2071</c:v>
                </c:pt>
                <c:pt idx="632">
                  <c:v>848</c:v>
                </c:pt>
                <c:pt idx="633">
                  <c:v>349</c:v>
                </c:pt>
                <c:pt idx="634">
                  <c:v>351</c:v>
                </c:pt>
                <c:pt idx="635">
                  <c:v>851</c:v>
                </c:pt>
                <c:pt idx="636">
                  <c:v>856</c:v>
                </c:pt>
                <c:pt idx="637">
                  <c:v>708</c:v>
                </c:pt>
                <c:pt idx="638">
                  <c:v>3544</c:v>
                </c:pt>
                <c:pt idx="639">
                  <c:v>4053</c:v>
                </c:pt>
                <c:pt idx="640">
                  <c:v>605</c:v>
                </c:pt>
                <c:pt idx="641">
                  <c:v>586</c:v>
                </c:pt>
                <c:pt idx="642">
                  <c:v>975</c:v>
                </c:pt>
                <c:pt idx="643">
                  <c:v>1238</c:v>
                </c:pt>
                <c:pt idx="644">
                  <c:v>919</c:v>
                </c:pt>
                <c:pt idx="645">
                  <c:v>1188</c:v>
                </c:pt>
                <c:pt idx="646">
                  <c:v>523</c:v>
                </c:pt>
                <c:pt idx="647">
                  <c:v>296</c:v>
                </c:pt>
                <c:pt idx="648">
                  <c:v>724</c:v>
                </c:pt>
                <c:pt idx="649">
                  <c:v>412</c:v>
                </c:pt>
                <c:pt idx="650">
                  <c:v>713</c:v>
                </c:pt>
                <c:pt idx="651">
                  <c:v>304</c:v>
                </c:pt>
                <c:pt idx="652">
                  <c:v>1369</c:v>
                </c:pt>
                <c:pt idx="653">
                  <c:v>347</c:v>
                </c:pt>
                <c:pt idx="654">
                  <c:v>85</c:v>
                </c:pt>
                <c:pt idx="655">
                  <c:v>850</c:v>
                </c:pt>
                <c:pt idx="656">
                  <c:v>259</c:v>
                </c:pt>
                <c:pt idx="657">
                  <c:v>194</c:v>
                </c:pt>
                <c:pt idx="658">
                  <c:v>371</c:v>
                </c:pt>
                <c:pt idx="659">
                  <c:v>622</c:v>
                </c:pt>
                <c:pt idx="660">
                  <c:v>189</c:v>
                </c:pt>
                <c:pt idx="661">
                  <c:v>1216</c:v>
                </c:pt>
                <c:pt idx="662">
                  <c:v>895</c:v>
                </c:pt>
                <c:pt idx="663">
                  <c:v>1010</c:v>
                </c:pt>
                <c:pt idx="664">
                  <c:v>783</c:v>
                </c:pt>
                <c:pt idx="665">
                  <c:v>546</c:v>
                </c:pt>
                <c:pt idx="666">
                  <c:v>584</c:v>
                </c:pt>
                <c:pt idx="667">
                  <c:v>224</c:v>
                </c:pt>
                <c:pt idx="668">
                  <c:v>970</c:v>
                </c:pt>
                <c:pt idx="669">
                  <c:v>1542</c:v>
                </c:pt>
                <c:pt idx="670">
                  <c:v>1159</c:v>
                </c:pt>
                <c:pt idx="671">
                  <c:v>357</c:v>
                </c:pt>
                <c:pt idx="672">
                  <c:v>630</c:v>
                </c:pt>
                <c:pt idx="673">
                  <c:v>375</c:v>
                </c:pt>
                <c:pt idx="674">
                  <c:v>825</c:v>
                </c:pt>
                <c:pt idx="675">
                  <c:v>379</c:v>
                </c:pt>
                <c:pt idx="676">
                  <c:v>646</c:v>
                </c:pt>
                <c:pt idx="677">
                  <c:v>281</c:v>
                </c:pt>
                <c:pt idx="678">
                  <c:v>835</c:v>
                </c:pt>
                <c:pt idx="679">
                  <c:v>395</c:v>
                </c:pt>
                <c:pt idx="680">
                  <c:v>1076</c:v>
                </c:pt>
                <c:pt idx="681">
                  <c:v>246</c:v>
                </c:pt>
                <c:pt idx="682">
                  <c:v>1441</c:v>
                </c:pt>
                <c:pt idx="683">
                  <c:v>330</c:v>
                </c:pt>
                <c:pt idx="684">
                  <c:v>1021</c:v>
                </c:pt>
                <c:pt idx="685">
                  <c:v>832</c:v>
                </c:pt>
                <c:pt idx="686">
                  <c:v>585</c:v>
                </c:pt>
                <c:pt idx="687">
                  <c:v>811</c:v>
                </c:pt>
                <c:pt idx="688">
                  <c:v>2253</c:v>
                </c:pt>
                <c:pt idx="689">
                  <c:v>1413</c:v>
                </c:pt>
                <c:pt idx="690">
                  <c:v>606</c:v>
                </c:pt>
                <c:pt idx="691">
                  <c:v>319</c:v>
                </c:pt>
                <c:pt idx="692">
                  <c:v>930</c:v>
                </c:pt>
                <c:pt idx="693">
                  <c:v>912</c:v>
                </c:pt>
                <c:pt idx="694">
                  <c:v>1317</c:v>
                </c:pt>
                <c:pt idx="695">
                  <c:v>119</c:v>
                </c:pt>
                <c:pt idx="696">
                  <c:v>801</c:v>
                </c:pt>
                <c:pt idx="697">
                  <c:v>657</c:v>
                </c:pt>
                <c:pt idx="698">
                  <c:v>600</c:v>
                </c:pt>
                <c:pt idx="699">
                  <c:v>1097</c:v>
                </c:pt>
                <c:pt idx="700">
                  <c:v>561</c:v>
                </c:pt>
                <c:pt idx="701">
                  <c:v>253</c:v>
                </c:pt>
                <c:pt idx="702">
                  <c:v>757</c:v>
                </c:pt>
                <c:pt idx="703">
                  <c:v>806</c:v>
                </c:pt>
                <c:pt idx="704">
                  <c:v>101</c:v>
                </c:pt>
                <c:pt idx="705">
                  <c:v>1898</c:v>
                </c:pt>
                <c:pt idx="706">
                  <c:v>374</c:v>
                </c:pt>
                <c:pt idx="707">
                  <c:v>490</c:v>
                </c:pt>
                <c:pt idx="708">
                  <c:v>343</c:v>
                </c:pt>
                <c:pt idx="709">
                  <c:v>382</c:v>
                </c:pt>
                <c:pt idx="710">
                  <c:v>1610</c:v>
                </c:pt>
                <c:pt idx="711">
                  <c:v>44198</c:v>
                </c:pt>
                <c:pt idx="712">
                  <c:v>3171</c:v>
                </c:pt>
                <c:pt idx="713">
                  <c:v>750</c:v>
                </c:pt>
                <c:pt idx="714">
                  <c:v>35</c:v>
                </c:pt>
                <c:pt idx="715">
                  <c:v>1012</c:v>
                </c:pt>
                <c:pt idx="716">
                  <c:v>6132</c:v>
                </c:pt>
                <c:pt idx="717">
                  <c:v>908</c:v>
                </c:pt>
                <c:pt idx="718">
                  <c:v>1032</c:v>
                </c:pt>
                <c:pt idx="719">
                  <c:v>1913</c:v>
                </c:pt>
                <c:pt idx="720">
                  <c:v>146</c:v>
                </c:pt>
                <c:pt idx="721">
                  <c:v>880</c:v>
                </c:pt>
                <c:pt idx="722">
                  <c:v>3510</c:v>
                </c:pt>
                <c:pt idx="723">
                  <c:v>431</c:v>
                </c:pt>
                <c:pt idx="724">
                  <c:v>1031</c:v>
                </c:pt>
                <c:pt idx="725">
                  <c:v>2006</c:v>
                </c:pt>
                <c:pt idx="726">
                  <c:v>679</c:v>
                </c:pt>
                <c:pt idx="727">
                  <c:v>634</c:v>
                </c:pt>
                <c:pt idx="728">
                  <c:v>804</c:v>
                </c:pt>
                <c:pt idx="729">
                  <c:v>454</c:v>
                </c:pt>
                <c:pt idx="730">
                  <c:v>1144</c:v>
                </c:pt>
                <c:pt idx="731">
                  <c:v>842</c:v>
                </c:pt>
                <c:pt idx="732">
                  <c:v>715</c:v>
                </c:pt>
                <c:pt idx="733">
                  <c:v>813</c:v>
                </c:pt>
                <c:pt idx="734">
                  <c:v>680</c:v>
                </c:pt>
                <c:pt idx="735">
                  <c:v>43</c:v>
                </c:pt>
                <c:pt idx="736">
                  <c:v>380</c:v>
                </c:pt>
                <c:pt idx="737">
                  <c:v>427</c:v>
                </c:pt>
                <c:pt idx="738">
                  <c:v>639</c:v>
                </c:pt>
                <c:pt idx="739">
                  <c:v>1915</c:v>
                </c:pt>
                <c:pt idx="740">
                  <c:v>1589</c:v>
                </c:pt>
                <c:pt idx="741">
                  <c:v>305</c:v>
                </c:pt>
                <c:pt idx="742">
                  <c:v>2111</c:v>
                </c:pt>
                <c:pt idx="743">
                  <c:v>1182</c:v>
                </c:pt>
                <c:pt idx="744">
                  <c:v>4477</c:v>
                </c:pt>
                <c:pt idx="745">
                  <c:v>3806</c:v>
                </c:pt>
                <c:pt idx="746">
                  <c:v>550</c:v>
                </c:pt>
                <c:pt idx="747">
                  <c:v>506</c:v>
                </c:pt>
                <c:pt idx="748">
                  <c:v>152</c:v>
                </c:pt>
                <c:pt idx="749">
                  <c:v>830</c:v>
                </c:pt>
                <c:pt idx="750">
                  <c:v>299</c:v>
                </c:pt>
                <c:pt idx="751">
                  <c:v>683</c:v>
                </c:pt>
                <c:pt idx="752">
                  <c:v>794</c:v>
                </c:pt>
                <c:pt idx="753">
                  <c:v>739</c:v>
                </c:pt>
                <c:pt idx="754">
                  <c:v>3394</c:v>
                </c:pt>
                <c:pt idx="755">
                  <c:v>195</c:v>
                </c:pt>
                <c:pt idx="756">
                  <c:v>506</c:v>
                </c:pt>
                <c:pt idx="757">
                  <c:v>1047</c:v>
                </c:pt>
                <c:pt idx="758">
                  <c:v>57600</c:v>
                </c:pt>
                <c:pt idx="759">
                  <c:v>804</c:v>
                </c:pt>
                <c:pt idx="760">
                  <c:v>173</c:v>
                </c:pt>
                <c:pt idx="761">
                  <c:v>599</c:v>
                </c:pt>
                <c:pt idx="762">
                  <c:v>1083</c:v>
                </c:pt>
                <c:pt idx="763">
                  <c:v>701</c:v>
                </c:pt>
                <c:pt idx="764">
                  <c:v>1358</c:v>
                </c:pt>
                <c:pt idx="765">
                  <c:v>182</c:v>
                </c:pt>
                <c:pt idx="766">
                  <c:v>518</c:v>
                </c:pt>
                <c:pt idx="767">
                  <c:v>349</c:v>
                </c:pt>
                <c:pt idx="768">
                  <c:v>5995</c:v>
                </c:pt>
                <c:pt idx="769">
                  <c:v>163</c:v>
                </c:pt>
                <c:pt idx="770">
                  <c:v>1253</c:v>
                </c:pt>
                <c:pt idx="771">
                  <c:v>300</c:v>
                </c:pt>
                <c:pt idx="772">
                  <c:v>1766</c:v>
                </c:pt>
                <c:pt idx="773">
                  <c:v>928</c:v>
                </c:pt>
                <c:pt idx="774">
                  <c:v>673</c:v>
                </c:pt>
                <c:pt idx="775">
                  <c:v>838</c:v>
                </c:pt>
                <c:pt idx="776">
                  <c:v>453</c:v>
                </c:pt>
                <c:pt idx="777">
                  <c:v>416</c:v>
                </c:pt>
                <c:pt idx="778">
                  <c:v>160</c:v>
                </c:pt>
                <c:pt idx="779">
                  <c:v>290</c:v>
                </c:pt>
                <c:pt idx="780">
                  <c:v>1216</c:v>
                </c:pt>
                <c:pt idx="781">
                  <c:v>444</c:v>
                </c:pt>
                <c:pt idx="782">
                  <c:v>524</c:v>
                </c:pt>
                <c:pt idx="783">
                  <c:v>520</c:v>
                </c:pt>
                <c:pt idx="784">
                  <c:v>580</c:v>
                </c:pt>
                <c:pt idx="785">
                  <c:v>1568</c:v>
                </c:pt>
                <c:pt idx="786">
                  <c:v>3311</c:v>
                </c:pt>
                <c:pt idx="787">
                  <c:v>2930</c:v>
                </c:pt>
                <c:pt idx="788">
                  <c:v>945</c:v>
                </c:pt>
                <c:pt idx="789">
                  <c:v>1517</c:v>
                </c:pt>
                <c:pt idx="790">
                  <c:v>1080</c:v>
                </c:pt>
                <c:pt idx="791">
                  <c:v>1418</c:v>
                </c:pt>
                <c:pt idx="792">
                  <c:v>416</c:v>
                </c:pt>
                <c:pt idx="793">
                  <c:v>297</c:v>
                </c:pt>
                <c:pt idx="794">
                  <c:v>777</c:v>
                </c:pt>
                <c:pt idx="795">
                  <c:v>493</c:v>
                </c:pt>
                <c:pt idx="796">
                  <c:v>1055</c:v>
                </c:pt>
                <c:pt idx="797">
                  <c:v>189</c:v>
                </c:pt>
                <c:pt idx="798">
                  <c:v>498</c:v>
                </c:pt>
                <c:pt idx="799">
                  <c:v>157</c:v>
                </c:pt>
                <c:pt idx="800">
                  <c:v>805</c:v>
                </c:pt>
                <c:pt idx="801">
                  <c:v>933</c:v>
                </c:pt>
                <c:pt idx="802">
                  <c:v>184</c:v>
                </c:pt>
                <c:pt idx="803">
                  <c:v>977</c:v>
                </c:pt>
                <c:pt idx="804">
                  <c:v>327</c:v>
                </c:pt>
                <c:pt idx="805">
                  <c:v>65</c:v>
                </c:pt>
                <c:pt idx="806">
                  <c:v>243</c:v>
                </c:pt>
                <c:pt idx="807">
                  <c:v>379</c:v>
                </c:pt>
                <c:pt idx="808">
                  <c:v>450</c:v>
                </c:pt>
                <c:pt idx="809">
                  <c:v>112</c:v>
                </c:pt>
                <c:pt idx="810">
                  <c:v>624</c:v>
                </c:pt>
                <c:pt idx="811">
                  <c:v>907</c:v>
                </c:pt>
                <c:pt idx="812">
                  <c:v>909</c:v>
                </c:pt>
                <c:pt idx="813">
                  <c:v>813</c:v>
                </c:pt>
                <c:pt idx="814">
                  <c:v>730</c:v>
                </c:pt>
                <c:pt idx="815">
                  <c:v>1440</c:v>
                </c:pt>
                <c:pt idx="816">
                  <c:v>902</c:v>
                </c:pt>
                <c:pt idx="817">
                  <c:v>1881</c:v>
                </c:pt>
                <c:pt idx="818">
                  <c:v>900</c:v>
                </c:pt>
                <c:pt idx="819">
                  <c:v>836</c:v>
                </c:pt>
                <c:pt idx="820">
                  <c:v>60</c:v>
                </c:pt>
                <c:pt idx="821">
                  <c:v>788</c:v>
                </c:pt>
                <c:pt idx="822">
                  <c:v>702</c:v>
                </c:pt>
                <c:pt idx="823">
                  <c:v>1151</c:v>
                </c:pt>
                <c:pt idx="824">
                  <c:v>5707</c:v>
                </c:pt>
                <c:pt idx="825">
                  <c:v>1062</c:v>
                </c:pt>
                <c:pt idx="826">
                  <c:v>1127</c:v>
                </c:pt>
                <c:pt idx="827">
                  <c:v>234</c:v>
                </c:pt>
                <c:pt idx="828">
                  <c:v>1040</c:v>
                </c:pt>
                <c:pt idx="829">
                  <c:v>1028</c:v>
                </c:pt>
                <c:pt idx="830">
                  <c:v>735</c:v>
                </c:pt>
                <c:pt idx="831">
                  <c:v>2490</c:v>
                </c:pt>
                <c:pt idx="832">
                  <c:v>46</c:v>
                </c:pt>
                <c:pt idx="833">
                  <c:v>84</c:v>
                </c:pt>
                <c:pt idx="834">
                  <c:v>1198</c:v>
                </c:pt>
                <c:pt idx="835">
                  <c:v>83</c:v>
                </c:pt>
                <c:pt idx="836">
                  <c:v>448</c:v>
                </c:pt>
                <c:pt idx="837">
                  <c:v>475</c:v>
                </c:pt>
                <c:pt idx="838">
                  <c:v>383</c:v>
                </c:pt>
                <c:pt idx="839">
                  <c:v>30</c:v>
                </c:pt>
                <c:pt idx="840">
                  <c:v>1346</c:v>
                </c:pt>
                <c:pt idx="841">
                  <c:v>1152</c:v>
                </c:pt>
                <c:pt idx="842">
                  <c:v>677</c:v>
                </c:pt>
                <c:pt idx="843">
                  <c:v>1731</c:v>
                </c:pt>
                <c:pt idx="844">
                  <c:v>1126</c:v>
                </c:pt>
                <c:pt idx="845">
                  <c:v>250</c:v>
                </c:pt>
                <c:pt idx="846">
                  <c:v>940</c:v>
                </c:pt>
                <c:pt idx="847">
                  <c:v>370</c:v>
                </c:pt>
                <c:pt idx="848">
                  <c:v>4643</c:v>
                </c:pt>
                <c:pt idx="849">
                  <c:v>1129</c:v>
                </c:pt>
                <c:pt idx="850">
                  <c:v>187</c:v>
                </c:pt>
                <c:pt idx="851">
                  <c:v>996</c:v>
                </c:pt>
                <c:pt idx="852">
                  <c:v>715</c:v>
                </c:pt>
                <c:pt idx="853">
                  <c:v>810</c:v>
                </c:pt>
                <c:pt idx="854">
                  <c:v>418</c:v>
                </c:pt>
                <c:pt idx="855">
                  <c:v>295</c:v>
                </c:pt>
                <c:pt idx="856">
                  <c:v>1198</c:v>
                </c:pt>
                <c:pt idx="857">
                  <c:v>636</c:v>
                </c:pt>
                <c:pt idx="858">
                  <c:v>996</c:v>
                </c:pt>
                <c:pt idx="859">
                  <c:v>1243</c:v>
                </c:pt>
                <c:pt idx="860">
                  <c:v>455</c:v>
                </c:pt>
                <c:pt idx="861">
                  <c:v>1238</c:v>
                </c:pt>
                <c:pt idx="862">
                  <c:v>656</c:v>
                </c:pt>
                <c:pt idx="863">
                  <c:v>371</c:v>
                </c:pt>
                <c:pt idx="864">
                  <c:v>556</c:v>
                </c:pt>
                <c:pt idx="865">
                  <c:v>194</c:v>
                </c:pt>
                <c:pt idx="866">
                  <c:v>96</c:v>
                </c:pt>
                <c:pt idx="867">
                  <c:v>96</c:v>
                </c:pt>
                <c:pt idx="868">
                  <c:v>251</c:v>
                </c:pt>
                <c:pt idx="869">
                  <c:v>622</c:v>
                </c:pt>
                <c:pt idx="870">
                  <c:v>1039</c:v>
                </c:pt>
                <c:pt idx="871">
                  <c:v>238</c:v>
                </c:pt>
                <c:pt idx="872">
                  <c:v>460</c:v>
                </c:pt>
                <c:pt idx="873">
                  <c:v>778</c:v>
                </c:pt>
                <c:pt idx="874">
                  <c:v>1296</c:v>
                </c:pt>
                <c:pt idx="875">
                  <c:v>263</c:v>
                </c:pt>
                <c:pt idx="876">
                  <c:v>238</c:v>
                </c:pt>
                <c:pt idx="877">
                  <c:v>86</c:v>
                </c:pt>
                <c:pt idx="878">
                  <c:v>69</c:v>
                </c:pt>
                <c:pt idx="879">
                  <c:v>165</c:v>
                </c:pt>
                <c:pt idx="880">
                  <c:v>210</c:v>
                </c:pt>
                <c:pt idx="881">
                  <c:v>321</c:v>
                </c:pt>
                <c:pt idx="882">
                  <c:v>585</c:v>
                </c:pt>
                <c:pt idx="883">
                  <c:v>585</c:v>
                </c:pt>
                <c:pt idx="884">
                  <c:v>555</c:v>
                </c:pt>
                <c:pt idx="885">
                  <c:v>605</c:v>
                </c:pt>
                <c:pt idx="886">
                  <c:v>293</c:v>
                </c:pt>
                <c:pt idx="887">
                  <c:v>902</c:v>
                </c:pt>
                <c:pt idx="888">
                  <c:v>44</c:v>
                </c:pt>
                <c:pt idx="889">
                  <c:v>2859</c:v>
                </c:pt>
                <c:pt idx="890">
                  <c:v>59</c:v>
                </c:pt>
                <c:pt idx="891">
                  <c:v>271</c:v>
                </c:pt>
                <c:pt idx="892">
                  <c:v>165</c:v>
                </c:pt>
                <c:pt idx="893">
                  <c:v>246</c:v>
                </c:pt>
                <c:pt idx="894">
                  <c:v>307</c:v>
                </c:pt>
                <c:pt idx="895">
                  <c:v>273</c:v>
                </c:pt>
                <c:pt idx="896">
                  <c:v>120</c:v>
                </c:pt>
                <c:pt idx="897">
                  <c:v>5294</c:v>
                </c:pt>
                <c:pt idx="898">
                  <c:v>579</c:v>
                </c:pt>
                <c:pt idx="899">
                  <c:v>827</c:v>
                </c:pt>
                <c:pt idx="900">
                  <c:v>404</c:v>
                </c:pt>
                <c:pt idx="901">
                  <c:v>384</c:v>
                </c:pt>
                <c:pt idx="902">
                  <c:v>279</c:v>
                </c:pt>
                <c:pt idx="903">
                  <c:v>81</c:v>
                </c:pt>
                <c:pt idx="904">
                  <c:v>845.00000076368451</c:v>
                </c:pt>
                <c:pt idx="905">
                  <c:v>119.00000078603625</c:v>
                </c:pt>
                <c:pt idx="906">
                  <c:v>338.99999940767884</c:v>
                </c:pt>
                <c:pt idx="907">
                  <c:v>882</c:v>
                </c:pt>
                <c:pt idx="908">
                  <c:v>356.99999984353781</c:v>
                </c:pt>
                <c:pt idx="909">
                  <c:v>872.00000016018748</c:v>
                </c:pt>
                <c:pt idx="910">
                  <c:v>370.99999934434891</c:v>
                </c:pt>
                <c:pt idx="911">
                  <c:v>25.000000186264515</c:v>
                </c:pt>
                <c:pt idx="912">
                  <c:v>530.99999902769923</c:v>
                </c:pt>
                <c:pt idx="913">
                  <c:v>536.99999917298555</c:v>
                </c:pt>
                <c:pt idx="914">
                  <c:v>503.99999963119626</c:v>
                </c:pt>
                <c:pt idx="915">
                  <c:v>509.00000017136335</c:v>
                </c:pt>
                <c:pt idx="916">
                  <c:v>1450.0000007450581</c:v>
                </c:pt>
                <c:pt idx="917">
                  <c:v>292.00000036507845</c:v>
                </c:pt>
                <c:pt idx="918">
                  <c:v>86.00000124424696</c:v>
                </c:pt>
                <c:pt idx="919">
                  <c:v>610.00000052154064</c:v>
                </c:pt>
                <c:pt idx="920">
                  <c:v>3478.999999165535</c:v>
                </c:pt>
                <c:pt idx="921">
                  <c:v>1363.9999995008111</c:v>
                </c:pt>
                <c:pt idx="922">
                  <c:v>1071.9999991357327</c:v>
                </c:pt>
                <c:pt idx="923">
                  <c:v>510.99999938160181</c:v>
                </c:pt>
                <c:pt idx="924">
                  <c:v>1048.0000010691583</c:v>
                </c:pt>
                <c:pt idx="925">
                  <c:v>1215.0000005029142</c:v>
                </c:pt>
                <c:pt idx="926">
                  <c:v>324.00000030174851</c:v>
                </c:pt>
                <c:pt idx="927">
                  <c:v>273.99999992921948</c:v>
                </c:pt>
                <c:pt idx="928">
                  <c:v>611.9999997317791</c:v>
                </c:pt>
                <c:pt idx="929">
                  <c:v>1952.0000011660159</c:v>
                </c:pt>
                <c:pt idx="930">
                  <c:v>415.99999917671084</c:v>
                </c:pt>
                <c:pt idx="931">
                  <c:v>171.99999997392297</c:v>
                </c:pt>
                <c:pt idx="932">
                  <c:v>161.99999889358878</c:v>
                </c:pt>
                <c:pt idx="933">
                  <c:v>196.00000055506825</c:v>
                </c:pt>
                <c:pt idx="934">
                  <c:v>234.00000063702464</c:v>
                </c:pt>
                <c:pt idx="935">
                  <c:v>2826.0000005364418</c:v>
                </c:pt>
                <c:pt idx="936">
                  <c:v>198.99999937042594</c:v>
                </c:pt>
                <c:pt idx="937">
                  <c:v>306.99999947100878</c:v>
                </c:pt>
                <c:pt idx="938">
                  <c:v>254.00000028312206</c:v>
                </c:pt>
                <c:pt idx="939">
                  <c:v>248.99999974295497</c:v>
                </c:pt>
                <c:pt idx="940">
                  <c:v>1323.000000603497</c:v>
                </c:pt>
                <c:pt idx="941">
                  <c:v>354.00000102818012</c:v>
                </c:pt>
                <c:pt idx="942">
                  <c:v>1074.0000008605421</c:v>
                </c:pt>
                <c:pt idx="943">
                  <c:v>71.999999228864908</c:v>
                </c:pt>
                <c:pt idx="944">
                  <c:v>108.00000010058284</c:v>
                </c:pt>
                <c:pt idx="945">
                  <c:v>216.00000020116568</c:v>
                </c:pt>
                <c:pt idx="946">
                  <c:v>890.00000059604645</c:v>
                </c:pt>
                <c:pt idx="947">
                  <c:v>46.999999042600393</c:v>
                </c:pt>
                <c:pt idx="948">
                  <c:v>12.999999895691872</c:v>
                </c:pt>
                <c:pt idx="949">
                  <c:v>6.0000001452863216</c:v>
                </c:pt>
                <c:pt idx="950">
                  <c:v>63.99999987334013</c:v>
                </c:pt>
                <c:pt idx="951">
                  <c:v>157.00000086799264</c:v>
                </c:pt>
                <c:pt idx="952">
                  <c:v>1543.9999988302588</c:v>
                </c:pt>
                <c:pt idx="953">
                  <c:v>375.00000027939677</c:v>
                </c:pt>
                <c:pt idx="954">
                  <c:v>967.00000036507845</c:v>
                </c:pt>
                <c:pt idx="955">
                  <c:v>861.9999990798533</c:v>
                </c:pt>
                <c:pt idx="956">
                  <c:v>2223.9999993704259</c:v>
                </c:pt>
                <c:pt idx="957">
                  <c:v>1502.0000003278255</c:v>
                </c:pt>
                <c:pt idx="958">
                  <c:v>210.99999966099858</c:v>
                </c:pt>
                <c:pt idx="959">
                  <c:v>1586.9999994523823</c:v>
                </c:pt>
                <c:pt idx="960">
                  <c:v>1025.9999996982515</c:v>
                </c:pt>
                <c:pt idx="961">
                  <c:v>249.9999993480742</c:v>
                </c:pt>
                <c:pt idx="962">
                  <c:v>216.00000020116568</c:v>
                </c:pt>
                <c:pt idx="963">
                  <c:v>159.99999968335032</c:v>
                </c:pt>
                <c:pt idx="964">
                  <c:v>126.0000005364418</c:v>
                </c:pt>
                <c:pt idx="965">
                  <c:v>152.99999993294477</c:v>
                </c:pt>
                <c:pt idx="966">
                  <c:v>1231.999998819083</c:v>
                </c:pt>
                <c:pt idx="967">
                  <c:v>221.00000074133277</c:v>
                </c:pt>
                <c:pt idx="968">
                  <c:v>198.99999937042594</c:v>
                </c:pt>
                <c:pt idx="969">
                  <c:v>177.00000051409006</c:v>
                </c:pt>
                <c:pt idx="970">
                  <c:v>228.00000049173832</c:v>
                </c:pt>
                <c:pt idx="971">
                  <c:v>248.00000013783574</c:v>
                </c:pt>
                <c:pt idx="972">
                  <c:v>2545.0000008568168</c:v>
                </c:pt>
                <c:pt idx="973">
                  <c:v>2546.000000461936</c:v>
                </c:pt>
                <c:pt idx="974">
                  <c:v>2549.9999988824129</c:v>
                </c:pt>
                <c:pt idx="975">
                  <c:v>279.00000046938658</c:v>
                </c:pt>
                <c:pt idx="976">
                  <c:v>1669.9999993667006</c:v>
                </c:pt>
                <c:pt idx="977">
                  <c:v>995.99999897181988</c:v>
                </c:pt>
                <c:pt idx="978">
                  <c:v>916.99999999254942</c:v>
                </c:pt>
                <c:pt idx="979">
                  <c:v>1052.9999990947545</c:v>
                </c:pt>
                <c:pt idx="980">
                  <c:v>2446.9999993219972</c:v>
                </c:pt>
                <c:pt idx="981">
                  <c:v>599.99999944120646</c:v>
                </c:pt>
                <c:pt idx="982">
                  <c:v>859.99999986961484</c:v>
                </c:pt>
                <c:pt idx="983">
                  <c:v>310.00000080093741</c:v>
                </c:pt>
                <c:pt idx="984">
                  <c:v>389.9999993853271</c:v>
                </c:pt>
                <c:pt idx="985">
                  <c:v>535.99999956786633</c:v>
                </c:pt>
                <c:pt idx="986">
                  <c:v>479.99999905005097</c:v>
                </c:pt>
                <c:pt idx="987">
                  <c:v>332.99999926239252</c:v>
                </c:pt>
                <c:pt idx="988">
                  <c:v>621.00000120699406</c:v>
                </c:pt>
                <c:pt idx="989">
                  <c:v>860.99999947473407</c:v>
                </c:pt>
                <c:pt idx="990">
                  <c:v>1757.9999998211861</c:v>
                </c:pt>
                <c:pt idx="991">
                  <c:v>902.00000088661909</c:v>
                </c:pt>
                <c:pt idx="992">
                  <c:v>1425.0000005587935</c:v>
                </c:pt>
                <c:pt idx="993">
                  <c:v>650.99999941885471</c:v>
                </c:pt>
                <c:pt idx="994">
                  <c:v>360.00000117346644</c:v>
                </c:pt>
                <c:pt idx="995">
                  <c:v>176.00000090897083</c:v>
                </c:pt>
                <c:pt idx="996">
                  <c:v>71.999999228864908</c:v>
                </c:pt>
                <c:pt idx="997">
                  <c:v>541.00000010803342</c:v>
                </c:pt>
                <c:pt idx="998">
                  <c:v>670.99999906495214</c:v>
                </c:pt>
                <c:pt idx="999">
                  <c:v>185.99999947473407</c:v>
                </c:pt>
                <c:pt idx="1000">
                  <c:v>198.99999937042594</c:v>
                </c:pt>
                <c:pt idx="1001">
                  <c:v>233.00000103190541</c:v>
                </c:pt>
                <c:pt idx="1002">
                  <c:v>109.99999931082129</c:v>
                </c:pt>
                <c:pt idx="1003">
                  <c:v>115.99999945610762</c:v>
                </c:pt>
                <c:pt idx="1004">
                  <c:v>86.00000124424696</c:v>
                </c:pt>
                <c:pt idx="1005">
                  <c:v>70.000000018626451</c:v>
                </c:pt>
                <c:pt idx="1006">
                  <c:v>489.00000052526593</c:v>
                </c:pt>
                <c:pt idx="1007">
                  <c:v>114.00000024586916</c:v>
                </c:pt>
                <c:pt idx="1008">
                  <c:v>285.0000006146729</c:v>
                </c:pt>
                <c:pt idx="1009">
                  <c:v>253.00000067800283</c:v>
                </c:pt>
                <c:pt idx="1010">
                  <c:v>217.99999941140413</c:v>
                </c:pt>
                <c:pt idx="1011">
                  <c:v>834.0000000782311</c:v>
                </c:pt>
                <c:pt idx="1012">
                  <c:v>191.99999962002039</c:v>
                </c:pt>
                <c:pt idx="1013">
                  <c:v>127.99999974668026</c:v>
                </c:pt>
                <c:pt idx="1014">
                  <c:v>78.999998979270458</c:v>
                </c:pt>
                <c:pt idx="1015">
                  <c:v>128.99999935179949</c:v>
                </c:pt>
                <c:pt idx="1016">
                  <c:v>173.99999918416142</c:v>
                </c:pt>
                <c:pt idx="1017">
                  <c:v>725.00000037252903</c:v>
                </c:pt>
                <c:pt idx="1018">
                  <c:v>247.00000053271651</c:v>
                </c:pt>
                <c:pt idx="1019">
                  <c:v>309.00000119581819</c:v>
                </c:pt>
                <c:pt idx="1020">
                  <c:v>120.00000039115548</c:v>
                </c:pt>
                <c:pt idx="1021">
                  <c:v>101.99999995529652</c:v>
                </c:pt>
                <c:pt idx="1022">
                  <c:v>101.99999995529652</c:v>
                </c:pt>
                <c:pt idx="1023">
                  <c:v>1278.0000007711351</c:v>
                </c:pt>
                <c:pt idx="1024">
                  <c:v>834.99999968335032</c:v>
                </c:pt>
                <c:pt idx="1025">
                  <c:v>170.00000076368451</c:v>
                </c:pt>
                <c:pt idx="1026">
                  <c:v>39.999999292194843</c:v>
                </c:pt>
                <c:pt idx="1027">
                  <c:v>344.99999955296516</c:v>
                </c:pt>
                <c:pt idx="1028">
                  <c:v>152.00000032782555</c:v>
                </c:pt>
                <c:pt idx="1029">
                  <c:v>567.99999950453639</c:v>
                </c:pt>
                <c:pt idx="1030">
                  <c:v>719.99999983236194</c:v>
                </c:pt>
                <c:pt idx="1031">
                  <c:v>193.99999883025885</c:v>
                </c:pt>
                <c:pt idx="1032">
                  <c:v>927.00000107288361</c:v>
                </c:pt>
                <c:pt idx="1033">
                  <c:v>210.00000005587935</c:v>
                </c:pt>
                <c:pt idx="1034">
                  <c:v>211.99999926611781</c:v>
                </c:pt>
                <c:pt idx="1035">
                  <c:v>159.0000000782311</c:v>
                </c:pt>
                <c:pt idx="1036">
                  <c:v>541.00000010803342</c:v>
                </c:pt>
                <c:pt idx="1037">
                  <c:v>71.999999228864908</c:v>
                </c:pt>
                <c:pt idx="1038">
                  <c:v>670.99999906495214</c:v>
                </c:pt>
                <c:pt idx="1039">
                  <c:v>532.00000114738941</c:v>
                </c:pt>
                <c:pt idx="1040">
                  <c:v>272.00000071898103</c:v>
                </c:pt>
                <c:pt idx="1041">
                  <c:v>707.99999954178929</c:v>
                </c:pt>
                <c:pt idx="1042">
                  <c:v>1388.0000000819564</c:v>
                </c:pt>
                <c:pt idx="1043">
                  <c:v>737.00000066310167</c:v>
                </c:pt>
                <c:pt idx="1044">
                  <c:v>872.99999976530671</c:v>
                </c:pt>
                <c:pt idx="1045">
                  <c:v>309.00000119581819</c:v>
                </c:pt>
                <c:pt idx="1046">
                  <c:v>1258.0000011250377</c:v>
                </c:pt>
                <c:pt idx="1047">
                  <c:v>286.00000021979213</c:v>
                </c:pt>
                <c:pt idx="1048">
                  <c:v>951.99999874457717</c:v>
                </c:pt>
                <c:pt idx="1049">
                  <c:v>1395.9999994374812</c:v>
                </c:pt>
                <c:pt idx="1050">
                  <c:v>925.99999895319343</c:v>
                </c:pt>
                <c:pt idx="1051">
                  <c:v>1516.9999994337559</c:v>
                </c:pt>
                <c:pt idx="1052">
                  <c:v>679.00000093504786</c:v>
                </c:pt>
                <c:pt idx="1053">
                  <c:v>959.00000100955367</c:v>
                </c:pt>
                <c:pt idx="1054">
                  <c:v>905.999999307096</c:v>
                </c:pt>
                <c:pt idx="1055">
                  <c:v>956.99999928474426</c:v>
                </c:pt>
                <c:pt idx="1056">
                  <c:v>823.99999899789691</c:v>
                </c:pt>
                <c:pt idx="1057">
                  <c:v>596.00000102072954</c:v>
                </c:pt>
                <c:pt idx="1058">
                  <c:v>432.00000040233135</c:v>
                </c:pt>
                <c:pt idx="1059">
                  <c:v>486.99999880045652</c:v>
                </c:pt>
                <c:pt idx="1060">
                  <c:v>2954.0000002831221</c:v>
                </c:pt>
                <c:pt idx="1061">
                  <c:v>197.99999976530671</c:v>
                </c:pt>
                <c:pt idx="1062">
                  <c:v>447.99999911338091</c:v>
                </c:pt>
                <c:pt idx="1063">
                  <c:v>184.00000026449561</c:v>
                </c:pt>
                <c:pt idx="1064">
                  <c:v>198.99999937042594</c:v>
                </c:pt>
                <c:pt idx="1065">
                  <c:v>133.00000028684735</c:v>
                </c:pt>
                <c:pt idx="1066">
                  <c:v>1297.0000008121133</c:v>
                </c:pt>
                <c:pt idx="1067">
                  <c:v>541.99999971315265</c:v>
                </c:pt>
                <c:pt idx="1068">
                  <c:v>158.00000047311187</c:v>
                </c:pt>
                <c:pt idx="1069">
                  <c:v>456.00000098347664</c:v>
                </c:pt>
                <c:pt idx="1070">
                  <c:v>1306.9999993778765</c:v>
                </c:pt>
                <c:pt idx="1071">
                  <c:v>691.00000122562051</c:v>
                </c:pt>
                <c:pt idx="1072">
                  <c:v>644.99999927356839</c:v>
                </c:pt>
                <c:pt idx="1073">
                  <c:v>700.99999979138374</c:v>
                </c:pt>
                <c:pt idx="1074">
                  <c:v>643.00000006332994</c:v>
                </c:pt>
                <c:pt idx="1075">
                  <c:v>183.00000065937638</c:v>
                </c:pt>
                <c:pt idx="1076">
                  <c:v>764.99999966472387</c:v>
                </c:pt>
                <c:pt idx="1077">
                  <c:v>459.99999940395355</c:v>
                </c:pt>
                <c:pt idx="1078">
                  <c:v>885.99999966099858</c:v>
                </c:pt>
                <c:pt idx="1079">
                  <c:v>546.00000064820051</c:v>
                </c:pt>
                <c:pt idx="1080">
                  <c:v>253.00000067800283</c:v>
                </c:pt>
                <c:pt idx="1081">
                  <c:v>861.9999990798533</c:v>
                </c:pt>
                <c:pt idx="1082">
                  <c:v>2586.9999993592501</c:v>
                </c:pt>
                <c:pt idx="1083">
                  <c:v>1055.0000008195639</c:v>
                </c:pt>
                <c:pt idx="1084">
                  <c:v>1631.9999992847443</c:v>
                </c:pt>
                <c:pt idx="1085">
                  <c:v>1664.9999988265336</c:v>
                </c:pt>
                <c:pt idx="1086">
                  <c:v>527.00000060722232</c:v>
                </c:pt>
                <c:pt idx="1087">
                  <c:v>1164.0000005252659</c:v>
                </c:pt>
                <c:pt idx="1088">
                  <c:v>757.99999991431832</c:v>
                </c:pt>
                <c:pt idx="1089">
                  <c:v>428.99999907240272</c:v>
                </c:pt>
                <c:pt idx="1090">
                  <c:v>254.00000028312206</c:v>
                </c:pt>
                <c:pt idx="1091">
                  <c:v>466.9999991543591</c:v>
                </c:pt>
                <c:pt idx="1092">
                  <c:v>350.99999969825149</c:v>
                </c:pt>
                <c:pt idx="1093">
                  <c:v>485.9999991953373</c:v>
                </c:pt>
                <c:pt idx="1094">
                  <c:v>565.00000068917871</c:v>
                </c:pt>
                <c:pt idx="1095">
                  <c:v>516.99999952688813</c:v>
                </c:pt>
                <c:pt idx="1096">
                  <c:v>426.00000025704503</c:v>
                </c:pt>
                <c:pt idx="1097">
                  <c:v>420.00000011175871</c:v>
                </c:pt>
                <c:pt idx="1098">
                  <c:v>537.99999877810478</c:v>
                </c:pt>
                <c:pt idx="1099">
                  <c:v>377.99999909475446</c:v>
                </c:pt>
                <c:pt idx="1100">
                  <c:v>616.00000066682696</c:v>
                </c:pt>
                <c:pt idx="1101">
                  <c:v>961.99999982491136</c:v>
                </c:pt>
              </c:numCache>
            </c:numRef>
          </c:yVal>
          <c:smooth val="0"/>
          <c:extLst>
            <c:ext xmlns:c16="http://schemas.microsoft.com/office/drawing/2014/chart" uri="{C3380CC4-5D6E-409C-BE32-E72D297353CC}">
              <c16:uniqueId val="{00000000-3D81-4187-B41B-6D88A29542AB}"/>
            </c:ext>
          </c:extLst>
        </c:ser>
        <c:dLbls>
          <c:showLegendKey val="0"/>
          <c:showVal val="0"/>
          <c:showCatName val="0"/>
          <c:showSerName val="0"/>
          <c:showPercent val="0"/>
          <c:showBubbleSize val="0"/>
        </c:dLbls>
        <c:axId val="1225519216"/>
        <c:axId val="1225515472"/>
      </c:scatterChart>
      <c:valAx>
        <c:axId val="122551921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515472"/>
        <c:crosses val="autoZero"/>
        <c:crossBetween val="midCat"/>
      </c:valAx>
      <c:valAx>
        <c:axId val="1225515472"/>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51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J.xlsx]Video duration!PivotTable5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a:t>
            </a:r>
            <a:r>
              <a:rPr lang="en-US" sz="1200" baseline="0"/>
              <a:t> video category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'Video duration'!$K$61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'Video duration'!$J$62:$J$66</c:f>
              <c:strCache>
                <c:ptCount val="5"/>
                <c:pt idx="0">
                  <c:v>Short</c:v>
                </c:pt>
                <c:pt idx="1">
                  <c:v>Very Long</c:v>
                </c:pt>
                <c:pt idx="2">
                  <c:v>Very short</c:v>
                </c:pt>
                <c:pt idx="3">
                  <c:v>Medium</c:v>
                </c:pt>
                <c:pt idx="4">
                  <c:v>Long</c:v>
                </c:pt>
              </c:strCache>
            </c:strRef>
          </c:cat>
          <c:val>
            <c:numRef>
              <c:f>'Video duration'!$K$62:$K$66</c:f>
              <c:numCache>
                <c:formatCode>#,,\ "M"</c:formatCode>
                <c:ptCount val="5"/>
                <c:pt idx="0">
                  <c:v>207052197.94312796</c:v>
                </c:pt>
                <c:pt idx="1">
                  <c:v>17101958.33653846</c:v>
                </c:pt>
                <c:pt idx="2">
                  <c:v>14810250.918032788</c:v>
                </c:pt>
                <c:pt idx="3">
                  <c:v>12424173.460674157</c:v>
                </c:pt>
                <c:pt idx="4">
                  <c:v>10450196.386699507</c:v>
                </c:pt>
              </c:numCache>
            </c:numRef>
          </c:val>
          <c:extLst>
            <c:ext xmlns:c16="http://schemas.microsoft.com/office/drawing/2014/chart" uri="{C3380CC4-5D6E-409C-BE32-E72D297353CC}">
              <c16:uniqueId val="{00000000-3A03-4A45-980B-70616A91ABA9}"/>
            </c:ext>
          </c:extLst>
        </c:ser>
        <c:dLbls>
          <c:dLblPos val="outEnd"/>
          <c:showLegendKey val="0"/>
          <c:showVal val="1"/>
          <c:showCatName val="0"/>
          <c:showSerName val="0"/>
          <c:showPercent val="0"/>
          <c:showBubbleSize val="0"/>
        </c:dLbls>
        <c:gapWidth val="219"/>
        <c:overlap val="-27"/>
        <c:axId val="1240458191"/>
        <c:axId val="1240476495"/>
      </c:barChart>
      <c:catAx>
        <c:axId val="1240458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76495"/>
        <c:crosses val="autoZero"/>
        <c:auto val="1"/>
        <c:lblAlgn val="ctr"/>
        <c:lblOffset val="100"/>
        <c:noMultiLvlLbl val="0"/>
      </c:catAx>
      <c:valAx>
        <c:axId val="124047649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quot;" sourceLinked="1"/>
        <c:majorTickMark val="none"/>
        <c:minorTickMark val="none"/>
        <c:tickLblPos val="nextTo"/>
        <c:crossAx val="12404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J.xlsx]Video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Vidoe</a:t>
            </a:r>
            <a:r>
              <a:rPr lang="en-US" sz="1200" baseline="0"/>
              <a:t> category impact on likes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'Video duration'!$K$74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'Video duration'!$J$75:$J$79</c:f>
              <c:strCache>
                <c:ptCount val="5"/>
                <c:pt idx="0">
                  <c:v>Short</c:v>
                </c:pt>
                <c:pt idx="1">
                  <c:v>Very Long</c:v>
                </c:pt>
                <c:pt idx="2">
                  <c:v>Medium</c:v>
                </c:pt>
                <c:pt idx="3">
                  <c:v>Long</c:v>
                </c:pt>
                <c:pt idx="4">
                  <c:v>Very short</c:v>
                </c:pt>
              </c:strCache>
            </c:strRef>
          </c:cat>
          <c:val>
            <c:numRef>
              <c:f>'Video duration'!$K$75:$K$79</c:f>
              <c:numCache>
                <c:formatCode>#\.00,\ "L"</c:formatCode>
                <c:ptCount val="5"/>
                <c:pt idx="0">
                  <c:v>1922637.8313725491</c:v>
                </c:pt>
                <c:pt idx="1">
                  <c:v>427726.13513513515</c:v>
                </c:pt>
                <c:pt idx="2">
                  <c:v>250820.5</c:v>
                </c:pt>
                <c:pt idx="3">
                  <c:v>195202.69162995595</c:v>
                </c:pt>
                <c:pt idx="4">
                  <c:v>145466.14285714287</c:v>
                </c:pt>
              </c:numCache>
            </c:numRef>
          </c:val>
          <c:extLst>
            <c:ext xmlns:c16="http://schemas.microsoft.com/office/drawing/2014/chart" uri="{C3380CC4-5D6E-409C-BE32-E72D297353CC}">
              <c16:uniqueId val="{00000000-B3A2-4525-8703-5AE0CA4CCC76}"/>
            </c:ext>
          </c:extLst>
        </c:ser>
        <c:dLbls>
          <c:dLblPos val="outEnd"/>
          <c:showLegendKey val="0"/>
          <c:showVal val="1"/>
          <c:showCatName val="0"/>
          <c:showSerName val="0"/>
          <c:showPercent val="0"/>
          <c:showBubbleSize val="0"/>
        </c:dLbls>
        <c:gapWidth val="219"/>
        <c:overlap val="-27"/>
        <c:axId val="1247322735"/>
        <c:axId val="1247329391"/>
      </c:barChart>
      <c:catAx>
        <c:axId val="12473227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329391"/>
        <c:crosses val="autoZero"/>
        <c:auto val="1"/>
        <c:lblAlgn val="ctr"/>
        <c:lblOffset val="100"/>
        <c:noMultiLvlLbl val="0"/>
      </c:catAx>
      <c:valAx>
        <c:axId val="124732939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likes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quot;L&quot;" sourceLinked="1"/>
        <c:majorTickMark val="none"/>
        <c:minorTickMark val="none"/>
        <c:tickLblPos val="nextTo"/>
        <c:crossAx val="124732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J.xlsx]Playlist!PivotTable36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playlist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Playlist!$F$4</c:f>
              <c:strCache>
                <c:ptCount val="1"/>
                <c:pt idx="0">
                  <c:v>Total</c:v>
                </c:pt>
              </c:strCache>
            </c:strRef>
          </c:tx>
          <c:spPr>
            <a:ln w="28575" cap="rnd">
              <a:solidFill>
                <a:schemeClr val="accent1"/>
              </a:solidFill>
              <a:round/>
            </a:ln>
            <a:effectLst/>
          </c:spPr>
          <c:marker>
            <c:symbol val="none"/>
          </c:marker>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C52A-4A1E-AA8B-6138A9C20C63}"/>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4-C52A-4A1E-AA8B-6138A9C20C63}"/>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2-C52A-4A1E-AA8B-6138A9C20C63}"/>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3-C52A-4A1E-AA8B-6138A9C20C63}"/>
              </c:ext>
            </c:extLst>
          </c:dPt>
          <c:dPt>
            <c:idx val="17"/>
            <c:marker>
              <c:symbol val="none"/>
            </c:marker>
            <c:bubble3D val="0"/>
            <c:spPr>
              <a:ln w="28575" cap="rnd">
                <a:solidFill>
                  <a:schemeClr val="accent1"/>
                </a:solidFill>
                <a:round/>
              </a:ln>
              <a:effectLst/>
            </c:spPr>
            <c:extLst>
              <c:ext xmlns:c16="http://schemas.microsoft.com/office/drawing/2014/chart" uri="{C3380CC4-5D6E-409C-BE32-E72D297353CC}">
                <c16:uniqueId val="{00000006-C52A-4A1E-AA8B-6138A9C20C63}"/>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52A-4A1E-AA8B-6138A9C20C63}"/>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2A-4A1E-AA8B-6138A9C20C63}"/>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2A-4A1E-AA8B-6138A9C20C63}"/>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2A-4A1E-AA8B-6138A9C20C63}"/>
                </c:ext>
              </c:extLst>
            </c:dLbl>
            <c:dLbl>
              <c:idx val="1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52A-4A1E-AA8B-6138A9C20C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Playlist!$E$5:$E$24</c:f>
              <c:strCache>
                <c:ptCount val="20"/>
                <c:pt idx="0">
                  <c:v>1-5</c:v>
                </c:pt>
                <c:pt idx="1">
                  <c:v>6-10</c:v>
                </c:pt>
                <c:pt idx="2">
                  <c:v>11-15</c:v>
                </c:pt>
                <c:pt idx="3">
                  <c:v>16-20</c:v>
                </c:pt>
                <c:pt idx="4">
                  <c:v>21-25</c:v>
                </c:pt>
                <c:pt idx="5">
                  <c:v>26-30</c:v>
                </c:pt>
                <c:pt idx="6">
                  <c:v>31-35</c:v>
                </c:pt>
                <c:pt idx="7">
                  <c:v>36-40</c:v>
                </c:pt>
                <c:pt idx="8">
                  <c:v>41-45</c:v>
                </c:pt>
                <c:pt idx="9">
                  <c:v>46-50</c:v>
                </c:pt>
                <c:pt idx="10">
                  <c:v>51-55</c:v>
                </c:pt>
                <c:pt idx="11">
                  <c:v>56-60</c:v>
                </c:pt>
                <c:pt idx="12">
                  <c:v>61-65</c:v>
                </c:pt>
                <c:pt idx="13">
                  <c:v>66-70</c:v>
                </c:pt>
                <c:pt idx="14">
                  <c:v>71-75</c:v>
                </c:pt>
                <c:pt idx="15">
                  <c:v>76-80</c:v>
                </c:pt>
                <c:pt idx="16">
                  <c:v>81-85</c:v>
                </c:pt>
                <c:pt idx="17">
                  <c:v>86-90</c:v>
                </c:pt>
                <c:pt idx="18">
                  <c:v>91-95</c:v>
                </c:pt>
                <c:pt idx="19">
                  <c:v>96-100</c:v>
                </c:pt>
              </c:strCache>
            </c:strRef>
          </c:cat>
          <c:val>
            <c:numRef>
              <c:f>Playlist!$F$5:$F$24</c:f>
              <c:numCache>
                <c:formatCode>#,,\ "Million"</c:formatCode>
                <c:ptCount val="20"/>
                <c:pt idx="0">
                  <c:v>15112975.081250001</c:v>
                </c:pt>
                <c:pt idx="1">
                  <c:v>33092255.487179488</c:v>
                </c:pt>
                <c:pt idx="2">
                  <c:v>34714218.166666664</c:v>
                </c:pt>
                <c:pt idx="3">
                  <c:v>18946072.848484848</c:v>
                </c:pt>
                <c:pt idx="4">
                  <c:v>7489450.8809523806</c:v>
                </c:pt>
                <c:pt idx="5">
                  <c:v>217539552.14285713</c:v>
                </c:pt>
                <c:pt idx="6">
                  <c:v>219475785.78378379</c:v>
                </c:pt>
                <c:pt idx="7">
                  <c:v>58909696.685714282</c:v>
                </c:pt>
                <c:pt idx="8">
                  <c:v>30465972.399999999</c:v>
                </c:pt>
                <c:pt idx="9">
                  <c:v>693572135.16666663</c:v>
                </c:pt>
                <c:pt idx="10">
                  <c:v>131793843.37037037</c:v>
                </c:pt>
                <c:pt idx="11">
                  <c:v>12810195.47368421</c:v>
                </c:pt>
                <c:pt idx="12">
                  <c:v>286680285.35000002</c:v>
                </c:pt>
                <c:pt idx="13">
                  <c:v>23786863.25</c:v>
                </c:pt>
                <c:pt idx="14">
                  <c:v>26722654</c:v>
                </c:pt>
                <c:pt idx="15">
                  <c:v>18795554.199999999</c:v>
                </c:pt>
                <c:pt idx="16">
                  <c:v>46297544.692307696</c:v>
                </c:pt>
                <c:pt idx="17">
                  <c:v>105534531.8</c:v>
                </c:pt>
                <c:pt idx="18">
                  <c:v>14021021.833333334</c:v>
                </c:pt>
                <c:pt idx="19">
                  <c:v>5065299.625</c:v>
                </c:pt>
              </c:numCache>
            </c:numRef>
          </c:val>
          <c:smooth val="0"/>
          <c:extLst>
            <c:ext xmlns:c16="http://schemas.microsoft.com/office/drawing/2014/chart" uri="{C3380CC4-5D6E-409C-BE32-E72D297353CC}">
              <c16:uniqueId val="{00000000-C52A-4A1E-AA8B-6138A9C20C63}"/>
            </c:ext>
          </c:extLst>
        </c:ser>
        <c:dLbls>
          <c:showLegendKey val="0"/>
          <c:showVal val="0"/>
          <c:showCatName val="0"/>
          <c:showSerName val="0"/>
          <c:showPercent val="0"/>
          <c:showBubbleSize val="0"/>
        </c:dLbls>
        <c:smooth val="0"/>
        <c:axId val="1294364736"/>
        <c:axId val="1294385120"/>
      </c:lineChart>
      <c:catAx>
        <c:axId val="1294364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a:t>
                </a:r>
                <a:r>
                  <a:rPr lang="en-GB" baseline="0"/>
                  <a:t> of playlist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85120"/>
        <c:crosses val="autoZero"/>
        <c:auto val="1"/>
        <c:lblAlgn val="ctr"/>
        <c:lblOffset val="100"/>
        <c:noMultiLvlLbl val="0"/>
      </c:catAx>
      <c:valAx>
        <c:axId val="129438512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views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9436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J.xlsx]Playlist!PivotTable37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Playlist</a:t>
            </a:r>
            <a:r>
              <a:rPr lang="en-US" sz="1200" baseline="0"/>
              <a:t> vs video count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Playlist!$R$4</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D43A-4770-BBD3-A813DFDE293E}"/>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5-D43A-4770-BBD3-A813DFDE293E}"/>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03-D43A-4770-BBD3-A813DFDE293E}"/>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4-D43A-4770-BBD3-A813DFDE293E}"/>
              </c:ext>
            </c:extLst>
          </c:dPt>
          <c:dPt>
            <c:idx val="17"/>
            <c:marker>
              <c:symbol val="none"/>
            </c:marker>
            <c:bubble3D val="0"/>
            <c:spPr>
              <a:ln w="28575" cap="rnd">
                <a:solidFill>
                  <a:schemeClr val="accent1"/>
                </a:solidFill>
                <a:round/>
              </a:ln>
              <a:effectLst/>
            </c:spPr>
            <c:extLst>
              <c:ext xmlns:c16="http://schemas.microsoft.com/office/drawing/2014/chart" uri="{C3380CC4-5D6E-409C-BE32-E72D297353CC}">
                <c16:uniqueId val="{00000006-D43A-4770-BBD3-A813DFDE293E}"/>
              </c:ext>
            </c:extLst>
          </c:dPt>
          <c:dLbls>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3A-4770-BBD3-A813DFDE293E}"/>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3A-4770-BBD3-A813DFDE293E}"/>
                </c:ext>
              </c:extLst>
            </c:dLbl>
            <c:dLbl>
              <c:idx val="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3A-4770-BBD3-A813DFDE293E}"/>
                </c:ext>
              </c:extLst>
            </c:dLbl>
            <c:dLbl>
              <c:idx val="1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43A-4770-BBD3-A813DFDE293E}"/>
                </c:ext>
              </c:extLst>
            </c:dLbl>
            <c:dLbl>
              <c:idx val="1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43A-4770-BBD3-A813DFDE29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Playlist!$Q$5:$Q$24</c:f>
              <c:strCache>
                <c:ptCount val="20"/>
                <c:pt idx="0">
                  <c:v>1-5</c:v>
                </c:pt>
                <c:pt idx="1">
                  <c:v>6-10</c:v>
                </c:pt>
                <c:pt idx="2">
                  <c:v>11-15</c:v>
                </c:pt>
                <c:pt idx="3">
                  <c:v>16-20</c:v>
                </c:pt>
                <c:pt idx="4">
                  <c:v>21-25</c:v>
                </c:pt>
                <c:pt idx="5">
                  <c:v>26-30</c:v>
                </c:pt>
                <c:pt idx="6">
                  <c:v>31-35</c:v>
                </c:pt>
                <c:pt idx="7">
                  <c:v>36-40</c:v>
                </c:pt>
                <c:pt idx="8">
                  <c:v>41-45</c:v>
                </c:pt>
                <c:pt idx="9">
                  <c:v>46-50</c:v>
                </c:pt>
                <c:pt idx="10">
                  <c:v>51-55</c:v>
                </c:pt>
                <c:pt idx="11">
                  <c:v>56-60</c:v>
                </c:pt>
                <c:pt idx="12">
                  <c:v>61-65</c:v>
                </c:pt>
                <c:pt idx="13">
                  <c:v>66-70</c:v>
                </c:pt>
                <c:pt idx="14">
                  <c:v>71-75</c:v>
                </c:pt>
                <c:pt idx="15">
                  <c:v>76-80</c:v>
                </c:pt>
                <c:pt idx="16">
                  <c:v>81-85</c:v>
                </c:pt>
                <c:pt idx="17">
                  <c:v>86-90</c:v>
                </c:pt>
                <c:pt idx="18">
                  <c:v>91-95</c:v>
                </c:pt>
                <c:pt idx="19">
                  <c:v>96-100</c:v>
                </c:pt>
              </c:strCache>
            </c:strRef>
          </c:cat>
          <c:val>
            <c:numRef>
              <c:f>Playlist!$R$5:$R$24</c:f>
              <c:numCache>
                <c:formatCode>General</c:formatCode>
                <c:ptCount val="20"/>
                <c:pt idx="0">
                  <c:v>171</c:v>
                </c:pt>
                <c:pt idx="1">
                  <c:v>175</c:v>
                </c:pt>
                <c:pt idx="2">
                  <c:v>117</c:v>
                </c:pt>
                <c:pt idx="3">
                  <c:v>74</c:v>
                </c:pt>
                <c:pt idx="4">
                  <c:v>47</c:v>
                </c:pt>
                <c:pt idx="5">
                  <c:v>37</c:v>
                </c:pt>
                <c:pt idx="6">
                  <c:v>41</c:v>
                </c:pt>
                <c:pt idx="7">
                  <c:v>36</c:v>
                </c:pt>
                <c:pt idx="8">
                  <c:v>38</c:v>
                </c:pt>
                <c:pt idx="9">
                  <c:v>13</c:v>
                </c:pt>
                <c:pt idx="10">
                  <c:v>36</c:v>
                </c:pt>
                <c:pt idx="11">
                  <c:v>21</c:v>
                </c:pt>
                <c:pt idx="12">
                  <c:v>21</c:v>
                </c:pt>
                <c:pt idx="13">
                  <c:v>4</c:v>
                </c:pt>
                <c:pt idx="14">
                  <c:v>3</c:v>
                </c:pt>
                <c:pt idx="15">
                  <c:v>23</c:v>
                </c:pt>
                <c:pt idx="16">
                  <c:v>14</c:v>
                </c:pt>
                <c:pt idx="17">
                  <c:v>7</c:v>
                </c:pt>
                <c:pt idx="18">
                  <c:v>10</c:v>
                </c:pt>
                <c:pt idx="19">
                  <c:v>8</c:v>
                </c:pt>
              </c:numCache>
            </c:numRef>
          </c:val>
          <c:smooth val="0"/>
          <c:extLst>
            <c:ext xmlns:c16="http://schemas.microsoft.com/office/drawing/2014/chart" uri="{C3380CC4-5D6E-409C-BE32-E72D297353CC}">
              <c16:uniqueId val="{00000000-D43A-4770-BBD3-A813DFDE293E}"/>
            </c:ext>
          </c:extLst>
        </c:ser>
        <c:dLbls>
          <c:showLegendKey val="0"/>
          <c:showVal val="0"/>
          <c:showCatName val="0"/>
          <c:showSerName val="0"/>
          <c:showPercent val="0"/>
          <c:showBubbleSize val="0"/>
        </c:dLbls>
        <c:smooth val="0"/>
        <c:axId val="1294365984"/>
        <c:axId val="1294375968"/>
      </c:lineChart>
      <c:catAx>
        <c:axId val="1294365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a:t>
                </a:r>
                <a:r>
                  <a:rPr lang="en-GB" baseline="0"/>
                  <a:t> of playlist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75968"/>
        <c:crosses val="autoZero"/>
        <c:auto val="1"/>
        <c:lblAlgn val="ctr"/>
        <c:lblOffset val="100"/>
        <c:noMultiLvlLbl val="0"/>
      </c:catAx>
      <c:valAx>
        <c:axId val="12943759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943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J.xlsx]Subscriber!PivotTable39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subscriber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Subscriber!$F$4</c:f>
              <c:strCache>
                <c:ptCount val="1"/>
                <c:pt idx="0">
                  <c:v>Total</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4-E245-4C4D-B8E8-230C6B496349}"/>
              </c:ext>
            </c:extLst>
          </c:dPt>
          <c:dPt>
            <c:idx val="13"/>
            <c:marker>
              <c:symbol val="none"/>
            </c:marker>
            <c:bubble3D val="0"/>
            <c:spPr>
              <a:ln w="28575" cap="rnd">
                <a:solidFill>
                  <a:schemeClr val="accent1"/>
                </a:solidFill>
                <a:round/>
              </a:ln>
              <a:effectLst/>
            </c:spPr>
            <c:extLst>
              <c:ext xmlns:c16="http://schemas.microsoft.com/office/drawing/2014/chart" uri="{C3380CC4-5D6E-409C-BE32-E72D297353CC}">
                <c16:uniqueId val="{00000005-E245-4C4D-B8E8-230C6B496349}"/>
              </c:ext>
            </c:extLst>
          </c:dPt>
          <c:dPt>
            <c:idx val="16"/>
            <c:marker>
              <c:symbol val="none"/>
            </c:marker>
            <c:bubble3D val="0"/>
            <c:spPr>
              <a:ln w="28575" cap="rnd">
                <a:solidFill>
                  <a:schemeClr val="accent1"/>
                </a:solidFill>
                <a:round/>
              </a:ln>
              <a:effectLst/>
            </c:spPr>
            <c:extLst>
              <c:ext xmlns:c16="http://schemas.microsoft.com/office/drawing/2014/chart" uri="{C3380CC4-5D6E-409C-BE32-E72D297353CC}">
                <c16:uniqueId val="{00000003-E245-4C4D-B8E8-230C6B496349}"/>
              </c:ext>
            </c:extLst>
          </c:dPt>
          <c:dPt>
            <c:idx val="20"/>
            <c:marker>
              <c:symbol val="none"/>
            </c:marker>
            <c:bubble3D val="0"/>
            <c:spPr>
              <a:ln w="28575" cap="rnd">
                <a:solidFill>
                  <a:schemeClr val="accent1"/>
                </a:solidFill>
                <a:round/>
              </a:ln>
              <a:effectLst/>
            </c:spPr>
            <c:extLst>
              <c:ext xmlns:c16="http://schemas.microsoft.com/office/drawing/2014/chart" uri="{C3380CC4-5D6E-409C-BE32-E72D297353CC}">
                <c16:uniqueId val="{00000002-E245-4C4D-B8E8-230C6B496349}"/>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45-4C4D-B8E8-230C6B496349}"/>
                </c:ext>
              </c:extLst>
            </c:dLbl>
            <c:dLbl>
              <c:idx val="1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45-4C4D-B8E8-230C6B496349}"/>
                </c:ext>
              </c:extLst>
            </c:dLbl>
            <c:dLbl>
              <c:idx val="1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45-4C4D-B8E8-230C6B496349}"/>
                </c:ext>
              </c:extLst>
            </c:dLbl>
            <c:dLbl>
              <c:idx val="2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45-4C4D-B8E8-230C6B4963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Subscriber!$E$5:$E$27</c:f>
              <c:strCache>
                <c:ptCount val="23"/>
                <c:pt idx="0">
                  <c:v>&lt; 25000</c:v>
                </c:pt>
                <c:pt idx="1">
                  <c:v>25K- 50K</c:v>
                </c:pt>
                <c:pt idx="2">
                  <c:v>50K -1Lakh</c:v>
                </c:pt>
                <c:pt idx="3">
                  <c:v>1L - 2L</c:v>
                </c:pt>
                <c:pt idx="4">
                  <c:v>2L - 3L</c:v>
                </c:pt>
                <c:pt idx="5">
                  <c:v>3L - 4L</c:v>
                </c:pt>
                <c:pt idx="6">
                  <c:v>4L - 5L</c:v>
                </c:pt>
                <c:pt idx="7">
                  <c:v>5L - 6L</c:v>
                </c:pt>
                <c:pt idx="8">
                  <c:v>6L -7L</c:v>
                </c:pt>
                <c:pt idx="9">
                  <c:v>7L - 8L</c:v>
                </c:pt>
                <c:pt idx="10">
                  <c:v>8L - 1M</c:v>
                </c:pt>
                <c:pt idx="11">
                  <c:v>1M - 2M</c:v>
                </c:pt>
                <c:pt idx="12">
                  <c:v>2M - 3M</c:v>
                </c:pt>
                <c:pt idx="13">
                  <c:v>3M - 4M</c:v>
                </c:pt>
                <c:pt idx="14">
                  <c:v>4M - 5M</c:v>
                </c:pt>
                <c:pt idx="15">
                  <c:v>5M - 6M</c:v>
                </c:pt>
                <c:pt idx="16">
                  <c:v>6M - 7M</c:v>
                </c:pt>
                <c:pt idx="17">
                  <c:v>7M - 8M</c:v>
                </c:pt>
                <c:pt idx="18">
                  <c:v>8M - 9M</c:v>
                </c:pt>
                <c:pt idx="19">
                  <c:v>10M - 20M</c:v>
                </c:pt>
                <c:pt idx="20">
                  <c:v>20M - 30M</c:v>
                </c:pt>
                <c:pt idx="21">
                  <c:v>30M - 40M</c:v>
                </c:pt>
                <c:pt idx="22">
                  <c:v>More than 40M</c:v>
                </c:pt>
              </c:strCache>
            </c:strRef>
          </c:cat>
          <c:val>
            <c:numRef>
              <c:f>Subscriber!$F$5:$F$27</c:f>
              <c:numCache>
                <c:formatCode>#,,\ "Million"</c:formatCode>
                <c:ptCount val="23"/>
                <c:pt idx="0">
                  <c:v>320605.84905660379</c:v>
                </c:pt>
                <c:pt idx="1">
                  <c:v>2464375.7037037038</c:v>
                </c:pt>
                <c:pt idx="2">
                  <c:v>1273664.8999999999</c:v>
                </c:pt>
                <c:pt idx="3">
                  <c:v>3569532.8</c:v>
                </c:pt>
                <c:pt idx="4">
                  <c:v>1973092.6346153845</c:v>
                </c:pt>
                <c:pt idx="5">
                  <c:v>1884030.7826086956</c:v>
                </c:pt>
                <c:pt idx="6">
                  <c:v>7858932.2249999996</c:v>
                </c:pt>
                <c:pt idx="7">
                  <c:v>1938039.2222222222</c:v>
                </c:pt>
                <c:pt idx="8">
                  <c:v>1471964.4782608696</c:v>
                </c:pt>
                <c:pt idx="9">
                  <c:v>9016544.4000000004</c:v>
                </c:pt>
                <c:pt idx="10">
                  <c:v>2511157.5833333335</c:v>
                </c:pt>
                <c:pt idx="11">
                  <c:v>7358199.6739130439</c:v>
                </c:pt>
                <c:pt idx="12">
                  <c:v>6205953.641025641</c:v>
                </c:pt>
                <c:pt idx="13">
                  <c:v>14800384.8125</c:v>
                </c:pt>
                <c:pt idx="14">
                  <c:v>9013978.625</c:v>
                </c:pt>
                <c:pt idx="15">
                  <c:v>23018841.894736841</c:v>
                </c:pt>
                <c:pt idx="16">
                  <c:v>45550470.857142858</c:v>
                </c:pt>
                <c:pt idx="17">
                  <c:v>33948814.090909094</c:v>
                </c:pt>
                <c:pt idx="18">
                  <c:v>17904445.19047619</c:v>
                </c:pt>
                <c:pt idx="19">
                  <c:v>34754885.899999999</c:v>
                </c:pt>
                <c:pt idx="20">
                  <c:v>292553405.70833331</c:v>
                </c:pt>
                <c:pt idx="21">
                  <c:v>295626712.41176468</c:v>
                </c:pt>
                <c:pt idx="22">
                  <c:v>256615868.81818181</c:v>
                </c:pt>
              </c:numCache>
            </c:numRef>
          </c:val>
          <c:smooth val="0"/>
          <c:extLst>
            <c:ext xmlns:c16="http://schemas.microsoft.com/office/drawing/2014/chart" uri="{C3380CC4-5D6E-409C-BE32-E72D297353CC}">
              <c16:uniqueId val="{00000000-E245-4C4D-B8E8-230C6B496349}"/>
            </c:ext>
          </c:extLst>
        </c:ser>
        <c:dLbls>
          <c:showLegendKey val="0"/>
          <c:showVal val="0"/>
          <c:showCatName val="0"/>
          <c:showSerName val="0"/>
          <c:showPercent val="0"/>
          <c:showBubbleSize val="0"/>
        </c:dLbls>
        <c:smooth val="0"/>
        <c:axId val="720500256"/>
        <c:axId val="720500672"/>
      </c:lineChart>
      <c:catAx>
        <c:axId val="720500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Subscriber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500672"/>
        <c:crosses val="autoZero"/>
        <c:auto val="1"/>
        <c:lblAlgn val="ctr"/>
        <c:lblOffset val="100"/>
        <c:noMultiLvlLbl val="0"/>
      </c:catAx>
      <c:valAx>
        <c:axId val="72050067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7205002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Total Channel Subcribers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Subscriber!$A$63</c:f>
              <c:strCache>
                <c:ptCount val="1"/>
                <c:pt idx="0">
                  <c:v>Total Channel Subcribers</c:v>
                </c:pt>
              </c:strCache>
            </c:strRef>
          </c:tx>
          <c:spPr>
            <a:ln w="19050" cap="rnd">
              <a:noFill/>
              <a:round/>
            </a:ln>
            <a:effectLst/>
          </c:spPr>
          <c:marker>
            <c:symbol val="circle"/>
            <c:size val="5"/>
            <c:spPr>
              <a:solidFill>
                <a:schemeClr val="accent1"/>
              </a:solidFill>
              <a:ln w="9525">
                <a:solidFill>
                  <a:schemeClr val="accent1"/>
                </a:solidFill>
              </a:ln>
              <a:effectLst/>
            </c:spPr>
          </c:marker>
          <c:yVal>
            <c:numRef>
              <c:f>Subscriber!$A$64:$A$1164</c:f>
              <c:numCache>
                <c:formatCode>0</c:formatCode>
                <c:ptCount val="1101"/>
                <c:pt idx="0">
                  <c:v>40200</c:v>
                </c:pt>
                <c:pt idx="1">
                  <c:v>920000</c:v>
                </c:pt>
                <c:pt idx="2">
                  <c:v>458</c:v>
                </c:pt>
                <c:pt idx="3">
                  <c:v>1680000</c:v>
                </c:pt>
                <c:pt idx="4" formatCode="General">
                  <c:v>12100000</c:v>
                </c:pt>
                <c:pt idx="5">
                  <c:v>382000</c:v>
                </c:pt>
                <c:pt idx="6" formatCode="General">
                  <c:v>2190000</c:v>
                </c:pt>
                <c:pt idx="7">
                  <c:v>142000</c:v>
                </c:pt>
                <c:pt idx="8">
                  <c:v>30100</c:v>
                </c:pt>
                <c:pt idx="9" formatCode="General">
                  <c:v>89800000</c:v>
                </c:pt>
                <c:pt idx="10">
                  <c:v>4690000</c:v>
                </c:pt>
                <c:pt idx="11" formatCode="General">
                  <c:v>999000</c:v>
                </c:pt>
                <c:pt idx="12" formatCode="General">
                  <c:v>36800000</c:v>
                </c:pt>
                <c:pt idx="13">
                  <c:v>160000000</c:v>
                </c:pt>
                <c:pt idx="14">
                  <c:v>25500</c:v>
                </c:pt>
                <c:pt idx="15">
                  <c:v>526000</c:v>
                </c:pt>
                <c:pt idx="16" formatCode="General">
                  <c:v>35300000</c:v>
                </c:pt>
                <c:pt idx="17" formatCode="General">
                  <c:v>29200</c:v>
                </c:pt>
                <c:pt idx="18" formatCode="General">
                  <c:v>16000000</c:v>
                </c:pt>
                <c:pt idx="19">
                  <c:v>63200</c:v>
                </c:pt>
                <c:pt idx="20">
                  <c:v>7060000</c:v>
                </c:pt>
                <c:pt idx="21">
                  <c:v>405000</c:v>
                </c:pt>
                <c:pt idx="22" formatCode="General">
                  <c:v>2930000</c:v>
                </c:pt>
                <c:pt idx="23">
                  <c:v>4200000</c:v>
                </c:pt>
                <c:pt idx="24" formatCode="General">
                  <c:v>72600000</c:v>
                </c:pt>
                <c:pt idx="25" formatCode="General">
                  <c:v>2190000</c:v>
                </c:pt>
                <c:pt idx="26">
                  <c:v>1930000</c:v>
                </c:pt>
                <c:pt idx="27">
                  <c:v>219000</c:v>
                </c:pt>
                <c:pt idx="28">
                  <c:v>209000</c:v>
                </c:pt>
                <c:pt idx="29" formatCode="General">
                  <c:v>30300000</c:v>
                </c:pt>
                <c:pt idx="30">
                  <c:v>18200000</c:v>
                </c:pt>
                <c:pt idx="31" formatCode="General">
                  <c:v>52400000</c:v>
                </c:pt>
                <c:pt idx="32">
                  <c:v>258000</c:v>
                </c:pt>
                <c:pt idx="33">
                  <c:v>104000000</c:v>
                </c:pt>
                <c:pt idx="34" formatCode="General">
                  <c:v>277000</c:v>
                </c:pt>
                <c:pt idx="35">
                  <c:v>1060000</c:v>
                </c:pt>
                <c:pt idx="36" formatCode="General">
                  <c:v>15000000</c:v>
                </c:pt>
                <c:pt idx="37" formatCode="General">
                  <c:v>72600000</c:v>
                </c:pt>
                <c:pt idx="38">
                  <c:v>326</c:v>
                </c:pt>
                <c:pt idx="39">
                  <c:v>29700</c:v>
                </c:pt>
                <c:pt idx="40">
                  <c:v>328000</c:v>
                </c:pt>
                <c:pt idx="41" formatCode="General">
                  <c:v>12100000</c:v>
                </c:pt>
                <c:pt idx="42">
                  <c:v>2910000</c:v>
                </c:pt>
                <c:pt idx="43" formatCode="General">
                  <c:v>564000</c:v>
                </c:pt>
                <c:pt idx="44">
                  <c:v>700000</c:v>
                </c:pt>
                <c:pt idx="45">
                  <c:v>16900000</c:v>
                </c:pt>
                <c:pt idx="46">
                  <c:v>2500000</c:v>
                </c:pt>
                <c:pt idx="47" formatCode="General">
                  <c:v>9510000</c:v>
                </c:pt>
                <c:pt idx="48" formatCode="General">
                  <c:v>776000</c:v>
                </c:pt>
                <c:pt idx="49" formatCode="General">
                  <c:v>72600000</c:v>
                </c:pt>
                <c:pt idx="50" formatCode="General">
                  <c:v>7610000</c:v>
                </c:pt>
                <c:pt idx="51">
                  <c:v>47500000</c:v>
                </c:pt>
                <c:pt idx="52" formatCode="General">
                  <c:v>20400000</c:v>
                </c:pt>
                <c:pt idx="53" formatCode="General">
                  <c:v>456000</c:v>
                </c:pt>
                <c:pt idx="54">
                  <c:v>1200000</c:v>
                </c:pt>
                <c:pt idx="55" formatCode="General">
                  <c:v>14300000</c:v>
                </c:pt>
                <c:pt idx="56" formatCode="General">
                  <c:v>18100000</c:v>
                </c:pt>
                <c:pt idx="57" formatCode="General">
                  <c:v>9690000</c:v>
                </c:pt>
                <c:pt idx="58" formatCode="General">
                  <c:v>167000</c:v>
                </c:pt>
                <c:pt idx="59" formatCode="General">
                  <c:v>10910000</c:v>
                </c:pt>
                <c:pt idx="60">
                  <c:v>76100</c:v>
                </c:pt>
                <c:pt idx="61" formatCode="General">
                  <c:v>1040000</c:v>
                </c:pt>
                <c:pt idx="62">
                  <c:v>9640000</c:v>
                </c:pt>
                <c:pt idx="63" formatCode="General">
                  <c:v>13200000</c:v>
                </c:pt>
                <c:pt idx="64">
                  <c:v>34</c:v>
                </c:pt>
                <c:pt idx="65">
                  <c:v>28700000</c:v>
                </c:pt>
                <c:pt idx="66">
                  <c:v>143000</c:v>
                </c:pt>
                <c:pt idx="67">
                  <c:v>155000</c:v>
                </c:pt>
                <c:pt idx="68">
                  <c:v>447000</c:v>
                </c:pt>
                <c:pt idx="69" formatCode="General">
                  <c:v>564000</c:v>
                </c:pt>
                <c:pt idx="70">
                  <c:v>72100</c:v>
                </c:pt>
                <c:pt idx="71" formatCode="General">
                  <c:v>27200000</c:v>
                </c:pt>
                <c:pt idx="72">
                  <c:v>1610000</c:v>
                </c:pt>
                <c:pt idx="73">
                  <c:v>101000</c:v>
                </c:pt>
                <c:pt idx="74" formatCode="General">
                  <c:v>8680000</c:v>
                </c:pt>
                <c:pt idx="75" formatCode="General">
                  <c:v>769000</c:v>
                </c:pt>
                <c:pt idx="76" formatCode="General">
                  <c:v>58900000</c:v>
                </c:pt>
                <c:pt idx="77">
                  <c:v>3360000</c:v>
                </c:pt>
                <c:pt idx="78" formatCode="General">
                  <c:v>18900000</c:v>
                </c:pt>
                <c:pt idx="79">
                  <c:v>1210000</c:v>
                </c:pt>
                <c:pt idx="80">
                  <c:v>96900</c:v>
                </c:pt>
                <c:pt idx="81">
                  <c:v>3320000</c:v>
                </c:pt>
                <c:pt idx="82">
                  <c:v>6860000</c:v>
                </c:pt>
                <c:pt idx="83">
                  <c:v>3530000</c:v>
                </c:pt>
                <c:pt idx="84">
                  <c:v>160000000</c:v>
                </c:pt>
                <c:pt idx="85" formatCode="General">
                  <c:v>4320000</c:v>
                </c:pt>
                <c:pt idx="86" formatCode="General">
                  <c:v>11000000</c:v>
                </c:pt>
                <c:pt idx="87" formatCode="General">
                  <c:v>97000000</c:v>
                </c:pt>
                <c:pt idx="88">
                  <c:v>255000</c:v>
                </c:pt>
                <c:pt idx="89">
                  <c:v>2370000</c:v>
                </c:pt>
                <c:pt idx="90">
                  <c:v>799000</c:v>
                </c:pt>
                <c:pt idx="91">
                  <c:v>13200000</c:v>
                </c:pt>
                <c:pt idx="92">
                  <c:v>5220</c:v>
                </c:pt>
                <c:pt idx="93" formatCode="General">
                  <c:v>58500000</c:v>
                </c:pt>
                <c:pt idx="94" formatCode="General">
                  <c:v>456000</c:v>
                </c:pt>
                <c:pt idx="95">
                  <c:v>16900000</c:v>
                </c:pt>
                <c:pt idx="96">
                  <c:v>160000000</c:v>
                </c:pt>
                <c:pt idx="97" formatCode="General">
                  <c:v>24000000</c:v>
                </c:pt>
                <c:pt idx="98">
                  <c:v>262000</c:v>
                </c:pt>
                <c:pt idx="99">
                  <c:v>9180</c:v>
                </c:pt>
                <c:pt idx="100" formatCode="General">
                  <c:v>55900000</c:v>
                </c:pt>
                <c:pt idx="101">
                  <c:v>1980000</c:v>
                </c:pt>
                <c:pt idx="102">
                  <c:v>241000</c:v>
                </c:pt>
                <c:pt idx="103">
                  <c:v>14200000</c:v>
                </c:pt>
                <c:pt idx="104">
                  <c:v>322</c:v>
                </c:pt>
                <c:pt idx="105">
                  <c:v>396000</c:v>
                </c:pt>
                <c:pt idx="106">
                  <c:v>393000</c:v>
                </c:pt>
                <c:pt idx="107" formatCode="General">
                  <c:v>36300000</c:v>
                </c:pt>
                <c:pt idx="108" formatCode="General">
                  <c:v>7690000</c:v>
                </c:pt>
                <c:pt idx="109" formatCode="General">
                  <c:v>36300000</c:v>
                </c:pt>
                <c:pt idx="110">
                  <c:v>1530000</c:v>
                </c:pt>
                <c:pt idx="111" formatCode="General">
                  <c:v>121000</c:v>
                </c:pt>
                <c:pt idx="112" formatCode="General">
                  <c:v>22400000</c:v>
                </c:pt>
                <c:pt idx="113" formatCode="General">
                  <c:v>42300000</c:v>
                </c:pt>
                <c:pt idx="114" formatCode="General">
                  <c:v>19700000</c:v>
                </c:pt>
                <c:pt idx="115">
                  <c:v>17500000</c:v>
                </c:pt>
                <c:pt idx="116">
                  <c:v>10700000</c:v>
                </c:pt>
                <c:pt idx="117" formatCode="General">
                  <c:v>167000</c:v>
                </c:pt>
                <c:pt idx="118" formatCode="General">
                  <c:v>11300000</c:v>
                </c:pt>
                <c:pt idx="119">
                  <c:v>5310</c:v>
                </c:pt>
                <c:pt idx="120" formatCode="General">
                  <c:v>30300000</c:v>
                </c:pt>
                <c:pt idx="121">
                  <c:v>3760000</c:v>
                </c:pt>
                <c:pt idx="122">
                  <c:v>137000</c:v>
                </c:pt>
                <c:pt idx="123">
                  <c:v>322000</c:v>
                </c:pt>
                <c:pt idx="124">
                  <c:v>10700000</c:v>
                </c:pt>
                <c:pt idx="125">
                  <c:v>85100</c:v>
                </c:pt>
                <c:pt idx="126">
                  <c:v>1910000</c:v>
                </c:pt>
                <c:pt idx="127">
                  <c:v>4500000</c:v>
                </c:pt>
                <c:pt idx="128" formatCode="General">
                  <c:v>31300000</c:v>
                </c:pt>
                <c:pt idx="129">
                  <c:v>820000</c:v>
                </c:pt>
                <c:pt idx="130" formatCode="General">
                  <c:v>5730000</c:v>
                </c:pt>
                <c:pt idx="131" formatCode="General">
                  <c:v>24100000</c:v>
                </c:pt>
                <c:pt idx="132">
                  <c:v>14200000</c:v>
                </c:pt>
                <c:pt idx="133">
                  <c:v>4760000</c:v>
                </c:pt>
                <c:pt idx="134" formatCode="General">
                  <c:v>12100000</c:v>
                </c:pt>
                <c:pt idx="135">
                  <c:v>14200000</c:v>
                </c:pt>
                <c:pt idx="136" formatCode="General">
                  <c:v>201000</c:v>
                </c:pt>
                <c:pt idx="137" formatCode="General">
                  <c:v>242</c:v>
                </c:pt>
                <c:pt idx="138" formatCode="General">
                  <c:v>14400000</c:v>
                </c:pt>
                <c:pt idx="139">
                  <c:v>7800</c:v>
                </c:pt>
                <c:pt idx="140">
                  <c:v>4660</c:v>
                </c:pt>
                <c:pt idx="141" formatCode="General">
                  <c:v>3440000</c:v>
                </c:pt>
                <c:pt idx="142" formatCode="General">
                  <c:v>999000</c:v>
                </c:pt>
                <c:pt idx="143" formatCode="General">
                  <c:v>36700000</c:v>
                </c:pt>
                <c:pt idx="144">
                  <c:v>19400000</c:v>
                </c:pt>
                <c:pt idx="145">
                  <c:v>285000</c:v>
                </c:pt>
                <c:pt idx="146">
                  <c:v>3790000</c:v>
                </c:pt>
                <c:pt idx="147">
                  <c:v>27000</c:v>
                </c:pt>
                <c:pt idx="148" formatCode="General">
                  <c:v>9660000</c:v>
                </c:pt>
                <c:pt idx="149">
                  <c:v>227000</c:v>
                </c:pt>
                <c:pt idx="150" formatCode="General">
                  <c:v>29200</c:v>
                </c:pt>
                <c:pt idx="151" formatCode="General">
                  <c:v>12100000</c:v>
                </c:pt>
                <c:pt idx="152">
                  <c:v>57541573</c:v>
                </c:pt>
                <c:pt idx="153">
                  <c:v>15000000</c:v>
                </c:pt>
                <c:pt idx="154" formatCode="General">
                  <c:v>5860000</c:v>
                </c:pt>
                <c:pt idx="155">
                  <c:v>2460000</c:v>
                </c:pt>
                <c:pt idx="156">
                  <c:v>5200000</c:v>
                </c:pt>
                <c:pt idx="157">
                  <c:v>1480000</c:v>
                </c:pt>
                <c:pt idx="158" formatCode="General">
                  <c:v>1140000</c:v>
                </c:pt>
                <c:pt idx="159" formatCode="General">
                  <c:v>999000</c:v>
                </c:pt>
                <c:pt idx="160" formatCode="General">
                  <c:v>47400000</c:v>
                </c:pt>
                <c:pt idx="161">
                  <c:v>2610000</c:v>
                </c:pt>
                <c:pt idx="162">
                  <c:v>118000</c:v>
                </c:pt>
                <c:pt idx="163">
                  <c:v>13100000</c:v>
                </c:pt>
                <c:pt idx="164">
                  <c:v>3530000</c:v>
                </c:pt>
                <c:pt idx="165" formatCode="General">
                  <c:v>71800000</c:v>
                </c:pt>
                <c:pt idx="166" formatCode="General">
                  <c:v>1020000</c:v>
                </c:pt>
                <c:pt idx="167" formatCode="General">
                  <c:v>13100000</c:v>
                </c:pt>
                <c:pt idx="168">
                  <c:v>365000</c:v>
                </c:pt>
                <c:pt idx="169">
                  <c:v>36300000</c:v>
                </c:pt>
                <c:pt idx="170">
                  <c:v>3970000</c:v>
                </c:pt>
                <c:pt idx="171">
                  <c:v>4220000</c:v>
                </c:pt>
                <c:pt idx="172" formatCode="General">
                  <c:v>24000000</c:v>
                </c:pt>
                <c:pt idx="173">
                  <c:v>2390000</c:v>
                </c:pt>
                <c:pt idx="174" formatCode="General">
                  <c:v>10600000</c:v>
                </c:pt>
                <c:pt idx="175" formatCode="General">
                  <c:v>68700000</c:v>
                </c:pt>
                <c:pt idx="176">
                  <c:v>138000</c:v>
                </c:pt>
                <c:pt idx="177">
                  <c:v>3290000</c:v>
                </c:pt>
                <c:pt idx="178" formatCode="General">
                  <c:v>11300000</c:v>
                </c:pt>
                <c:pt idx="179" formatCode="General">
                  <c:v>242</c:v>
                </c:pt>
                <c:pt idx="180" formatCode="General">
                  <c:v>41000000</c:v>
                </c:pt>
                <c:pt idx="181">
                  <c:v>44000</c:v>
                </c:pt>
                <c:pt idx="182" formatCode="General">
                  <c:v>584000</c:v>
                </c:pt>
                <c:pt idx="183">
                  <c:v>12000000</c:v>
                </c:pt>
                <c:pt idx="184">
                  <c:v>2900000</c:v>
                </c:pt>
                <c:pt idx="185" formatCode="General">
                  <c:v>1020000</c:v>
                </c:pt>
                <c:pt idx="186" formatCode="General">
                  <c:v>201000</c:v>
                </c:pt>
                <c:pt idx="187" formatCode="General">
                  <c:v>27200000</c:v>
                </c:pt>
                <c:pt idx="188">
                  <c:v>30900000</c:v>
                </c:pt>
                <c:pt idx="189">
                  <c:v>7900</c:v>
                </c:pt>
                <c:pt idx="190">
                  <c:v>3450000</c:v>
                </c:pt>
                <c:pt idx="191" formatCode="General">
                  <c:v>11600000</c:v>
                </c:pt>
                <c:pt idx="192" formatCode="General">
                  <c:v>141000</c:v>
                </c:pt>
                <c:pt idx="193" formatCode="General">
                  <c:v>158000</c:v>
                </c:pt>
                <c:pt idx="194" formatCode="General">
                  <c:v>89800000</c:v>
                </c:pt>
                <c:pt idx="195" formatCode="General">
                  <c:v>26200000</c:v>
                </c:pt>
                <c:pt idx="196" formatCode="General">
                  <c:v>11300000</c:v>
                </c:pt>
                <c:pt idx="197" formatCode="General">
                  <c:v>25600000</c:v>
                </c:pt>
                <c:pt idx="198" formatCode="General">
                  <c:v>201000</c:v>
                </c:pt>
                <c:pt idx="199" formatCode="General">
                  <c:v>35300000</c:v>
                </c:pt>
                <c:pt idx="200">
                  <c:v>32400</c:v>
                </c:pt>
                <c:pt idx="201">
                  <c:v>3260000</c:v>
                </c:pt>
                <c:pt idx="202" formatCode="General">
                  <c:v>39900000</c:v>
                </c:pt>
                <c:pt idx="203">
                  <c:v>135000</c:v>
                </c:pt>
                <c:pt idx="204" formatCode="General">
                  <c:v>769000</c:v>
                </c:pt>
                <c:pt idx="205">
                  <c:v>43500</c:v>
                </c:pt>
                <c:pt idx="206">
                  <c:v>2180000</c:v>
                </c:pt>
                <c:pt idx="207" formatCode="General">
                  <c:v>68700000</c:v>
                </c:pt>
                <c:pt idx="208" formatCode="General">
                  <c:v>24000000</c:v>
                </c:pt>
                <c:pt idx="209" formatCode="General">
                  <c:v>2770000</c:v>
                </c:pt>
                <c:pt idx="210">
                  <c:v>28700000</c:v>
                </c:pt>
                <c:pt idx="211">
                  <c:v>208000</c:v>
                </c:pt>
                <c:pt idx="212">
                  <c:v>3190000</c:v>
                </c:pt>
                <c:pt idx="213">
                  <c:v>331000</c:v>
                </c:pt>
                <c:pt idx="214">
                  <c:v>886000</c:v>
                </c:pt>
                <c:pt idx="215" formatCode="General">
                  <c:v>71800000</c:v>
                </c:pt>
                <c:pt idx="216">
                  <c:v>246000</c:v>
                </c:pt>
                <c:pt idx="217">
                  <c:v>49000</c:v>
                </c:pt>
                <c:pt idx="218">
                  <c:v>20200000</c:v>
                </c:pt>
                <c:pt idx="219" formatCode="General">
                  <c:v>26200000</c:v>
                </c:pt>
                <c:pt idx="220">
                  <c:v>4220000</c:v>
                </c:pt>
                <c:pt idx="221">
                  <c:v>10700000</c:v>
                </c:pt>
                <c:pt idx="222">
                  <c:v>11600000</c:v>
                </c:pt>
                <c:pt idx="223">
                  <c:v>2630</c:v>
                </c:pt>
                <c:pt idx="224">
                  <c:v>57100</c:v>
                </c:pt>
                <c:pt idx="225">
                  <c:v>403000</c:v>
                </c:pt>
                <c:pt idx="226">
                  <c:v>3530000</c:v>
                </c:pt>
                <c:pt idx="227">
                  <c:v>1370000</c:v>
                </c:pt>
                <c:pt idx="228">
                  <c:v>104000000</c:v>
                </c:pt>
                <c:pt idx="229" formatCode="General">
                  <c:v>72600000</c:v>
                </c:pt>
                <c:pt idx="230" formatCode="General">
                  <c:v>58900000</c:v>
                </c:pt>
                <c:pt idx="231" formatCode="General">
                  <c:v>486000</c:v>
                </c:pt>
                <c:pt idx="232" formatCode="General">
                  <c:v>18200000</c:v>
                </c:pt>
                <c:pt idx="233">
                  <c:v>186000</c:v>
                </c:pt>
                <c:pt idx="234" formatCode="General">
                  <c:v>41000000</c:v>
                </c:pt>
                <c:pt idx="235" formatCode="General">
                  <c:v>30300000</c:v>
                </c:pt>
                <c:pt idx="236">
                  <c:v>6300000</c:v>
                </c:pt>
                <c:pt idx="237" formatCode="General">
                  <c:v>51900000</c:v>
                </c:pt>
                <c:pt idx="238">
                  <c:v>10900000</c:v>
                </c:pt>
                <c:pt idx="239">
                  <c:v>5700000</c:v>
                </c:pt>
                <c:pt idx="240">
                  <c:v>3530000</c:v>
                </c:pt>
                <c:pt idx="241" formatCode="General">
                  <c:v>41500000</c:v>
                </c:pt>
                <c:pt idx="242">
                  <c:v>1410000</c:v>
                </c:pt>
                <c:pt idx="243" formatCode="General">
                  <c:v>1240000</c:v>
                </c:pt>
                <c:pt idx="244" formatCode="General">
                  <c:v>18700000</c:v>
                </c:pt>
                <c:pt idx="245">
                  <c:v>105000</c:v>
                </c:pt>
                <c:pt idx="246" formatCode="General">
                  <c:v>242</c:v>
                </c:pt>
                <c:pt idx="247">
                  <c:v>793000</c:v>
                </c:pt>
                <c:pt idx="248" formatCode="General">
                  <c:v>97000000</c:v>
                </c:pt>
                <c:pt idx="249">
                  <c:v>1020000</c:v>
                </c:pt>
                <c:pt idx="250" formatCode="General">
                  <c:v>27200000</c:v>
                </c:pt>
                <c:pt idx="251">
                  <c:v>27300</c:v>
                </c:pt>
                <c:pt idx="252">
                  <c:v>59600</c:v>
                </c:pt>
                <c:pt idx="253" formatCode="General">
                  <c:v>7610000</c:v>
                </c:pt>
                <c:pt idx="254" formatCode="General">
                  <c:v>486000</c:v>
                </c:pt>
                <c:pt idx="255" formatCode="General">
                  <c:v>31300000</c:v>
                </c:pt>
                <c:pt idx="256">
                  <c:v>195000</c:v>
                </c:pt>
                <c:pt idx="257">
                  <c:v>77200</c:v>
                </c:pt>
                <c:pt idx="258">
                  <c:v>255000</c:v>
                </c:pt>
                <c:pt idx="259">
                  <c:v>7690000</c:v>
                </c:pt>
                <c:pt idx="260" formatCode="General">
                  <c:v>39900000</c:v>
                </c:pt>
                <c:pt idx="261">
                  <c:v>10600</c:v>
                </c:pt>
                <c:pt idx="262" formatCode="General">
                  <c:v>68700000</c:v>
                </c:pt>
                <c:pt idx="263" formatCode="General">
                  <c:v>584000</c:v>
                </c:pt>
                <c:pt idx="264" formatCode="General">
                  <c:v>41000000</c:v>
                </c:pt>
                <c:pt idx="265">
                  <c:v>3440000</c:v>
                </c:pt>
                <c:pt idx="266">
                  <c:v>122000</c:v>
                </c:pt>
                <c:pt idx="267">
                  <c:v>5240</c:v>
                </c:pt>
                <c:pt idx="268">
                  <c:v>652000</c:v>
                </c:pt>
                <c:pt idx="269" formatCode="General">
                  <c:v>55900000</c:v>
                </c:pt>
                <c:pt idx="270" formatCode="General">
                  <c:v>16000000</c:v>
                </c:pt>
                <c:pt idx="271">
                  <c:v>29900</c:v>
                </c:pt>
                <c:pt idx="272">
                  <c:v>15600</c:v>
                </c:pt>
                <c:pt idx="273" formatCode="General">
                  <c:v>16000000</c:v>
                </c:pt>
                <c:pt idx="274" formatCode="General">
                  <c:v>97000000</c:v>
                </c:pt>
                <c:pt idx="275">
                  <c:v>1980000</c:v>
                </c:pt>
                <c:pt idx="276">
                  <c:v>403000</c:v>
                </c:pt>
                <c:pt idx="277">
                  <c:v>99800</c:v>
                </c:pt>
                <c:pt idx="278" formatCode="General">
                  <c:v>16000000</c:v>
                </c:pt>
                <c:pt idx="279">
                  <c:v>5180000</c:v>
                </c:pt>
                <c:pt idx="280" formatCode="General">
                  <c:v>71800000</c:v>
                </c:pt>
                <c:pt idx="281">
                  <c:v>1100000</c:v>
                </c:pt>
                <c:pt idx="282">
                  <c:v>435000</c:v>
                </c:pt>
                <c:pt idx="283" formatCode="General">
                  <c:v>43300000</c:v>
                </c:pt>
                <c:pt idx="284" formatCode="General">
                  <c:v>10600000</c:v>
                </c:pt>
                <c:pt idx="285" formatCode="General">
                  <c:v>41500000</c:v>
                </c:pt>
                <c:pt idx="286">
                  <c:v>465000</c:v>
                </c:pt>
                <c:pt idx="287" formatCode="General">
                  <c:v>97000000</c:v>
                </c:pt>
                <c:pt idx="288">
                  <c:v>104000000</c:v>
                </c:pt>
                <c:pt idx="289" formatCode="General">
                  <c:v>158000</c:v>
                </c:pt>
                <c:pt idx="290">
                  <c:v>135000</c:v>
                </c:pt>
                <c:pt idx="291" formatCode="General">
                  <c:v>36300000</c:v>
                </c:pt>
                <c:pt idx="292">
                  <c:v>335000</c:v>
                </c:pt>
                <c:pt idx="293">
                  <c:v>7100000</c:v>
                </c:pt>
                <c:pt idx="294">
                  <c:v>258000</c:v>
                </c:pt>
                <c:pt idx="295" formatCode="General">
                  <c:v>58500000</c:v>
                </c:pt>
                <c:pt idx="296">
                  <c:v>155000</c:v>
                </c:pt>
                <c:pt idx="297">
                  <c:v>403000</c:v>
                </c:pt>
                <c:pt idx="298" formatCode="General">
                  <c:v>36700000</c:v>
                </c:pt>
                <c:pt idx="299">
                  <c:v>10700000</c:v>
                </c:pt>
                <c:pt idx="300">
                  <c:v>104000</c:v>
                </c:pt>
                <c:pt idx="301">
                  <c:v>296000</c:v>
                </c:pt>
                <c:pt idx="302" formatCode="General">
                  <c:v>7610000</c:v>
                </c:pt>
                <c:pt idx="303" formatCode="General">
                  <c:v>37500000</c:v>
                </c:pt>
                <c:pt idx="304">
                  <c:v>104000</c:v>
                </c:pt>
                <c:pt idx="305">
                  <c:v>1080000</c:v>
                </c:pt>
                <c:pt idx="306">
                  <c:v>2610000</c:v>
                </c:pt>
                <c:pt idx="307">
                  <c:v>1470000</c:v>
                </c:pt>
                <c:pt idx="308" formatCode="General">
                  <c:v>9360000</c:v>
                </c:pt>
                <c:pt idx="309" formatCode="General">
                  <c:v>11300000</c:v>
                </c:pt>
                <c:pt idx="310">
                  <c:v>30600</c:v>
                </c:pt>
                <c:pt idx="311">
                  <c:v>1000000</c:v>
                </c:pt>
                <c:pt idx="312" formatCode="General">
                  <c:v>6960000</c:v>
                </c:pt>
                <c:pt idx="313" formatCode="General">
                  <c:v>19000000</c:v>
                </c:pt>
                <c:pt idx="314">
                  <c:v>283000</c:v>
                </c:pt>
                <c:pt idx="315">
                  <c:v>8230</c:v>
                </c:pt>
                <c:pt idx="316" formatCode="General">
                  <c:v>10920000</c:v>
                </c:pt>
                <c:pt idx="317" formatCode="General">
                  <c:v>3710000</c:v>
                </c:pt>
                <c:pt idx="318">
                  <c:v>97100</c:v>
                </c:pt>
                <c:pt idx="319">
                  <c:v>28600</c:v>
                </c:pt>
                <c:pt idx="320" formatCode="General">
                  <c:v>10600000</c:v>
                </c:pt>
                <c:pt idx="321">
                  <c:v>403000</c:v>
                </c:pt>
                <c:pt idx="322">
                  <c:v>314000</c:v>
                </c:pt>
                <c:pt idx="323" formatCode="General">
                  <c:v>19700000</c:v>
                </c:pt>
                <c:pt idx="324">
                  <c:v>68000</c:v>
                </c:pt>
                <c:pt idx="325" formatCode="General">
                  <c:v>7260000</c:v>
                </c:pt>
                <c:pt idx="326" formatCode="General">
                  <c:v>564000</c:v>
                </c:pt>
                <c:pt idx="327">
                  <c:v>1610000</c:v>
                </c:pt>
                <c:pt idx="328">
                  <c:v>26600000</c:v>
                </c:pt>
                <c:pt idx="329" formatCode="General">
                  <c:v>19000000</c:v>
                </c:pt>
                <c:pt idx="330">
                  <c:v>4500000</c:v>
                </c:pt>
                <c:pt idx="331">
                  <c:v>10700000</c:v>
                </c:pt>
                <c:pt idx="332" formatCode="General">
                  <c:v>4600000</c:v>
                </c:pt>
                <c:pt idx="333" formatCode="General">
                  <c:v>36300000</c:v>
                </c:pt>
                <c:pt idx="334">
                  <c:v>260</c:v>
                </c:pt>
                <c:pt idx="335">
                  <c:v>155000</c:v>
                </c:pt>
                <c:pt idx="336">
                  <c:v>11300</c:v>
                </c:pt>
                <c:pt idx="337">
                  <c:v>13100</c:v>
                </c:pt>
                <c:pt idx="338">
                  <c:v>413000</c:v>
                </c:pt>
                <c:pt idx="339">
                  <c:v>113000</c:v>
                </c:pt>
                <c:pt idx="340">
                  <c:v>2430000</c:v>
                </c:pt>
                <c:pt idx="341" formatCode="General">
                  <c:v>154000</c:v>
                </c:pt>
                <c:pt idx="342">
                  <c:v>4220000</c:v>
                </c:pt>
                <c:pt idx="343">
                  <c:v>14200000</c:v>
                </c:pt>
                <c:pt idx="344" formatCode="General">
                  <c:v>41500000</c:v>
                </c:pt>
                <c:pt idx="345">
                  <c:v>1290000</c:v>
                </c:pt>
                <c:pt idx="346">
                  <c:v>91600</c:v>
                </c:pt>
                <c:pt idx="347">
                  <c:v>9440000</c:v>
                </c:pt>
                <c:pt idx="348">
                  <c:v>4550000</c:v>
                </c:pt>
                <c:pt idx="349">
                  <c:v>476000</c:v>
                </c:pt>
                <c:pt idx="350">
                  <c:v>421000</c:v>
                </c:pt>
                <c:pt idx="351" formatCode="General">
                  <c:v>71800000</c:v>
                </c:pt>
                <c:pt idx="352">
                  <c:v>6070000</c:v>
                </c:pt>
                <c:pt idx="353">
                  <c:v>15000000</c:v>
                </c:pt>
                <c:pt idx="354" formatCode="General">
                  <c:v>58500000</c:v>
                </c:pt>
                <c:pt idx="355" formatCode="General">
                  <c:v>89800000</c:v>
                </c:pt>
                <c:pt idx="356">
                  <c:v>3900000</c:v>
                </c:pt>
                <c:pt idx="357" formatCode="General">
                  <c:v>58500000</c:v>
                </c:pt>
                <c:pt idx="358">
                  <c:v>14200000</c:v>
                </c:pt>
                <c:pt idx="359">
                  <c:v>4500000</c:v>
                </c:pt>
                <c:pt idx="360" formatCode="General">
                  <c:v>22400000</c:v>
                </c:pt>
                <c:pt idx="361" formatCode="General">
                  <c:v>2670000</c:v>
                </c:pt>
                <c:pt idx="362" formatCode="General">
                  <c:v>4320000</c:v>
                </c:pt>
                <c:pt idx="363" formatCode="General">
                  <c:v>29200</c:v>
                </c:pt>
                <c:pt idx="364" formatCode="General">
                  <c:v>1920000</c:v>
                </c:pt>
                <c:pt idx="365">
                  <c:v>5470000</c:v>
                </c:pt>
                <c:pt idx="366">
                  <c:v>3530000</c:v>
                </c:pt>
                <c:pt idx="367">
                  <c:v>52</c:v>
                </c:pt>
                <c:pt idx="368">
                  <c:v>14200</c:v>
                </c:pt>
                <c:pt idx="369">
                  <c:v>662000</c:v>
                </c:pt>
                <c:pt idx="370">
                  <c:v>2050000</c:v>
                </c:pt>
                <c:pt idx="371" formatCode="General">
                  <c:v>12300</c:v>
                </c:pt>
                <c:pt idx="372" formatCode="General">
                  <c:v>564000</c:v>
                </c:pt>
                <c:pt idx="373" formatCode="General">
                  <c:v>158000</c:v>
                </c:pt>
                <c:pt idx="374" formatCode="General">
                  <c:v>158000</c:v>
                </c:pt>
                <c:pt idx="375" formatCode="General">
                  <c:v>14300000</c:v>
                </c:pt>
                <c:pt idx="376">
                  <c:v>108000</c:v>
                </c:pt>
                <c:pt idx="377" formatCode="General">
                  <c:v>2470000</c:v>
                </c:pt>
                <c:pt idx="378" formatCode="General">
                  <c:v>27200000</c:v>
                </c:pt>
                <c:pt idx="379">
                  <c:v>57900</c:v>
                </c:pt>
                <c:pt idx="380">
                  <c:v>551000</c:v>
                </c:pt>
                <c:pt idx="381">
                  <c:v>4500000</c:v>
                </c:pt>
                <c:pt idx="382">
                  <c:v>3930000</c:v>
                </c:pt>
                <c:pt idx="383">
                  <c:v>256000</c:v>
                </c:pt>
                <c:pt idx="384" formatCode="General">
                  <c:v>584000</c:v>
                </c:pt>
                <c:pt idx="385">
                  <c:v>108000</c:v>
                </c:pt>
                <c:pt idx="386">
                  <c:v>295000</c:v>
                </c:pt>
                <c:pt idx="387">
                  <c:v>1190000</c:v>
                </c:pt>
                <c:pt idx="388" formatCode="General">
                  <c:v>999000</c:v>
                </c:pt>
                <c:pt idx="389" formatCode="General">
                  <c:v>29200</c:v>
                </c:pt>
                <c:pt idx="390">
                  <c:v>3310000</c:v>
                </c:pt>
                <c:pt idx="391">
                  <c:v>2200000</c:v>
                </c:pt>
                <c:pt idx="392" formatCode="General">
                  <c:v>19000000</c:v>
                </c:pt>
                <c:pt idx="393">
                  <c:v>109000</c:v>
                </c:pt>
                <c:pt idx="394">
                  <c:v>403000</c:v>
                </c:pt>
                <c:pt idx="395">
                  <c:v>4220000</c:v>
                </c:pt>
                <c:pt idx="396">
                  <c:v>624000</c:v>
                </c:pt>
                <c:pt idx="397" formatCode="General">
                  <c:v>4320000</c:v>
                </c:pt>
                <c:pt idx="398" formatCode="General">
                  <c:v>158000</c:v>
                </c:pt>
                <c:pt idx="399" formatCode="General">
                  <c:v>31200000</c:v>
                </c:pt>
                <c:pt idx="400" formatCode="General">
                  <c:v>58900000</c:v>
                </c:pt>
                <c:pt idx="401">
                  <c:v>1200000</c:v>
                </c:pt>
                <c:pt idx="402">
                  <c:v>5150000</c:v>
                </c:pt>
                <c:pt idx="403">
                  <c:v>4500000</c:v>
                </c:pt>
                <c:pt idx="404" formatCode="General">
                  <c:v>22400000</c:v>
                </c:pt>
                <c:pt idx="405">
                  <c:v>116000</c:v>
                </c:pt>
                <c:pt idx="406" formatCode="General">
                  <c:v>39700000</c:v>
                </c:pt>
                <c:pt idx="407">
                  <c:v>3530000</c:v>
                </c:pt>
                <c:pt idx="408" formatCode="General">
                  <c:v>6750000</c:v>
                </c:pt>
                <c:pt idx="409" formatCode="General">
                  <c:v>24000000</c:v>
                </c:pt>
                <c:pt idx="410" formatCode="General">
                  <c:v>42300000</c:v>
                </c:pt>
                <c:pt idx="411" formatCode="General">
                  <c:v>2550000</c:v>
                </c:pt>
                <c:pt idx="412">
                  <c:v>140000</c:v>
                </c:pt>
                <c:pt idx="413">
                  <c:v>161000</c:v>
                </c:pt>
                <c:pt idx="414">
                  <c:v>553000</c:v>
                </c:pt>
                <c:pt idx="415" formatCode="General">
                  <c:v>14400000</c:v>
                </c:pt>
                <c:pt idx="416" formatCode="General">
                  <c:v>769000</c:v>
                </c:pt>
                <c:pt idx="417">
                  <c:v>91700</c:v>
                </c:pt>
                <c:pt idx="418" formatCode="General">
                  <c:v>13600000</c:v>
                </c:pt>
                <c:pt idx="419">
                  <c:v>180000</c:v>
                </c:pt>
                <c:pt idx="420" formatCode="General">
                  <c:v>141000</c:v>
                </c:pt>
                <c:pt idx="421" formatCode="General">
                  <c:v>28700000</c:v>
                </c:pt>
                <c:pt idx="422">
                  <c:v>45600</c:v>
                </c:pt>
                <c:pt idx="423" formatCode="General">
                  <c:v>5890000</c:v>
                </c:pt>
                <c:pt idx="424">
                  <c:v>229000</c:v>
                </c:pt>
                <c:pt idx="425" formatCode="General">
                  <c:v>7610000</c:v>
                </c:pt>
                <c:pt idx="426">
                  <c:v>52600</c:v>
                </c:pt>
                <c:pt idx="427">
                  <c:v>3440000</c:v>
                </c:pt>
                <c:pt idx="428">
                  <c:v>25600000</c:v>
                </c:pt>
                <c:pt idx="429">
                  <c:v>17700000</c:v>
                </c:pt>
                <c:pt idx="430" formatCode="General">
                  <c:v>29200</c:v>
                </c:pt>
                <c:pt idx="431" formatCode="General">
                  <c:v>14400000</c:v>
                </c:pt>
                <c:pt idx="432" formatCode="General">
                  <c:v>7190000</c:v>
                </c:pt>
                <c:pt idx="433">
                  <c:v>759000</c:v>
                </c:pt>
                <c:pt idx="434" formatCode="General">
                  <c:v>19700000</c:v>
                </c:pt>
                <c:pt idx="435" formatCode="General">
                  <c:v>456000</c:v>
                </c:pt>
                <c:pt idx="436" formatCode="General">
                  <c:v>141000</c:v>
                </c:pt>
                <c:pt idx="437" formatCode="General">
                  <c:v>7610000</c:v>
                </c:pt>
                <c:pt idx="438">
                  <c:v>2580</c:v>
                </c:pt>
                <c:pt idx="439" formatCode="General">
                  <c:v>456000</c:v>
                </c:pt>
                <c:pt idx="440" formatCode="General">
                  <c:v>31300000</c:v>
                </c:pt>
                <c:pt idx="441" formatCode="General">
                  <c:v>6120000</c:v>
                </c:pt>
                <c:pt idx="442" formatCode="General">
                  <c:v>39900000</c:v>
                </c:pt>
                <c:pt idx="443" formatCode="General">
                  <c:v>20400000</c:v>
                </c:pt>
                <c:pt idx="444" formatCode="General">
                  <c:v>305200000</c:v>
                </c:pt>
                <c:pt idx="445" formatCode="General">
                  <c:v>167000</c:v>
                </c:pt>
                <c:pt idx="446">
                  <c:v>211000</c:v>
                </c:pt>
                <c:pt idx="447">
                  <c:v>64</c:v>
                </c:pt>
                <c:pt idx="448" formatCode="General">
                  <c:v>68700000</c:v>
                </c:pt>
                <c:pt idx="449">
                  <c:v>279000</c:v>
                </c:pt>
                <c:pt idx="450" formatCode="General">
                  <c:v>24000</c:v>
                </c:pt>
                <c:pt idx="451" formatCode="General">
                  <c:v>41500000</c:v>
                </c:pt>
                <c:pt idx="452" formatCode="General">
                  <c:v>14000</c:v>
                </c:pt>
                <c:pt idx="453">
                  <c:v>147000</c:v>
                </c:pt>
                <c:pt idx="454" formatCode="General">
                  <c:v>39900000</c:v>
                </c:pt>
                <c:pt idx="455">
                  <c:v>3140000</c:v>
                </c:pt>
                <c:pt idx="456">
                  <c:v>326000</c:v>
                </c:pt>
                <c:pt idx="457">
                  <c:v>36800000</c:v>
                </c:pt>
                <c:pt idx="458" formatCode="General">
                  <c:v>3880000</c:v>
                </c:pt>
                <c:pt idx="459" formatCode="General">
                  <c:v>3540000</c:v>
                </c:pt>
                <c:pt idx="460">
                  <c:v>1140000</c:v>
                </c:pt>
                <c:pt idx="461">
                  <c:v>1640000</c:v>
                </c:pt>
                <c:pt idx="462" formatCode="General">
                  <c:v>101000000</c:v>
                </c:pt>
                <c:pt idx="463" formatCode="General">
                  <c:v>140000</c:v>
                </c:pt>
                <c:pt idx="464">
                  <c:v>688000</c:v>
                </c:pt>
                <c:pt idx="465">
                  <c:v>1530000</c:v>
                </c:pt>
                <c:pt idx="466" formatCode="General">
                  <c:v>141</c:v>
                </c:pt>
                <c:pt idx="467" formatCode="General">
                  <c:v>1100000</c:v>
                </c:pt>
                <c:pt idx="468">
                  <c:v>9070000</c:v>
                </c:pt>
                <c:pt idx="469" formatCode="General">
                  <c:v>269000</c:v>
                </c:pt>
                <c:pt idx="470" formatCode="General">
                  <c:v>655000</c:v>
                </c:pt>
                <c:pt idx="471">
                  <c:v>262000</c:v>
                </c:pt>
                <c:pt idx="472" formatCode="General">
                  <c:v>40000</c:v>
                </c:pt>
                <c:pt idx="473" formatCode="General">
                  <c:v>163000</c:v>
                </c:pt>
                <c:pt idx="474" formatCode="General">
                  <c:v>498000</c:v>
                </c:pt>
                <c:pt idx="475" formatCode="General">
                  <c:v>2810000</c:v>
                </c:pt>
                <c:pt idx="476">
                  <c:v>1680000</c:v>
                </c:pt>
                <c:pt idx="477">
                  <c:v>792000</c:v>
                </c:pt>
                <c:pt idx="478" formatCode="General">
                  <c:v>741000</c:v>
                </c:pt>
                <c:pt idx="479" formatCode="General">
                  <c:v>254000</c:v>
                </c:pt>
                <c:pt idx="480" formatCode="General">
                  <c:v>1380000</c:v>
                </c:pt>
                <c:pt idx="481">
                  <c:v>202000</c:v>
                </c:pt>
                <c:pt idx="482">
                  <c:v>19300000</c:v>
                </c:pt>
                <c:pt idx="483" formatCode="General">
                  <c:v>324</c:v>
                </c:pt>
                <c:pt idx="484" formatCode="General">
                  <c:v>2270000</c:v>
                </c:pt>
                <c:pt idx="485" formatCode="General">
                  <c:v>9240000</c:v>
                </c:pt>
                <c:pt idx="486" formatCode="General">
                  <c:v>2270000</c:v>
                </c:pt>
                <c:pt idx="487" formatCode="General">
                  <c:v>249000</c:v>
                </c:pt>
                <c:pt idx="488" formatCode="General">
                  <c:v>18200000</c:v>
                </c:pt>
                <c:pt idx="489">
                  <c:v>5850000</c:v>
                </c:pt>
                <c:pt idx="490">
                  <c:v>1220000</c:v>
                </c:pt>
                <c:pt idx="491">
                  <c:v>19100000</c:v>
                </c:pt>
                <c:pt idx="492" formatCode="General">
                  <c:v>4510000</c:v>
                </c:pt>
                <c:pt idx="493">
                  <c:v>3880000</c:v>
                </c:pt>
                <c:pt idx="494" formatCode="General">
                  <c:v>5100000</c:v>
                </c:pt>
                <c:pt idx="495">
                  <c:v>69800</c:v>
                </c:pt>
                <c:pt idx="496" formatCode="General">
                  <c:v>2250000</c:v>
                </c:pt>
                <c:pt idx="497" formatCode="General">
                  <c:v>2250000</c:v>
                </c:pt>
                <c:pt idx="498" formatCode="General">
                  <c:v>4400000</c:v>
                </c:pt>
                <c:pt idx="499" formatCode="General">
                  <c:v>4330000</c:v>
                </c:pt>
                <c:pt idx="500">
                  <c:v>250000</c:v>
                </c:pt>
                <c:pt idx="501">
                  <c:v>1580000</c:v>
                </c:pt>
                <c:pt idx="502" formatCode="General">
                  <c:v>4550000</c:v>
                </c:pt>
                <c:pt idx="503">
                  <c:v>749000</c:v>
                </c:pt>
                <c:pt idx="504" formatCode="General">
                  <c:v>1200000</c:v>
                </c:pt>
                <c:pt idx="505" formatCode="General">
                  <c:v>246000</c:v>
                </c:pt>
                <c:pt idx="506">
                  <c:v>187000</c:v>
                </c:pt>
                <c:pt idx="507" formatCode="General">
                  <c:v>2250000</c:v>
                </c:pt>
                <c:pt idx="508" formatCode="General">
                  <c:v>437000</c:v>
                </c:pt>
                <c:pt idx="509">
                  <c:v>413000</c:v>
                </c:pt>
                <c:pt idx="510" formatCode="General">
                  <c:v>5860000</c:v>
                </c:pt>
                <c:pt idx="511" formatCode="General">
                  <c:v>7690000</c:v>
                </c:pt>
                <c:pt idx="512" formatCode="General">
                  <c:v>40300000</c:v>
                </c:pt>
                <c:pt idx="513" formatCode="General">
                  <c:v>42400</c:v>
                </c:pt>
                <c:pt idx="514" formatCode="General">
                  <c:v>4400000</c:v>
                </c:pt>
                <c:pt idx="515">
                  <c:v>2610000</c:v>
                </c:pt>
                <c:pt idx="516">
                  <c:v>237000</c:v>
                </c:pt>
                <c:pt idx="517" formatCode="General">
                  <c:v>4290000</c:v>
                </c:pt>
                <c:pt idx="518" formatCode="General">
                  <c:v>28900000</c:v>
                </c:pt>
                <c:pt idx="519" formatCode="General">
                  <c:v>11000000</c:v>
                </c:pt>
                <c:pt idx="520" formatCode="General">
                  <c:v>4360000</c:v>
                </c:pt>
                <c:pt idx="521">
                  <c:v>1610000</c:v>
                </c:pt>
                <c:pt idx="522" formatCode="General">
                  <c:v>2250000</c:v>
                </c:pt>
                <c:pt idx="523" formatCode="General">
                  <c:v>693000</c:v>
                </c:pt>
                <c:pt idx="524" formatCode="General">
                  <c:v>341000</c:v>
                </c:pt>
                <c:pt idx="525" formatCode="General">
                  <c:v>743000</c:v>
                </c:pt>
                <c:pt idx="526" formatCode="General">
                  <c:v>969000</c:v>
                </c:pt>
                <c:pt idx="527" formatCode="General">
                  <c:v>1950000</c:v>
                </c:pt>
                <c:pt idx="528">
                  <c:v>8490000</c:v>
                </c:pt>
                <c:pt idx="529">
                  <c:v>2270000</c:v>
                </c:pt>
                <c:pt idx="530" formatCode="General">
                  <c:v>11300000</c:v>
                </c:pt>
                <c:pt idx="531">
                  <c:v>618000</c:v>
                </c:pt>
                <c:pt idx="532" formatCode="General">
                  <c:v>101000000</c:v>
                </c:pt>
                <c:pt idx="533">
                  <c:v>927000</c:v>
                </c:pt>
                <c:pt idx="534" formatCode="General">
                  <c:v>655000</c:v>
                </c:pt>
                <c:pt idx="535" formatCode="General">
                  <c:v>3940000</c:v>
                </c:pt>
                <c:pt idx="536">
                  <c:v>4790000</c:v>
                </c:pt>
                <c:pt idx="537" formatCode="General">
                  <c:v>1490000</c:v>
                </c:pt>
                <c:pt idx="538">
                  <c:v>3180000</c:v>
                </c:pt>
                <c:pt idx="539" formatCode="General">
                  <c:v>2100000</c:v>
                </c:pt>
                <c:pt idx="540" formatCode="General">
                  <c:v>4320000</c:v>
                </c:pt>
                <c:pt idx="541" formatCode="General">
                  <c:v>259000</c:v>
                </c:pt>
                <c:pt idx="542" formatCode="General">
                  <c:v>1480000</c:v>
                </c:pt>
                <c:pt idx="543" formatCode="General">
                  <c:v>5700000</c:v>
                </c:pt>
                <c:pt idx="544">
                  <c:v>1410000</c:v>
                </c:pt>
                <c:pt idx="545">
                  <c:v>1940000</c:v>
                </c:pt>
                <c:pt idx="546">
                  <c:v>9930000</c:v>
                </c:pt>
                <c:pt idx="547" formatCode="General">
                  <c:v>1150000</c:v>
                </c:pt>
                <c:pt idx="548">
                  <c:v>196000</c:v>
                </c:pt>
                <c:pt idx="549" formatCode="General">
                  <c:v>2650000</c:v>
                </c:pt>
                <c:pt idx="550" formatCode="General">
                  <c:v>2250000</c:v>
                </c:pt>
                <c:pt idx="551" formatCode="General">
                  <c:v>225000000</c:v>
                </c:pt>
                <c:pt idx="552" formatCode="General">
                  <c:v>2250000</c:v>
                </c:pt>
                <c:pt idx="553" formatCode="General">
                  <c:v>437000</c:v>
                </c:pt>
                <c:pt idx="554">
                  <c:v>312</c:v>
                </c:pt>
                <c:pt idx="555" formatCode="General">
                  <c:v>93900000</c:v>
                </c:pt>
                <c:pt idx="556" formatCode="General">
                  <c:v>342000</c:v>
                </c:pt>
                <c:pt idx="557" formatCode="General">
                  <c:v>324</c:v>
                </c:pt>
                <c:pt idx="558" formatCode="General">
                  <c:v>3890000</c:v>
                </c:pt>
                <c:pt idx="559">
                  <c:v>176000</c:v>
                </c:pt>
                <c:pt idx="560" formatCode="General">
                  <c:v>4130000</c:v>
                </c:pt>
                <c:pt idx="561" formatCode="General">
                  <c:v>655000</c:v>
                </c:pt>
                <c:pt idx="562">
                  <c:v>558000</c:v>
                </c:pt>
                <c:pt idx="563">
                  <c:v>1250000</c:v>
                </c:pt>
                <c:pt idx="564" formatCode="General">
                  <c:v>1960000</c:v>
                </c:pt>
                <c:pt idx="565" formatCode="General">
                  <c:v>4110000</c:v>
                </c:pt>
                <c:pt idx="566" formatCode="General">
                  <c:v>2250000</c:v>
                </c:pt>
                <c:pt idx="567" formatCode="General">
                  <c:v>5700000</c:v>
                </c:pt>
                <c:pt idx="568">
                  <c:v>9700000</c:v>
                </c:pt>
                <c:pt idx="569" formatCode="General">
                  <c:v>3390000</c:v>
                </c:pt>
                <c:pt idx="570">
                  <c:v>4450000</c:v>
                </c:pt>
                <c:pt idx="571" formatCode="General">
                  <c:v>457000</c:v>
                </c:pt>
                <c:pt idx="572">
                  <c:v>371000</c:v>
                </c:pt>
                <c:pt idx="573" formatCode="General">
                  <c:v>28700000</c:v>
                </c:pt>
                <c:pt idx="574" formatCode="General">
                  <c:v>2250000</c:v>
                </c:pt>
                <c:pt idx="575" formatCode="General">
                  <c:v>4400000</c:v>
                </c:pt>
                <c:pt idx="576" formatCode="General">
                  <c:v>5700000</c:v>
                </c:pt>
                <c:pt idx="577" formatCode="General">
                  <c:v>324</c:v>
                </c:pt>
                <c:pt idx="578">
                  <c:v>2340000</c:v>
                </c:pt>
                <c:pt idx="579" formatCode="General">
                  <c:v>425000</c:v>
                </c:pt>
                <c:pt idx="580" formatCode="General">
                  <c:v>2250000</c:v>
                </c:pt>
                <c:pt idx="581">
                  <c:v>204000</c:v>
                </c:pt>
                <c:pt idx="582">
                  <c:v>1810000</c:v>
                </c:pt>
                <c:pt idx="583" formatCode="General">
                  <c:v>1300000</c:v>
                </c:pt>
                <c:pt idx="584">
                  <c:v>163000</c:v>
                </c:pt>
                <c:pt idx="585" formatCode="General">
                  <c:v>48000</c:v>
                </c:pt>
                <c:pt idx="586">
                  <c:v>11300000</c:v>
                </c:pt>
                <c:pt idx="587" formatCode="General">
                  <c:v>2270000</c:v>
                </c:pt>
                <c:pt idx="588">
                  <c:v>1920000</c:v>
                </c:pt>
                <c:pt idx="589" formatCode="General">
                  <c:v>24100000</c:v>
                </c:pt>
                <c:pt idx="590" formatCode="General">
                  <c:v>25000000</c:v>
                </c:pt>
                <c:pt idx="591" formatCode="General">
                  <c:v>10300</c:v>
                </c:pt>
                <c:pt idx="592" formatCode="General">
                  <c:v>254000</c:v>
                </c:pt>
                <c:pt idx="593" formatCode="General">
                  <c:v>436000</c:v>
                </c:pt>
                <c:pt idx="594">
                  <c:v>605000</c:v>
                </c:pt>
                <c:pt idx="595" formatCode="General">
                  <c:v>694000</c:v>
                </c:pt>
                <c:pt idx="596" formatCode="General">
                  <c:v>2250000</c:v>
                </c:pt>
                <c:pt idx="597" formatCode="General">
                  <c:v>7030000</c:v>
                </c:pt>
                <c:pt idx="598" formatCode="General">
                  <c:v>1050000</c:v>
                </c:pt>
                <c:pt idx="599" formatCode="General">
                  <c:v>15000000</c:v>
                </c:pt>
                <c:pt idx="600" formatCode="General">
                  <c:v>226000</c:v>
                </c:pt>
                <c:pt idx="601" formatCode="General">
                  <c:v>464000</c:v>
                </c:pt>
                <c:pt idx="602" formatCode="General">
                  <c:v>27500000</c:v>
                </c:pt>
                <c:pt idx="603" formatCode="General">
                  <c:v>1640000</c:v>
                </c:pt>
                <c:pt idx="604">
                  <c:v>7690000</c:v>
                </c:pt>
                <c:pt idx="605" formatCode="General">
                  <c:v>7060000</c:v>
                </c:pt>
                <c:pt idx="606" formatCode="General">
                  <c:v>673000</c:v>
                </c:pt>
                <c:pt idx="607" formatCode="General">
                  <c:v>254000</c:v>
                </c:pt>
                <c:pt idx="608" formatCode="General">
                  <c:v>1960000</c:v>
                </c:pt>
                <c:pt idx="609">
                  <c:v>6420000</c:v>
                </c:pt>
                <c:pt idx="610" formatCode="General">
                  <c:v>99200</c:v>
                </c:pt>
                <c:pt idx="611" formatCode="General">
                  <c:v>19800000</c:v>
                </c:pt>
                <c:pt idx="612">
                  <c:v>134000</c:v>
                </c:pt>
                <c:pt idx="613" formatCode="General">
                  <c:v>1680000</c:v>
                </c:pt>
                <c:pt idx="614" formatCode="General">
                  <c:v>91000000</c:v>
                </c:pt>
                <c:pt idx="615" formatCode="General">
                  <c:v>467000</c:v>
                </c:pt>
                <c:pt idx="616" formatCode="General">
                  <c:v>433000</c:v>
                </c:pt>
                <c:pt idx="617" formatCode="General">
                  <c:v>1230000</c:v>
                </c:pt>
                <c:pt idx="618" formatCode="General">
                  <c:v>1550000</c:v>
                </c:pt>
                <c:pt idx="619" formatCode="General">
                  <c:v>29700000</c:v>
                </c:pt>
                <c:pt idx="620" formatCode="General">
                  <c:v>3880000</c:v>
                </c:pt>
                <c:pt idx="621" formatCode="General">
                  <c:v>4510000</c:v>
                </c:pt>
                <c:pt idx="622" formatCode="General">
                  <c:v>5700000</c:v>
                </c:pt>
                <c:pt idx="623" formatCode="General">
                  <c:v>3260000</c:v>
                </c:pt>
                <c:pt idx="624">
                  <c:v>6810000</c:v>
                </c:pt>
                <c:pt idx="625" formatCode="General">
                  <c:v>16010000</c:v>
                </c:pt>
                <c:pt idx="626" formatCode="General">
                  <c:v>8650000</c:v>
                </c:pt>
                <c:pt idx="627" formatCode="General">
                  <c:v>2200000</c:v>
                </c:pt>
                <c:pt idx="628">
                  <c:v>11000000</c:v>
                </c:pt>
                <c:pt idx="629" formatCode="General">
                  <c:v>2810000</c:v>
                </c:pt>
                <c:pt idx="630" formatCode="General">
                  <c:v>25600000</c:v>
                </c:pt>
                <c:pt idx="631" formatCode="General">
                  <c:v>1560000</c:v>
                </c:pt>
                <c:pt idx="632" formatCode="General">
                  <c:v>2250000</c:v>
                </c:pt>
                <c:pt idx="633" formatCode="General">
                  <c:v>142000</c:v>
                </c:pt>
                <c:pt idx="634" formatCode="General">
                  <c:v>3540000</c:v>
                </c:pt>
                <c:pt idx="635" formatCode="General">
                  <c:v>254000</c:v>
                </c:pt>
                <c:pt idx="636">
                  <c:v>615000</c:v>
                </c:pt>
                <c:pt idx="637">
                  <c:v>2030000</c:v>
                </c:pt>
                <c:pt idx="638" formatCode="General">
                  <c:v>2530000</c:v>
                </c:pt>
                <c:pt idx="639" formatCode="General">
                  <c:v>8100000</c:v>
                </c:pt>
                <c:pt idx="640" formatCode="General">
                  <c:v>1690000</c:v>
                </c:pt>
                <c:pt idx="641" formatCode="General">
                  <c:v>5860000</c:v>
                </c:pt>
                <c:pt idx="642" formatCode="General">
                  <c:v>446000</c:v>
                </c:pt>
                <c:pt idx="643">
                  <c:v>2720000</c:v>
                </c:pt>
                <c:pt idx="644" formatCode="General">
                  <c:v>2240000</c:v>
                </c:pt>
                <c:pt idx="645">
                  <c:v>102000</c:v>
                </c:pt>
                <c:pt idx="646">
                  <c:v>1480000</c:v>
                </c:pt>
                <c:pt idx="647" formatCode="General">
                  <c:v>3650000</c:v>
                </c:pt>
                <c:pt idx="648">
                  <c:v>682000</c:v>
                </c:pt>
                <c:pt idx="649">
                  <c:v>7180000</c:v>
                </c:pt>
                <c:pt idx="650" formatCode="General">
                  <c:v>420000</c:v>
                </c:pt>
                <c:pt idx="651" formatCode="General">
                  <c:v>85700</c:v>
                </c:pt>
                <c:pt idx="652">
                  <c:v>692000</c:v>
                </c:pt>
                <c:pt idx="653" formatCode="General">
                  <c:v>3450000</c:v>
                </c:pt>
                <c:pt idx="654" formatCode="General">
                  <c:v>324</c:v>
                </c:pt>
                <c:pt idx="655" formatCode="General">
                  <c:v>47200</c:v>
                </c:pt>
                <c:pt idx="656" formatCode="General">
                  <c:v>53500000</c:v>
                </c:pt>
                <c:pt idx="657" formatCode="General">
                  <c:v>1450000</c:v>
                </c:pt>
                <c:pt idx="658" formatCode="General">
                  <c:v>2470000</c:v>
                </c:pt>
                <c:pt idx="659">
                  <c:v>428000</c:v>
                </c:pt>
                <c:pt idx="660" formatCode="General">
                  <c:v>2000</c:v>
                </c:pt>
                <c:pt idx="661">
                  <c:v>3000300</c:v>
                </c:pt>
                <c:pt idx="662">
                  <c:v>4220000</c:v>
                </c:pt>
                <c:pt idx="663">
                  <c:v>45600</c:v>
                </c:pt>
                <c:pt idx="664">
                  <c:v>41500</c:v>
                </c:pt>
                <c:pt idx="665">
                  <c:v>260000</c:v>
                </c:pt>
                <c:pt idx="666" formatCode="General">
                  <c:v>655000</c:v>
                </c:pt>
                <c:pt idx="667" formatCode="General">
                  <c:v>21100000</c:v>
                </c:pt>
                <c:pt idx="668" formatCode="General">
                  <c:v>2250000</c:v>
                </c:pt>
                <c:pt idx="669">
                  <c:v>295000</c:v>
                </c:pt>
                <c:pt idx="670">
                  <c:v>31600</c:v>
                </c:pt>
                <c:pt idx="671" formatCode="General">
                  <c:v>3520000</c:v>
                </c:pt>
                <c:pt idx="672" formatCode="General">
                  <c:v>3360000</c:v>
                </c:pt>
                <c:pt idx="673">
                  <c:v>1000000</c:v>
                </c:pt>
                <c:pt idx="674">
                  <c:v>67800</c:v>
                </c:pt>
                <c:pt idx="675" formatCode="General">
                  <c:v>2220000</c:v>
                </c:pt>
                <c:pt idx="676" formatCode="General">
                  <c:v>4510000</c:v>
                </c:pt>
                <c:pt idx="677" formatCode="General">
                  <c:v>31000000</c:v>
                </c:pt>
                <c:pt idx="678">
                  <c:v>1780000</c:v>
                </c:pt>
                <c:pt idx="679" formatCode="General">
                  <c:v>2490000</c:v>
                </c:pt>
                <c:pt idx="680">
                  <c:v>12100000</c:v>
                </c:pt>
                <c:pt idx="681">
                  <c:v>25600000</c:v>
                </c:pt>
                <c:pt idx="682">
                  <c:v>62100</c:v>
                </c:pt>
                <c:pt idx="683">
                  <c:v>131000</c:v>
                </c:pt>
                <c:pt idx="684" formatCode="General">
                  <c:v>8460000</c:v>
                </c:pt>
                <c:pt idx="685" formatCode="General">
                  <c:v>39200</c:v>
                </c:pt>
                <c:pt idx="686" formatCode="General">
                  <c:v>296000</c:v>
                </c:pt>
                <c:pt idx="687">
                  <c:v>7280000</c:v>
                </c:pt>
                <c:pt idx="688">
                  <c:v>191000</c:v>
                </c:pt>
                <c:pt idx="689" formatCode="General">
                  <c:v>1000000</c:v>
                </c:pt>
                <c:pt idx="690" formatCode="General">
                  <c:v>2270000</c:v>
                </c:pt>
                <c:pt idx="691">
                  <c:v>1610000</c:v>
                </c:pt>
                <c:pt idx="692">
                  <c:v>1850000</c:v>
                </c:pt>
                <c:pt idx="693" formatCode="General">
                  <c:v>254000</c:v>
                </c:pt>
                <c:pt idx="694">
                  <c:v>67800</c:v>
                </c:pt>
                <c:pt idx="695" formatCode="General">
                  <c:v>1450000</c:v>
                </c:pt>
                <c:pt idx="696" formatCode="General">
                  <c:v>2250000</c:v>
                </c:pt>
                <c:pt idx="697" formatCode="General">
                  <c:v>310000</c:v>
                </c:pt>
                <c:pt idx="698" formatCode="General">
                  <c:v>4510000</c:v>
                </c:pt>
                <c:pt idx="699">
                  <c:v>293000</c:v>
                </c:pt>
                <c:pt idx="700">
                  <c:v>2800000</c:v>
                </c:pt>
                <c:pt idx="701">
                  <c:v>9730000</c:v>
                </c:pt>
                <c:pt idx="702">
                  <c:v>16900000</c:v>
                </c:pt>
                <c:pt idx="703" formatCode="General">
                  <c:v>578000</c:v>
                </c:pt>
                <c:pt idx="704">
                  <c:v>651000</c:v>
                </c:pt>
                <c:pt idx="705">
                  <c:v>8690000</c:v>
                </c:pt>
                <c:pt idx="706">
                  <c:v>28700000</c:v>
                </c:pt>
                <c:pt idx="707" formatCode="General">
                  <c:v>5700000</c:v>
                </c:pt>
                <c:pt idx="708" formatCode="General">
                  <c:v>8460000</c:v>
                </c:pt>
                <c:pt idx="709" formatCode="General">
                  <c:v>6870000</c:v>
                </c:pt>
                <c:pt idx="710">
                  <c:v>5620000</c:v>
                </c:pt>
                <c:pt idx="711" formatCode="General">
                  <c:v>2250000</c:v>
                </c:pt>
                <c:pt idx="712" formatCode="General">
                  <c:v>143000</c:v>
                </c:pt>
                <c:pt idx="713">
                  <c:v>1040000</c:v>
                </c:pt>
                <c:pt idx="714" formatCode="General">
                  <c:v>12040000</c:v>
                </c:pt>
                <c:pt idx="715" formatCode="General">
                  <c:v>6650000</c:v>
                </c:pt>
                <c:pt idx="716" formatCode="General">
                  <c:v>131000</c:v>
                </c:pt>
                <c:pt idx="717" formatCode="General">
                  <c:v>8790000</c:v>
                </c:pt>
                <c:pt idx="718" formatCode="General">
                  <c:v>5670000</c:v>
                </c:pt>
                <c:pt idx="719" formatCode="General">
                  <c:v>2710000</c:v>
                </c:pt>
                <c:pt idx="720">
                  <c:v>1140000</c:v>
                </c:pt>
                <c:pt idx="721" formatCode="General">
                  <c:v>2250000</c:v>
                </c:pt>
                <c:pt idx="722" formatCode="General">
                  <c:v>1190000</c:v>
                </c:pt>
                <c:pt idx="723">
                  <c:v>14500000</c:v>
                </c:pt>
                <c:pt idx="724" formatCode="General">
                  <c:v>2550000</c:v>
                </c:pt>
                <c:pt idx="725" formatCode="General">
                  <c:v>481000</c:v>
                </c:pt>
                <c:pt idx="726" formatCode="General">
                  <c:v>2530000</c:v>
                </c:pt>
                <c:pt idx="727">
                  <c:v>17300</c:v>
                </c:pt>
                <c:pt idx="728" formatCode="General">
                  <c:v>99400</c:v>
                </c:pt>
                <c:pt idx="729" formatCode="General">
                  <c:v>22400000</c:v>
                </c:pt>
                <c:pt idx="730">
                  <c:v>12800000</c:v>
                </c:pt>
                <c:pt idx="731" formatCode="General">
                  <c:v>1000000</c:v>
                </c:pt>
                <c:pt idx="732" formatCode="General">
                  <c:v>366000</c:v>
                </c:pt>
                <c:pt idx="733" formatCode="General">
                  <c:v>1480000</c:v>
                </c:pt>
                <c:pt idx="734" formatCode="General">
                  <c:v>437000</c:v>
                </c:pt>
                <c:pt idx="735" formatCode="General">
                  <c:v>1960000</c:v>
                </c:pt>
                <c:pt idx="736">
                  <c:v>19300000</c:v>
                </c:pt>
                <c:pt idx="737" formatCode="General">
                  <c:v>460000</c:v>
                </c:pt>
                <c:pt idx="738" formatCode="General">
                  <c:v>366000</c:v>
                </c:pt>
                <c:pt idx="739">
                  <c:v>1120000</c:v>
                </c:pt>
                <c:pt idx="740">
                  <c:v>549000</c:v>
                </c:pt>
                <c:pt idx="741">
                  <c:v>34400000</c:v>
                </c:pt>
                <c:pt idx="742" formatCode="General">
                  <c:v>1100000</c:v>
                </c:pt>
                <c:pt idx="743">
                  <c:v>179000</c:v>
                </c:pt>
                <c:pt idx="744" formatCode="General">
                  <c:v>0</c:v>
                </c:pt>
                <c:pt idx="745" formatCode="General">
                  <c:v>216000</c:v>
                </c:pt>
                <c:pt idx="746" formatCode="General">
                  <c:v>118000</c:v>
                </c:pt>
                <c:pt idx="747" formatCode="General">
                  <c:v>23000000</c:v>
                </c:pt>
                <c:pt idx="748" formatCode="General">
                  <c:v>1900000</c:v>
                </c:pt>
                <c:pt idx="749" formatCode="General">
                  <c:v>2250000</c:v>
                </c:pt>
                <c:pt idx="750" formatCode="General">
                  <c:v>6580000</c:v>
                </c:pt>
                <c:pt idx="751" formatCode="General">
                  <c:v>3880000</c:v>
                </c:pt>
                <c:pt idx="752" formatCode="General">
                  <c:v>2250000</c:v>
                </c:pt>
                <c:pt idx="753" formatCode="General">
                  <c:v>2250000</c:v>
                </c:pt>
                <c:pt idx="754" formatCode="General">
                  <c:v>1810000</c:v>
                </c:pt>
                <c:pt idx="755" formatCode="General">
                  <c:v>55700</c:v>
                </c:pt>
                <c:pt idx="756">
                  <c:v>44000000</c:v>
                </c:pt>
                <c:pt idx="757">
                  <c:v>1270000</c:v>
                </c:pt>
                <c:pt idx="758" formatCode="General">
                  <c:v>2250000</c:v>
                </c:pt>
                <c:pt idx="759" formatCode="General">
                  <c:v>2810000</c:v>
                </c:pt>
                <c:pt idx="760" formatCode="General">
                  <c:v>53200000</c:v>
                </c:pt>
                <c:pt idx="761" formatCode="General">
                  <c:v>2270000</c:v>
                </c:pt>
                <c:pt idx="762" formatCode="General">
                  <c:v>2250000</c:v>
                </c:pt>
                <c:pt idx="763" formatCode="General">
                  <c:v>7180000</c:v>
                </c:pt>
                <c:pt idx="764" formatCode="General">
                  <c:v>392000</c:v>
                </c:pt>
                <c:pt idx="765" formatCode="General">
                  <c:v>1460000</c:v>
                </c:pt>
                <c:pt idx="766">
                  <c:v>1330000</c:v>
                </c:pt>
                <c:pt idx="767">
                  <c:v>71900</c:v>
                </c:pt>
                <c:pt idx="768">
                  <c:v>172000</c:v>
                </c:pt>
                <c:pt idx="769" formatCode="General">
                  <c:v>324</c:v>
                </c:pt>
                <c:pt idx="770" formatCode="General">
                  <c:v>2700000</c:v>
                </c:pt>
                <c:pt idx="771">
                  <c:v>1003000</c:v>
                </c:pt>
                <c:pt idx="772" formatCode="General">
                  <c:v>1610000</c:v>
                </c:pt>
                <c:pt idx="773" formatCode="General">
                  <c:v>7110000</c:v>
                </c:pt>
                <c:pt idx="774" formatCode="General">
                  <c:v>18000000</c:v>
                </c:pt>
                <c:pt idx="775" formatCode="General">
                  <c:v>7300000</c:v>
                </c:pt>
                <c:pt idx="776" formatCode="General">
                  <c:v>3510000</c:v>
                </c:pt>
                <c:pt idx="777" formatCode="General">
                  <c:v>1640000</c:v>
                </c:pt>
                <c:pt idx="778" formatCode="General">
                  <c:v>12900000</c:v>
                </c:pt>
                <c:pt idx="779">
                  <c:v>421000</c:v>
                </c:pt>
                <c:pt idx="780" formatCode="General">
                  <c:v>7150000</c:v>
                </c:pt>
                <c:pt idx="781" formatCode="General">
                  <c:v>220000</c:v>
                </c:pt>
                <c:pt idx="782">
                  <c:v>698000</c:v>
                </c:pt>
                <c:pt idx="783" formatCode="General">
                  <c:v>4510000</c:v>
                </c:pt>
                <c:pt idx="784" formatCode="General">
                  <c:v>58200</c:v>
                </c:pt>
                <c:pt idx="785">
                  <c:v>133000</c:v>
                </c:pt>
                <c:pt idx="786" formatCode="General">
                  <c:v>4100</c:v>
                </c:pt>
                <c:pt idx="787">
                  <c:v>10500000</c:v>
                </c:pt>
                <c:pt idx="788">
                  <c:v>11700000</c:v>
                </c:pt>
                <c:pt idx="789">
                  <c:v>2490000</c:v>
                </c:pt>
                <c:pt idx="790" formatCode="General">
                  <c:v>437000</c:v>
                </c:pt>
                <c:pt idx="791" formatCode="General">
                  <c:v>8460000</c:v>
                </c:pt>
                <c:pt idx="792" formatCode="General">
                  <c:v>503000</c:v>
                </c:pt>
                <c:pt idx="793" formatCode="General">
                  <c:v>58200000</c:v>
                </c:pt>
                <c:pt idx="794" formatCode="General">
                  <c:v>366000</c:v>
                </c:pt>
                <c:pt idx="795" formatCode="General">
                  <c:v>14300000</c:v>
                </c:pt>
                <c:pt idx="796" formatCode="General">
                  <c:v>2250000</c:v>
                </c:pt>
                <c:pt idx="797" formatCode="General">
                  <c:v>17200000</c:v>
                </c:pt>
                <c:pt idx="798" formatCode="General">
                  <c:v>4510000</c:v>
                </c:pt>
                <c:pt idx="799" formatCode="General">
                  <c:v>2810000</c:v>
                </c:pt>
                <c:pt idx="800" formatCode="General">
                  <c:v>12300000</c:v>
                </c:pt>
                <c:pt idx="801" formatCode="General">
                  <c:v>18000000</c:v>
                </c:pt>
                <c:pt idx="802" formatCode="General">
                  <c:v>10600000</c:v>
                </c:pt>
                <c:pt idx="803" formatCode="General">
                  <c:v>4400000</c:v>
                </c:pt>
                <c:pt idx="804" formatCode="General">
                  <c:v>3750000</c:v>
                </c:pt>
                <c:pt idx="805" formatCode="General">
                  <c:v>1960000</c:v>
                </c:pt>
                <c:pt idx="806" formatCode="General">
                  <c:v>112000</c:v>
                </c:pt>
                <c:pt idx="807">
                  <c:v>338000</c:v>
                </c:pt>
                <c:pt idx="808" formatCode="General">
                  <c:v>654000</c:v>
                </c:pt>
                <c:pt idx="809" formatCode="General">
                  <c:v>107000</c:v>
                </c:pt>
                <c:pt idx="810" formatCode="General">
                  <c:v>21400000</c:v>
                </c:pt>
                <c:pt idx="811" formatCode="General">
                  <c:v>1470000</c:v>
                </c:pt>
                <c:pt idx="812" formatCode="General">
                  <c:v>2250000</c:v>
                </c:pt>
                <c:pt idx="813" formatCode="General">
                  <c:v>2250000</c:v>
                </c:pt>
                <c:pt idx="814" formatCode="General">
                  <c:v>3710000</c:v>
                </c:pt>
                <c:pt idx="815" formatCode="General">
                  <c:v>528000</c:v>
                </c:pt>
                <c:pt idx="816" formatCode="General">
                  <c:v>3880000</c:v>
                </c:pt>
                <c:pt idx="817" formatCode="General">
                  <c:v>27600000</c:v>
                </c:pt>
                <c:pt idx="818">
                  <c:v>3590000</c:v>
                </c:pt>
                <c:pt idx="819" formatCode="General">
                  <c:v>2250000</c:v>
                </c:pt>
                <c:pt idx="820" formatCode="General">
                  <c:v>18600000</c:v>
                </c:pt>
                <c:pt idx="821" formatCode="General">
                  <c:v>366000</c:v>
                </c:pt>
                <c:pt idx="822" formatCode="General">
                  <c:v>366000</c:v>
                </c:pt>
                <c:pt idx="823" formatCode="General">
                  <c:v>226000</c:v>
                </c:pt>
                <c:pt idx="824" formatCode="General">
                  <c:v>3990000</c:v>
                </c:pt>
                <c:pt idx="825">
                  <c:v>652000</c:v>
                </c:pt>
                <c:pt idx="826" formatCode="General">
                  <c:v>4400000</c:v>
                </c:pt>
                <c:pt idx="827" formatCode="General">
                  <c:v>333000</c:v>
                </c:pt>
                <c:pt idx="828">
                  <c:v>511000</c:v>
                </c:pt>
                <c:pt idx="829" formatCode="General">
                  <c:v>220000</c:v>
                </c:pt>
                <c:pt idx="830">
                  <c:v>4690000</c:v>
                </c:pt>
                <c:pt idx="831" formatCode="General">
                  <c:v>163000</c:v>
                </c:pt>
                <c:pt idx="832" formatCode="General">
                  <c:v>4450000</c:v>
                </c:pt>
                <c:pt idx="833" formatCode="General">
                  <c:v>1960000</c:v>
                </c:pt>
                <c:pt idx="834" formatCode="General">
                  <c:v>138000</c:v>
                </c:pt>
                <c:pt idx="835" formatCode="General">
                  <c:v>436000</c:v>
                </c:pt>
                <c:pt idx="836" formatCode="General">
                  <c:v>437000</c:v>
                </c:pt>
                <c:pt idx="837" formatCode="General">
                  <c:v>6870000</c:v>
                </c:pt>
                <c:pt idx="838" formatCode="General">
                  <c:v>15100000</c:v>
                </c:pt>
                <c:pt idx="839" formatCode="General">
                  <c:v>380000</c:v>
                </c:pt>
                <c:pt idx="840" formatCode="General">
                  <c:v>428000</c:v>
                </c:pt>
                <c:pt idx="841" formatCode="General">
                  <c:v>2180000</c:v>
                </c:pt>
                <c:pt idx="842">
                  <c:v>11600000</c:v>
                </c:pt>
                <c:pt idx="843">
                  <c:v>108000</c:v>
                </c:pt>
                <c:pt idx="844" formatCode="General">
                  <c:v>2540000</c:v>
                </c:pt>
                <c:pt idx="845">
                  <c:v>225000000</c:v>
                </c:pt>
                <c:pt idx="846">
                  <c:v>3240000</c:v>
                </c:pt>
                <c:pt idx="847">
                  <c:v>2100000</c:v>
                </c:pt>
                <c:pt idx="848" formatCode="General">
                  <c:v>1430000</c:v>
                </c:pt>
                <c:pt idx="849" formatCode="General">
                  <c:v>81100</c:v>
                </c:pt>
                <c:pt idx="850" formatCode="General">
                  <c:v>142000</c:v>
                </c:pt>
                <c:pt idx="851">
                  <c:v>18600</c:v>
                </c:pt>
                <c:pt idx="852" formatCode="General">
                  <c:v>13200000</c:v>
                </c:pt>
                <c:pt idx="853" formatCode="General">
                  <c:v>538000</c:v>
                </c:pt>
                <c:pt idx="854" formatCode="General">
                  <c:v>1000000</c:v>
                </c:pt>
                <c:pt idx="855" formatCode="General">
                  <c:v>2100000</c:v>
                </c:pt>
                <c:pt idx="856">
                  <c:v>675000</c:v>
                </c:pt>
                <c:pt idx="857">
                  <c:v>547000</c:v>
                </c:pt>
                <c:pt idx="858" formatCode="General">
                  <c:v>97200</c:v>
                </c:pt>
                <c:pt idx="859">
                  <c:v>1970000</c:v>
                </c:pt>
                <c:pt idx="860">
                  <c:v>438000</c:v>
                </c:pt>
                <c:pt idx="861" formatCode="General">
                  <c:v>6270000</c:v>
                </c:pt>
                <c:pt idx="862" formatCode="General">
                  <c:v>2140000</c:v>
                </c:pt>
                <c:pt idx="863">
                  <c:v>2330000</c:v>
                </c:pt>
                <c:pt idx="864" formatCode="General">
                  <c:v>1900000</c:v>
                </c:pt>
                <c:pt idx="865">
                  <c:v>3450000</c:v>
                </c:pt>
                <c:pt idx="866">
                  <c:v>33600000</c:v>
                </c:pt>
                <c:pt idx="867">
                  <c:v>33600000</c:v>
                </c:pt>
                <c:pt idx="868">
                  <c:v>1150000</c:v>
                </c:pt>
                <c:pt idx="869">
                  <c:v>1150000</c:v>
                </c:pt>
                <c:pt idx="870">
                  <c:v>1150000</c:v>
                </c:pt>
                <c:pt idx="871">
                  <c:v>1150000</c:v>
                </c:pt>
                <c:pt idx="872">
                  <c:v>952000</c:v>
                </c:pt>
                <c:pt idx="873">
                  <c:v>952000</c:v>
                </c:pt>
                <c:pt idx="874">
                  <c:v>952000</c:v>
                </c:pt>
                <c:pt idx="875">
                  <c:v>523000</c:v>
                </c:pt>
                <c:pt idx="876">
                  <c:v>523000</c:v>
                </c:pt>
                <c:pt idx="877">
                  <c:v>8800</c:v>
                </c:pt>
                <c:pt idx="878">
                  <c:v>8800</c:v>
                </c:pt>
                <c:pt idx="879">
                  <c:v>8800</c:v>
                </c:pt>
                <c:pt idx="880">
                  <c:v>286000</c:v>
                </c:pt>
                <c:pt idx="881">
                  <c:v>286000</c:v>
                </c:pt>
                <c:pt idx="882">
                  <c:v>297000</c:v>
                </c:pt>
                <c:pt idx="883">
                  <c:v>297000</c:v>
                </c:pt>
                <c:pt idx="884">
                  <c:v>243000</c:v>
                </c:pt>
                <c:pt idx="885">
                  <c:v>243000</c:v>
                </c:pt>
                <c:pt idx="886">
                  <c:v>6420</c:v>
                </c:pt>
                <c:pt idx="887">
                  <c:v>6420</c:v>
                </c:pt>
                <c:pt idx="888">
                  <c:v>702000</c:v>
                </c:pt>
                <c:pt idx="889">
                  <c:v>702000</c:v>
                </c:pt>
                <c:pt idx="890">
                  <c:v>607000</c:v>
                </c:pt>
                <c:pt idx="891">
                  <c:v>8560</c:v>
                </c:pt>
                <c:pt idx="892">
                  <c:v>8560</c:v>
                </c:pt>
                <c:pt idx="893">
                  <c:v>84900</c:v>
                </c:pt>
                <c:pt idx="894">
                  <c:v>84900</c:v>
                </c:pt>
                <c:pt idx="895">
                  <c:v>84900</c:v>
                </c:pt>
                <c:pt idx="896">
                  <c:v>2030</c:v>
                </c:pt>
                <c:pt idx="897">
                  <c:v>2030</c:v>
                </c:pt>
                <c:pt idx="898">
                  <c:v>594000</c:v>
                </c:pt>
                <c:pt idx="899">
                  <c:v>594000</c:v>
                </c:pt>
                <c:pt idx="900">
                  <c:v>594000</c:v>
                </c:pt>
                <c:pt idx="901">
                  <c:v>23500</c:v>
                </c:pt>
                <c:pt idx="902">
                  <c:v>23500</c:v>
                </c:pt>
                <c:pt idx="903">
                  <c:v>3980000</c:v>
                </c:pt>
                <c:pt idx="904">
                  <c:v>11600000</c:v>
                </c:pt>
                <c:pt idx="905">
                  <c:v>769000</c:v>
                </c:pt>
                <c:pt idx="906">
                  <c:v>769000</c:v>
                </c:pt>
                <c:pt idx="907">
                  <c:v>13600000</c:v>
                </c:pt>
                <c:pt idx="908">
                  <c:v>36800000</c:v>
                </c:pt>
                <c:pt idx="909">
                  <c:v>42300000</c:v>
                </c:pt>
                <c:pt idx="910">
                  <c:v>42300000</c:v>
                </c:pt>
                <c:pt idx="911">
                  <c:v>97000000</c:v>
                </c:pt>
                <c:pt idx="912">
                  <c:v>97000000</c:v>
                </c:pt>
                <c:pt idx="913">
                  <c:v>97000000</c:v>
                </c:pt>
                <c:pt idx="914">
                  <c:v>97000000</c:v>
                </c:pt>
                <c:pt idx="915">
                  <c:v>39900000</c:v>
                </c:pt>
                <c:pt idx="916">
                  <c:v>39900000</c:v>
                </c:pt>
                <c:pt idx="917">
                  <c:v>39900000</c:v>
                </c:pt>
                <c:pt idx="918">
                  <c:v>39900000</c:v>
                </c:pt>
                <c:pt idx="919">
                  <c:v>24100000</c:v>
                </c:pt>
                <c:pt idx="920">
                  <c:v>3710000</c:v>
                </c:pt>
                <c:pt idx="921">
                  <c:v>16000000</c:v>
                </c:pt>
                <c:pt idx="922">
                  <c:v>16000000</c:v>
                </c:pt>
                <c:pt idx="923">
                  <c:v>16000000</c:v>
                </c:pt>
                <c:pt idx="924">
                  <c:v>16000000</c:v>
                </c:pt>
                <c:pt idx="925">
                  <c:v>167000</c:v>
                </c:pt>
                <c:pt idx="926">
                  <c:v>167000</c:v>
                </c:pt>
                <c:pt idx="927">
                  <c:v>167000</c:v>
                </c:pt>
                <c:pt idx="928">
                  <c:v>28700000</c:v>
                </c:pt>
                <c:pt idx="929">
                  <c:v>13200000</c:v>
                </c:pt>
                <c:pt idx="930">
                  <c:v>58900000</c:v>
                </c:pt>
                <c:pt idx="931">
                  <c:v>58900000</c:v>
                </c:pt>
                <c:pt idx="932">
                  <c:v>58900000</c:v>
                </c:pt>
                <c:pt idx="933">
                  <c:v>2550000</c:v>
                </c:pt>
                <c:pt idx="934">
                  <c:v>13100000</c:v>
                </c:pt>
                <c:pt idx="935">
                  <c:v>24000000</c:v>
                </c:pt>
                <c:pt idx="936">
                  <c:v>24000000</c:v>
                </c:pt>
                <c:pt idx="937">
                  <c:v>24000000</c:v>
                </c:pt>
                <c:pt idx="938">
                  <c:v>24000000</c:v>
                </c:pt>
                <c:pt idx="939">
                  <c:v>14000</c:v>
                </c:pt>
                <c:pt idx="940">
                  <c:v>25600000</c:v>
                </c:pt>
                <c:pt idx="941">
                  <c:v>776000</c:v>
                </c:pt>
                <c:pt idx="942">
                  <c:v>1020000</c:v>
                </c:pt>
                <c:pt idx="943">
                  <c:v>7260000</c:v>
                </c:pt>
                <c:pt idx="944">
                  <c:v>18100000</c:v>
                </c:pt>
                <c:pt idx="945">
                  <c:v>2770000</c:v>
                </c:pt>
                <c:pt idx="946">
                  <c:v>141000</c:v>
                </c:pt>
                <c:pt idx="947">
                  <c:v>141000</c:v>
                </c:pt>
                <c:pt idx="948">
                  <c:v>141000</c:v>
                </c:pt>
                <c:pt idx="949">
                  <c:v>18900000</c:v>
                </c:pt>
                <c:pt idx="950">
                  <c:v>31200000</c:v>
                </c:pt>
                <c:pt idx="951">
                  <c:v>1040000</c:v>
                </c:pt>
                <c:pt idx="952">
                  <c:v>35300000</c:v>
                </c:pt>
                <c:pt idx="953">
                  <c:v>35300000</c:v>
                </c:pt>
                <c:pt idx="954">
                  <c:v>584000</c:v>
                </c:pt>
                <c:pt idx="955">
                  <c:v>584000</c:v>
                </c:pt>
                <c:pt idx="956">
                  <c:v>584000</c:v>
                </c:pt>
                <c:pt idx="957">
                  <c:v>9660000</c:v>
                </c:pt>
                <c:pt idx="958">
                  <c:v>36700000</c:v>
                </c:pt>
                <c:pt idx="959">
                  <c:v>36700000</c:v>
                </c:pt>
                <c:pt idx="960">
                  <c:v>486000</c:v>
                </c:pt>
                <c:pt idx="961">
                  <c:v>486000</c:v>
                </c:pt>
                <c:pt idx="962">
                  <c:v>41000000</c:v>
                </c:pt>
                <c:pt idx="963">
                  <c:v>41000000</c:v>
                </c:pt>
                <c:pt idx="964">
                  <c:v>41000000</c:v>
                </c:pt>
                <c:pt idx="965">
                  <c:v>8680000</c:v>
                </c:pt>
                <c:pt idx="966">
                  <c:v>30300000</c:v>
                </c:pt>
                <c:pt idx="967">
                  <c:v>30300000</c:v>
                </c:pt>
                <c:pt idx="968">
                  <c:v>30300000</c:v>
                </c:pt>
                <c:pt idx="969">
                  <c:v>14300000</c:v>
                </c:pt>
                <c:pt idx="970">
                  <c:v>14300000</c:v>
                </c:pt>
                <c:pt idx="971">
                  <c:v>4320000</c:v>
                </c:pt>
                <c:pt idx="972">
                  <c:v>4320000</c:v>
                </c:pt>
                <c:pt idx="973">
                  <c:v>4320000</c:v>
                </c:pt>
                <c:pt idx="974">
                  <c:v>52400000</c:v>
                </c:pt>
                <c:pt idx="975">
                  <c:v>305200000</c:v>
                </c:pt>
                <c:pt idx="976">
                  <c:v>27200000</c:v>
                </c:pt>
                <c:pt idx="977">
                  <c:v>27200000</c:v>
                </c:pt>
                <c:pt idx="978">
                  <c:v>27200000</c:v>
                </c:pt>
                <c:pt idx="979">
                  <c:v>27200000</c:v>
                </c:pt>
                <c:pt idx="980">
                  <c:v>72600000</c:v>
                </c:pt>
                <c:pt idx="981">
                  <c:v>72600000</c:v>
                </c:pt>
                <c:pt idx="982">
                  <c:v>72600000</c:v>
                </c:pt>
                <c:pt idx="983">
                  <c:v>72600000</c:v>
                </c:pt>
                <c:pt idx="984">
                  <c:v>22400000</c:v>
                </c:pt>
                <c:pt idx="985">
                  <c:v>7690000</c:v>
                </c:pt>
                <c:pt idx="986">
                  <c:v>154000</c:v>
                </c:pt>
                <c:pt idx="987">
                  <c:v>18700000</c:v>
                </c:pt>
                <c:pt idx="988">
                  <c:v>15000000</c:v>
                </c:pt>
                <c:pt idx="989">
                  <c:v>456000</c:v>
                </c:pt>
                <c:pt idx="990">
                  <c:v>456000</c:v>
                </c:pt>
                <c:pt idx="991">
                  <c:v>456000</c:v>
                </c:pt>
                <c:pt idx="992">
                  <c:v>456000</c:v>
                </c:pt>
                <c:pt idx="993">
                  <c:v>18200000</c:v>
                </c:pt>
                <c:pt idx="994">
                  <c:v>43300000</c:v>
                </c:pt>
                <c:pt idx="995">
                  <c:v>1920000</c:v>
                </c:pt>
                <c:pt idx="996">
                  <c:v>10910000</c:v>
                </c:pt>
                <c:pt idx="997">
                  <c:v>11000000</c:v>
                </c:pt>
                <c:pt idx="998">
                  <c:v>6120000</c:v>
                </c:pt>
                <c:pt idx="999">
                  <c:v>55900000</c:v>
                </c:pt>
                <c:pt idx="1000">
                  <c:v>55900000</c:v>
                </c:pt>
                <c:pt idx="1001">
                  <c:v>19700000</c:v>
                </c:pt>
                <c:pt idx="1002">
                  <c:v>19700000</c:v>
                </c:pt>
                <c:pt idx="1003">
                  <c:v>19700000</c:v>
                </c:pt>
                <c:pt idx="1004">
                  <c:v>277000</c:v>
                </c:pt>
                <c:pt idx="1005">
                  <c:v>6750000</c:v>
                </c:pt>
                <c:pt idx="1006">
                  <c:v>24000</c:v>
                </c:pt>
                <c:pt idx="1007">
                  <c:v>51900000</c:v>
                </c:pt>
                <c:pt idx="1008">
                  <c:v>51900000</c:v>
                </c:pt>
                <c:pt idx="1009">
                  <c:v>51900000</c:v>
                </c:pt>
                <c:pt idx="1010">
                  <c:v>4600000</c:v>
                </c:pt>
                <c:pt idx="1011">
                  <c:v>1240000</c:v>
                </c:pt>
                <c:pt idx="1012">
                  <c:v>19000000</c:v>
                </c:pt>
                <c:pt idx="1013">
                  <c:v>19000000</c:v>
                </c:pt>
                <c:pt idx="1014">
                  <c:v>19000000</c:v>
                </c:pt>
                <c:pt idx="1015">
                  <c:v>1020000</c:v>
                </c:pt>
                <c:pt idx="1016">
                  <c:v>10920000</c:v>
                </c:pt>
                <c:pt idx="1017">
                  <c:v>37500000</c:v>
                </c:pt>
                <c:pt idx="1018">
                  <c:v>121000</c:v>
                </c:pt>
                <c:pt idx="1019">
                  <c:v>14400000</c:v>
                </c:pt>
                <c:pt idx="1020">
                  <c:v>14400000</c:v>
                </c:pt>
                <c:pt idx="1021">
                  <c:v>14400000</c:v>
                </c:pt>
                <c:pt idx="1022">
                  <c:v>2190000</c:v>
                </c:pt>
                <c:pt idx="1023">
                  <c:v>1140000</c:v>
                </c:pt>
                <c:pt idx="1024">
                  <c:v>89800000</c:v>
                </c:pt>
                <c:pt idx="1025">
                  <c:v>89800000</c:v>
                </c:pt>
                <c:pt idx="1026">
                  <c:v>89800000</c:v>
                </c:pt>
                <c:pt idx="1027">
                  <c:v>2190000</c:v>
                </c:pt>
                <c:pt idx="1028">
                  <c:v>2930000</c:v>
                </c:pt>
                <c:pt idx="1029">
                  <c:v>2470000</c:v>
                </c:pt>
                <c:pt idx="1030">
                  <c:v>39700000</c:v>
                </c:pt>
                <c:pt idx="1031">
                  <c:v>5860000</c:v>
                </c:pt>
                <c:pt idx="1032">
                  <c:v>31300000</c:v>
                </c:pt>
                <c:pt idx="1033">
                  <c:v>31300000</c:v>
                </c:pt>
                <c:pt idx="1034">
                  <c:v>31300000</c:v>
                </c:pt>
                <c:pt idx="1035">
                  <c:v>9360000</c:v>
                </c:pt>
                <c:pt idx="1036">
                  <c:v>20400000</c:v>
                </c:pt>
                <c:pt idx="1037">
                  <c:v>20400000</c:v>
                </c:pt>
                <c:pt idx="1038">
                  <c:v>5730000</c:v>
                </c:pt>
                <c:pt idx="1039">
                  <c:v>47400000</c:v>
                </c:pt>
                <c:pt idx="1040">
                  <c:v>36300000</c:v>
                </c:pt>
                <c:pt idx="1041">
                  <c:v>36300000</c:v>
                </c:pt>
                <c:pt idx="1042">
                  <c:v>36300000</c:v>
                </c:pt>
                <c:pt idx="1043">
                  <c:v>36300000</c:v>
                </c:pt>
                <c:pt idx="1044">
                  <c:v>242</c:v>
                </c:pt>
                <c:pt idx="1045">
                  <c:v>242</c:v>
                </c:pt>
                <c:pt idx="1046">
                  <c:v>242</c:v>
                </c:pt>
                <c:pt idx="1047">
                  <c:v>201000</c:v>
                </c:pt>
                <c:pt idx="1048">
                  <c:v>201000</c:v>
                </c:pt>
                <c:pt idx="1049">
                  <c:v>201000</c:v>
                </c:pt>
                <c:pt idx="1050">
                  <c:v>2670000</c:v>
                </c:pt>
                <c:pt idx="1051">
                  <c:v>58500000</c:v>
                </c:pt>
                <c:pt idx="1052">
                  <c:v>58500000</c:v>
                </c:pt>
                <c:pt idx="1053">
                  <c:v>58500000</c:v>
                </c:pt>
                <c:pt idx="1054">
                  <c:v>58500000</c:v>
                </c:pt>
                <c:pt idx="1055">
                  <c:v>11300000</c:v>
                </c:pt>
                <c:pt idx="1056">
                  <c:v>11300000</c:v>
                </c:pt>
                <c:pt idx="1057">
                  <c:v>11300000</c:v>
                </c:pt>
                <c:pt idx="1058">
                  <c:v>11300000</c:v>
                </c:pt>
                <c:pt idx="1059">
                  <c:v>7190000</c:v>
                </c:pt>
                <c:pt idx="1060">
                  <c:v>3440000</c:v>
                </c:pt>
                <c:pt idx="1061">
                  <c:v>9510000</c:v>
                </c:pt>
                <c:pt idx="1062">
                  <c:v>10600000</c:v>
                </c:pt>
                <c:pt idx="1063">
                  <c:v>10600000</c:v>
                </c:pt>
                <c:pt idx="1064">
                  <c:v>10600000</c:v>
                </c:pt>
                <c:pt idx="1065">
                  <c:v>22400000</c:v>
                </c:pt>
                <c:pt idx="1066">
                  <c:v>22400000</c:v>
                </c:pt>
                <c:pt idx="1067">
                  <c:v>6960000</c:v>
                </c:pt>
                <c:pt idx="1068">
                  <c:v>9690000</c:v>
                </c:pt>
                <c:pt idx="1069">
                  <c:v>12300</c:v>
                </c:pt>
                <c:pt idx="1070">
                  <c:v>26200000</c:v>
                </c:pt>
                <c:pt idx="1071">
                  <c:v>26200000</c:v>
                </c:pt>
                <c:pt idx="1072">
                  <c:v>71800000</c:v>
                </c:pt>
                <c:pt idx="1073">
                  <c:v>71800000</c:v>
                </c:pt>
                <c:pt idx="1074">
                  <c:v>71800000</c:v>
                </c:pt>
                <c:pt idx="1075">
                  <c:v>71800000</c:v>
                </c:pt>
                <c:pt idx="1076">
                  <c:v>12100000</c:v>
                </c:pt>
                <c:pt idx="1077">
                  <c:v>12100000</c:v>
                </c:pt>
                <c:pt idx="1078">
                  <c:v>12100000</c:v>
                </c:pt>
                <c:pt idx="1079">
                  <c:v>12100000</c:v>
                </c:pt>
                <c:pt idx="1080">
                  <c:v>564000</c:v>
                </c:pt>
                <c:pt idx="1081">
                  <c:v>564000</c:v>
                </c:pt>
                <c:pt idx="1082">
                  <c:v>564000</c:v>
                </c:pt>
                <c:pt idx="1083">
                  <c:v>564000</c:v>
                </c:pt>
                <c:pt idx="1084">
                  <c:v>41500000</c:v>
                </c:pt>
                <c:pt idx="1085">
                  <c:v>41500000</c:v>
                </c:pt>
                <c:pt idx="1086">
                  <c:v>41500000</c:v>
                </c:pt>
                <c:pt idx="1087">
                  <c:v>41500000</c:v>
                </c:pt>
                <c:pt idx="1088">
                  <c:v>999000</c:v>
                </c:pt>
                <c:pt idx="1089">
                  <c:v>999000</c:v>
                </c:pt>
                <c:pt idx="1090">
                  <c:v>999000</c:v>
                </c:pt>
                <c:pt idx="1091">
                  <c:v>999000</c:v>
                </c:pt>
                <c:pt idx="1092">
                  <c:v>158000</c:v>
                </c:pt>
                <c:pt idx="1093">
                  <c:v>158000</c:v>
                </c:pt>
                <c:pt idx="1094">
                  <c:v>158000</c:v>
                </c:pt>
                <c:pt idx="1095">
                  <c:v>158000</c:v>
                </c:pt>
                <c:pt idx="1096">
                  <c:v>158000</c:v>
                </c:pt>
                <c:pt idx="1097">
                  <c:v>68700000</c:v>
                </c:pt>
                <c:pt idx="1098">
                  <c:v>68700000</c:v>
                </c:pt>
                <c:pt idx="1099">
                  <c:v>68700000</c:v>
                </c:pt>
                <c:pt idx="1100">
                  <c:v>68700000</c:v>
                </c:pt>
              </c:numCache>
            </c:numRef>
          </c:yVal>
          <c:smooth val="0"/>
          <c:extLst>
            <c:ext xmlns:c16="http://schemas.microsoft.com/office/drawing/2014/chart" uri="{C3380CC4-5D6E-409C-BE32-E72D297353CC}">
              <c16:uniqueId val="{00000000-EE4A-4A35-ABEB-49BDBA4584C9}"/>
            </c:ext>
          </c:extLst>
        </c:ser>
        <c:dLbls>
          <c:showLegendKey val="0"/>
          <c:showVal val="0"/>
          <c:showCatName val="0"/>
          <c:showSerName val="0"/>
          <c:showPercent val="0"/>
          <c:showBubbleSize val="0"/>
        </c:dLbls>
        <c:axId val="318460319"/>
        <c:axId val="318461567"/>
      </c:scatterChart>
      <c:valAx>
        <c:axId val="31846031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61567"/>
        <c:crosses val="autoZero"/>
        <c:crossBetween val="midCat"/>
      </c:valAx>
      <c:valAx>
        <c:axId val="318461567"/>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60319"/>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Video Views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Subscriber!$B$63</c:f>
              <c:strCache>
                <c:ptCount val="1"/>
                <c:pt idx="0">
                  <c:v>Video Views</c:v>
                </c:pt>
              </c:strCache>
            </c:strRef>
          </c:tx>
          <c:spPr>
            <a:ln w="19050" cap="rnd">
              <a:noFill/>
              <a:round/>
            </a:ln>
            <a:effectLst/>
          </c:spPr>
          <c:marker>
            <c:symbol val="circle"/>
            <c:size val="5"/>
            <c:spPr>
              <a:solidFill>
                <a:schemeClr val="accent1"/>
              </a:solidFill>
              <a:ln w="9525">
                <a:solidFill>
                  <a:schemeClr val="accent1"/>
                </a:solidFill>
              </a:ln>
              <a:effectLst/>
            </c:spPr>
          </c:marker>
          <c:yVal>
            <c:numRef>
              <c:f>Subscriber!$B$64:$B$1164</c:f>
              <c:numCache>
                <c:formatCode>0</c:formatCode>
                <c:ptCount val="1101"/>
                <c:pt idx="0">
                  <c:v>146059</c:v>
                </c:pt>
                <c:pt idx="1">
                  <c:v>231969</c:v>
                </c:pt>
                <c:pt idx="2">
                  <c:v>878</c:v>
                </c:pt>
                <c:pt idx="3">
                  <c:v>9965</c:v>
                </c:pt>
                <c:pt idx="4">
                  <c:v>39780561</c:v>
                </c:pt>
                <c:pt idx="5">
                  <c:v>257334</c:v>
                </c:pt>
                <c:pt idx="6">
                  <c:v>8830286</c:v>
                </c:pt>
                <c:pt idx="7">
                  <c:v>8843877</c:v>
                </c:pt>
                <c:pt idx="8">
                  <c:v>3809666</c:v>
                </c:pt>
                <c:pt idx="9">
                  <c:v>49244</c:v>
                </c:pt>
                <c:pt idx="10">
                  <c:v>5599742</c:v>
                </c:pt>
                <c:pt idx="11">
                  <c:v>25052</c:v>
                </c:pt>
                <c:pt idx="12">
                  <c:v>50176015</c:v>
                </c:pt>
                <c:pt idx="13">
                  <c:v>94029821</c:v>
                </c:pt>
                <c:pt idx="14">
                  <c:v>21274487</c:v>
                </c:pt>
                <c:pt idx="15">
                  <c:v>371268</c:v>
                </c:pt>
                <c:pt idx="16">
                  <c:v>1250286</c:v>
                </c:pt>
                <c:pt idx="17">
                  <c:v>115636</c:v>
                </c:pt>
                <c:pt idx="18">
                  <c:v>1770573</c:v>
                </c:pt>
                <c:pt idx="19">
                  <c:v>235881</c:v>
                </c:pt>
                <c:pt idx="20">
                  <c:v>11234302</c:v>
                </c:pt>
                <c:pt idx="21">
                  <c:v>151671688</c:v>
                </c:pt>
                <c:pt idx="22">
                  <c:v>68333</c:v>
                </c:pt>
                <c:pt idx="23">
                  <c:v>8551935</c:v>
                </c:pt>
                <c:pt idx="24">
                  <c:v>153649156</c:v>
                </c:pt>
                <c:pt idx="25">
                  <c:v>3517520</c:v>
                </c:pt>
                <c:pt idx="26">
                  <c:v>1118970</c:v>
                </c:pt>
                <c:pt idx="27">
                  <c:v>3346789</c:v>
                </c:pt>
                <c:pt idx="28">
                  <c:v>909640</c:v>
                </c:pt>
                <c:pt idx="29">
                  <c:v>2858740</c:v>
                </c:pt>
                <c:pt idx="30">
                  <c:v>2140193</c:v>
                </c:pt>
                <c:pt idx="31">
                  <c:v>3278291072</c:v>
                </c:pt>
                <c:pt idx="32">
                  <c:v>68789</c:v>
                </c:pt>
                <c:pt idx="33">
                  <c:v>138831703</c:v>
                </c:pt>
                <c:pt idx="34">
                  <c:v>99876</c:v>
                </c:pt>
                <c:pt idx="35">
                  <c:v>17476468</c:v>
                </c:pt>
                <c:pt idx="36">
                  <c:v>36559485</c:v>
                </c:pt>
                <c:pt idx="37">
                  <c:v>1737713</c:v>
                </c:pt>
                <c:pt idx="38">
                  <c:v>100</c:v>
                </c:pt>
                <c:pt idx="39">
                  <c:v>169135</c:v>
                </c:pt>
                <c:pt idx="40">
                  <c:v>445718</c:v>
                </c:pt>
                <c:pt idx="41">
                  <c:v>6349738</c:v>
                </c:pt>
                <c:pt idx="42">
                  <c:v>2482051</c:v>
                </c:pt>
                <c:pt idx="43">
                  <c:v>696197</c:v>
                </c:pt>
                <c:pt idx="44">
                  <c:v>626871</c:v>
                </c:pt>
                <c:pt idx="45">
                  <c:v>1345202</c:v>
                </c:pt>
                <c:pt idx="46">
                  <c:v>2443779</c:v>
                </c:pt>
                <c:pt idx="47">
                  <c:v>8883607</c:v>
                </c:pt>
                <c:pt idx="48">
                  <c:v>4238915</c:v>
                </c:pt>
                <c:pt idx="49">
                  <c:v>4537582</c:v>
                </c:pt>
                <c:pt idx="50">
                  <c:v>3762579</c:v>
                </c:pt>
                <c:pt idx="51">
                  <c:v>45332993</c:v>
                </c:pt>
                <c:pt idx="52">
                  <c:v>76310</c:v>
                </c:pt>
                <c:pt idx="53">
                  <c:v>11034838</c:v>
                </c:pt>
                <c:pt idx="54">
                  <c:v>12288</c:v>
                </c:pt>
                <c:pt idx="55">
                  <c:v>3556375</c:v>
                </c:pt>
                <c:pt idx="56">
                  <c:v>65010839</c:v>
                </c:pt>
                <c:pt idx="57">
                  <c:v>1049688</c:v>
                </c:pt>
                <c:pt idx="58">
                  <c:v>7911431</c:v>
                </c:pt>
                <c:pt idx="59">
                  <c:v>1342429</c:v>
                </c:pt>
                <c:pt idx="60">
                  <c:v>2801403</c:v>
                </c:pt>
                <c:pt idx="61">
                  <c:v>7728343</c:v>
                </c:pt>
                <c:pt idx="62">
                  <c:v>25799360</c:v>
                </c:pt>
                <c:pt idx="63">
                  <c:v>56385391</c:v>
                </c:pt>
                <c:pt idx="64">
                  <c:v>766</c:v>
                </c:pt>
                <c:pt idx="65">
                  <c:v>21175732</c:v>
                </c:pt>
                <c:pt idx="66">
                  <c:v>22966</c:v>
                </c:pt>
                <c:pt idx="67">
                  <c:v>5052</c:v>
                </c:pt>
                <c:pt idx="68">
                  <c:v>3014644</c:v>
                </c:pt>
                <c:pt idx="69">
                  <c:v>149444</c:v>
                </c:pt>
                <c:pt idx="70">
                  <c:v>9954</c:v>
                </c:pt>
                <c:pt idx="71">
                  <c:v>5346171</c:v>
                </c:pt>
                <c:pt idx="72">
                  <c:v>130960</c:v>
                </c:pt>
                <c:pt idx="73">
                  <c:v>10370723</c:v>
                </c:pt>
                <c:pt idx="74">
                  <c:v>7912055</c:v>
                </c:pt>
                <c:pt idx="75">
                  <c:v>56550661</c:v>
                </c:pt>
                <c:pt idx="76">
                  <c:v>141644942</c:v>
                </c:pt>
                <c:pt idx="77">
                  <c:v>28494371</c:v>
                </c:pt>
                <c:pt idx="78">
                  <c:v>49193397</c:v>
                </c:pt>
                <c:pt idx="79">
                  <c:v>536737</c:v>
                </c:pt>
                <c:pt idx="80">
                  <c:v>71798</c:v>
                </c:pt>
                <c:pt idx="81">
                  <c:v>259396</c:v>
                </c:pt>
                <c:pt idx="82">
                  <c:v>3527393</c:v>
                </c:pt>
                <c:pt idx="83">
                  <c:v>2329284</c:v>
                </c:pt>
                <c:pt idx="84">
                  <c:v>124158710</c:v>
                </c:pt>
                <c:pt idx="85">
                  <c:v>1462380</c:v>
                </c:pt>
                <c:pt idx="86">
                  <c:v>143581</c:v>
                </c:pt>
                <c:pt idx="87">
                  <c:v>295899</c:v>
                </c:pt>
                <c:pt idx="88">
                  <c:v>12616324</c:v>
                </c:pt>
                <c:pt idx="89">
                  <c:v>1332084</c:v>
                </c:pt>
                <c:pt idx="90">
                  <c:v>1303498</c:v>
                </c:pt>
                <c:pt idx="91">
                  <c:v>408785205</c:v>
                </c:pt>
                <c:pt idx="92">
                  <c:v>24399</c:v>
                </c:pt>
                <c:pt idx="93">
                  <c:v>1197091</c:v>
                </c:pt>
                <c:pt idx="94">
                  <c:v>455523</c:v>
                </c:pt>
                <c:pt idx="95">
                  <c:v>8408040</c:v>
                </c:pt>
                <c:pt idx="96">
                  <c:v>23094616</c:v>
                </c:pt>
                <c:pt idx="97">
                  <c:v>14687493</c:v>
                </c:pt>
                <c:pt idx="98">
                  <c:v>1446324</c:v>
                </c:pt>
                <c:pt idx="99">
                  <c:v>1451</c:v>
                </c:pt>
                <c:pt idx="100">
                  <c:v>2317708089</c:v>
                </c:pt>
                <c:pt idx="101">
                  <c:v>2108733</c:v>
                </c:pt>
                <c:pt idx="102">
                  <c:v>291111</c:v>
                </c:pt>
                <c:pt idx="103">
                  <c:v>745314</c:v>
                </c:pt>
                <c:pt idx="104">
                  <c:v>661</c:v>
                </c:pt>
                <c:pt idx="105">
                  <c:v>369794</c:v>
                </c:pt>
                <c:pt idx="106">
                  <c:v>62367</c:v>
                </c:pt>
                <c:pt idx="107">
                  <c:v>9855561</c:v>
                </c:pt>
                <c:pt idx="108">
                  <c:v>1214860</c:v>
                </c:pt>
                <c:pt idx="109">
                  <c:v>1200</c:v>
                </c:pt>
                <c:pt idx="110">
                  <c:v>4102167</c:v>
                </c:pt>
                <c:pt idx="111">
                  <c:v>544628</c:v>
                </c:pt>
                <c:pt idx="112">
                  <c:v>3810057</c:v>
                </c:pt>
                <c:pt idx="113">
                  <c:v>273883</c:v>
                </c:pt>
                <c:pt idx="114">
                  <c:v>6459290</c:v>
                </c:pt>
                <c:pt idx="115">
                  <c:v>4268182</c:v>
                </c:pt>
                <c:pt idx="116">
                  <c:v>82985</c:v>
                </c:pt>
                <c:pt idx="117">
                  <c:v>669036</c:v>
                </c:pt>
                <c:pt idx="118">
                  <c:v>7829748</c:v>
                </c:pt>
                <c:pt idx="119">
                  <c:v>3085</c:v>
                </c:pt>
                <c:pt idx="120">
                  <c:v>494365879</c:v>
                </c:pt>
                <c:pt idx="121">
                  <c:v>12922204</c:v>
                </c:pt>
                <c:pt idx="122">
                  <c:v>41095</c:v>
                </c:pt>
                <c:pt idx="123">
                  <c:v>7275054</c:v>
                </c:pt>
                <c:pt idx="124">
                  <c:v>143081</c:v>
                </c:pt>
                <c:pt idx="125">
                  <c:v>10042529</c:v>
                </c:pt>
                <c:pt idx="126">
                  <c:v>762017</c:v>
                </c:pt>
                <c:pt idx="127">
                  <c:v>248486</c:v>
                </c:pt>
                <c:pt idx="128">
                  <c:v>485893499</c:v>
                </c:pt>
                <c:pt idx="129">
                  <c:v>568881</c:v>
                </c:pt>
                <c:pt idx="130">
                  <c:v>14844789</c:v>
                </c:pt>
                <c:pt idx="131">
                  <c:v>18130367</c:v>
                </c:pt>
                <c:pt idx="132">
                  <c:v>7972992</c:v>
                </c:pt>
                <c:pt idx="133">
                  <c:v>387603</c:v>
                </c:pt>
                <c:pt idx="134">
                  <c:v>3027816</c:v>
                </c:pt>
                <c:pt idx="135">
                  <c:v>199285</c:v>
                </c:pt>
                <c:pt idx="136">
                  <c:v>1243241</c:v>
                </c:pt>
                <c:pt idx="137">
                  <c:v>237</c:v>
                </c:pt>
                <c:pt idx="138">
                  <c:v>1431100</c:v>
                </c:pt>
                <c:pt idx="139">
                  <c:v>6630</c:v>
                </c:pt>
                <c:pt idx="140">
                  <c:v>2091747</c:v>
                </c:pt>
                <c:pt idx="141">
                  <c:v>29200857</c:v>
                </c:pt>
                <c:pt idx="142">
                  <c:v>102203</c:v>
                </c:pt>
                <c:pt idx="143">
                  <c:v>623117</c:v>
                </c:pt>
                <c:pt idx="144">
                  <c:v>91435353</c:v>
                </c:pt>
                <c:pt idx="145">
                  <c:v>128052</c:v>
                </c:pt>
                <c:pt idx="146">
                  <c:v>3961582</c:v>
                </c:pt>
                <c:pt idx="147">
                  <c:v>26031</c:v>
                </c:pt>
                <c:pt idx="148">
                  <c:v>38582417</c:v>
                </c:pt>
                <c:pt idx="149">
                  <c:v>216310</c:v>
                </c:pt>
                <c:pt idx="150">
                  <c:v>39908</c:v>
                </c:pt>
                <c:pt idx="151">
                  <c:v>642393</c:v>
                </c:pt>
                <c:pt idx="152">
                  <c:v>57857399</c:v>
                </c:pt>
                <c:pt idx="153">
                  <c:v>59553992</c:v>
                </c:pt>
                <c:pt idx="154">
                  <c:v>5155879</c:v>
                </c:pt>
                <c:pt idx="155">
                  <c:v>10862</c:v>
                </c:pt>
                <c:pt idx="156">
                  <c:v>14954555</c:v>
                </c:pt>
                <c:pt idx="157">
                  <c:v>35916139</c:v>
                </c:pt>
                <c:pt idx="158">
                  <c:v>593482</c:v>
                </c:pt>
                <c:pt idx="159">
                  <c:v>468252</c:v>
                </c:pt>
                <c:pt idx="160">
                  <c:v>3047466969</c:v>
                </c:pt>
                <c:pt idx="161">
                  <c:v>2265213</c:v>
                </c:pt>
                <c:pt idx="162">
                  <c:v>408122</c:v>
                </c:pt>
                <c:pt idx="163">
                  <c:v>2914479</c:v>
                </c:pt>
                <c:pt idx="164">
                  <c:v>2754733</c:v>
                </c:pt>
                <c:pt idx="165">
                  <c:v>725951</c:v>
                </c:pt>
                <c:pt idx="166">
                  <c:v>57893</c:v>
                </c:pt>
                <c:pt idx="167">
                  <c:v>988769</c:v>
                </c:pt>
                <c:pt idx="168">
                  <c:v>37012</c:v>
                </c:pt>
                <c:pt idx="169">
                  <c:v>702232</c:v>
                </c:pt>
                <c:pt idx="170">
                  <c:v>23957649</c:v>
                </c:pt>
                <c:pt idx="171">
                  <c:v>3869125</c:v>
                </c:pt>
                <c:pt idx="172">
                  <c:v>323225</c:v>
                </c:pt>
                <c:pt idx="173">
                  <c:v>634297</c:v>
                </c:pt>
                <c:pt idx="174">
                  <c:v>3449026</c:v>
                </c:pt>
                <c:pt idx="175">
                  <c:v>1354030</c:v>
                </c:pt>
                <c:pt idx="176">
                  <c:v>69848</c:v>
                </c:pt>
                <c:pt idx="177">
                  <c:v>639049</c:v>
                </c:pt>
                <c:pt idx="178">
                  <c:v>1426261</c:v>
                </c:pt>
                <c:pt idx="179">
                  <c:v>85</c:v>
                </c:pt>
                <c:pt idx="180">
                  <c:v>716560</c:v>
                </c:pt>
                <c:pt idx="181">
                  <c:v>12221070</c:v>
                </c:pt>
                <c:pt idx="182">
                  <c:v>22595</c:v>
                </c:pt>
                <c:pt idx="183">
                  <c:v>14640</c:v>
                </c:pt>
                <c:pt idx="184">
                  <c:v>4625896</c:v>
                </c:pt>
                <c:pt idx="185">
                  <c:v>43552479</c:v>
                </c:pt>
                <c:pt idx="186">
                  <c:v>1160318</c:v>
                </c:pt>
                <c:pt idx="187">
                  <c:v>30793209</c:v>
                </c:pt>
                <c:pt idx="188">
                  <c:v>35061567</c:v>
                </c:pt>
                <c:pt idx="189">
                  <c:v>449340</c:v>
                </c:pt>
                <c:pt idx="190">
                  <c:v>264288</c:v>
                </c:pt>
                <c:pt idx="191">
                  <c:v>9489178</c:v>
                </c:pt>
                <c:pt idx="192">
                  <c:v>564197</c:v>
                </c:pt>
                <c:pt idx="193">
                  <c:v>411779</c:v>
                </c:pt>
                <c:pt idx="194">
                  <c:v>25170014</c:v>
                </c:pt>
                <c:pt idx="195">
                  <c:v>3340723</c:v>
                </c:pt>
                <c:pt idx="196">
                  <c:v>3058084</c:v>
                </c:pt>
                <c:pt idx="197">
                  <c:v>69395788</c:v>
                </c:pt>
                <c:pt idx="198">
                  <c:v>777867</c:v>
                </c:pt>
                <c:pt idx="199">
                  <c:v>145333</c:v>
                </c:pt>
                <c:pt idx="200">
                  <c:v>3448617</c:v>
                </c:pt>
                <c:pt idx="201">
                  <c:v>3363581</c:v>
                </c:pt>
                <c:pt idx="202">
                  <c:v>6104861</c:v>
                </c:pt>
                <c:pt idx="203">
                  <c:v>323229</c:v>
                </c:pt>
                <c:pt idx="204">
                  <c:v>122510</c:v>
                </c:pt>
                <c:pt idx="205">
                  <c:v>1498513</c:v>
                </c:pt>
                <c:pt idx="206">
                  <c:v>2622475</c:v>
                </c:pt>
                <c:pt idx="207">
                  <c:v>1329130</c:v>
                </c:pt>
                <c:pt idx="208">
                  <c:v>174237</c:v>
                </c:pt>
                <c:pt idx="209">
                  <c:v>29726423</c:v>
                </c:pt>
                <c:pt idx="210">
                  <c:v>56045424</c:v>
                </c:pt>
                <c:pt idx="211">
                  <c:v>753769</c:v>
                </c:pt>
                <c:pt idx="212">
                  <c:v>16752693</c:v>
                </c:pt>
                <c:pt idx="213">
                  <c:v>45704</c:v>
                </c:pt>
                <c:pt idx="214">
                  <c:v>73314</c:v>
                </c:pt>
                <c:pt idx="215">
                  <c:v>1480762</c:v>
                </c:pt>
                <c:pt idx="216">
                  <c:v>49791</c:v>
                </c:pt>
                <c:pt idx="217">
                  <c:v>12932</c:v>
                </c:pt>
                <c:pt idx="218">
                  <c:v>9734861</c:v>
                </c:pt>
                <c:pt idx="219">
                  <c:v>2814437</c:v>
                </c:pt>
                <c:pt idx="220">
                  <c:v>1717151</c:v>
                </c:pt>
                <c:pt idx="221">
                  <c:v>1954619</c:v>
                </c:pt>
                <c:pt idx="222">
                  <c:v>940383</c:v>
                </c:pt>
                <c:pt idx="223">
                  <c:v>3429284</c:v>
                </c:pt>
                <c:pt idx="224">
                  <c:v>12021</c:v>
                </c:pt>
                <c:pt idx="225">
                  <c:v>330287</c:v>
                </c:pt>
                <c:pt idx="226">
                  <c:v>848461</c:v>
                </c:pt>
                <c:pt idx="227">
                  <c:v>7534569</c:v>
                </c:pt>
                <c:pt idx="228">
                  <c:v>58850816</c:v>
                </c:pt>
                <c:pt idx="229">
                  <c:v>1754652</c:v>
                </c:pt>
                <c:pt idx="230">
                  <c:v>287973512</c:v>
                </c:pt>
                <c:pt idx="231">
                  <c:v>11347636</c:v>
                </c:pt>
                <c:pt idx="232">
                  <c:v>19806678</c:v>
                </c:pt>
                <c:pt idx="233">
                  <c:v>9745</c:v>
                </c:pt>
                <c:pt idx="234">
                  <c:v>46657</c:v>
                </c:pt>
                <c:pt idx="235">
                  <c:v>1169698</c:v>
                </c:pt>
                <c:pt idx="236">
                  <c:v>1067502</c:v>
                </c:pt>
                <c:pt idx="237">
                  <c:v>65679230</c:v>
                </c:pt>
                <c:pt idx="238">
                  <c:v>180095317</c:v>
                </c:pt>
                <c:pt idx="239">
                  <c:v>2193864</c:v>
                </c:pt>
                <c:pt idx="240">
                  <c:v>3556225</c:v>
                </c:pt>
                <c:pt idx="241">
                  <c:v>1134232</c:v>
                </c:pt>
                <c:pt idx="242">
                  <c:v>268746</c:v>
                </c:pt>
                <c:pt idx="243">
                  <c:v>16445962</c:v>
                </c:pt>
                <c:pt idx="244">
                  <c:v>49248564</c:v>
                </c:pt>
                <c:pt idx="245">
                  <c:v>3419385</c:v>
                </c:pt>
                <c:pt idx="246">
                  <c:v>61</c:v>
                </c:pt>
                <c:pt idx="247">
                  <c:v>3284</c:v>
                </c:pt>
                <c:pt idx="248">
                  <c:v>356883</c:v>
                </c:pt>
                <c:pt idx="249">
                  <c:v>1957000</c:v>
                </c:pt>
                <c:pt idx="250">
                  <c:v>635363</c:v>
                </c:pt>
                <c:pt idx="251">
                  <c:v>5201</c:v>
                </c:pt>
                <c:pt idx="252">
                  <c:v>875110</c:v>
                </c:pt>
                <c:pt idx="253">
                  <c:v>11441102</c:v>
                </c:pt>
                <c:pt idx="254">
                  <c:v>3823823</c:v>
                </c:pt>
                <c:pt idx="255">
                  <c:v>1457960</c:v>
                </c:pt>
                <c:pt idx="256">
                  <c:v>31494</c:v>
                </c:pt>
                <c:pt idx="257">
                  <c:v>103623</c:v>
                </c:pt>
                <c:pt idx="258">
                  <c:v>8322213</c:v>
                </c:pt>
                <c:pt idx="259">
                  <c:v>1213082</c:v>
                </c:pt>
                <c:pt idx="260">
                  <c:v>3168425</c:v>
                </c:pt>
                <c:pt idx="261">
                  <c:v>27580</c:v>
                </c:pt>
                <c:pt idx="262">
                  <c:v>581716</c:v>
                </c:pt>
                <c:pt idx="263">
                  <c:v>6924168</c:v>
                </c:pt>
                <c:pt idx="264">
                  <c:v>452984</c:v>
                </c:pt>
                <c:pt idx="265">
                  <c:v>12316248</c:v>
                </c:pt>
                <c:pt idx="266">
                  <c:v>37057</c:v>
                </c:pt>
                <c:pt idx="267">
                  <c:v>7095</c:v>
                </c:pt>
                <c:pt idx="268">
                  <c:v>4005974</c:v>
                </c:pt>
                <c:pt idx="269">
                  <c:v>1017579571</c:v>
                </c:pt>
                <c:pt idx="270">
                  <c:v>3455312</c:v>
                </c:pt>
                <c:pt idx="271">
                  <c:v>123685</c:v>
                </c:pt>
                <c:pt idx="272">
                  <c:v>61215</c:v>
                </c:pt>
                <c:pt idx="273">
                  <c:v>1191210</c:v>
                </c:pt>
                <c:pt idx="274">
                  <c:v>307584</c:v>
                </c:pt>
                <c:pt idx="275">
                  <c:v>8145027</c:v>
                </c:pt>
                <c:pt idx="276">
                  <c:v>51658</c:v>
                </c:pt>
                <c:pt idx="277">
                  <c:v>15649</c:v>
                </c:pt>
                <c:pt idx="278">
                  <c:v>10183355</c:v>
                </c:pt>
                <c:pt idx="279">
                  <c:v>1010476</c:v>
                </c:pt>
                <c:pt idx="280">
                  <c:v>1801629</c:v>
                </c:pt>
                <c:pt idx="281">
                  <c:v>168507</c:v>
                </c:pt>
                <c:pt idx="282">
                  <c:v>407850</c:v>
                </c:pt>
                <c:pt idx="283">
                  <c:v>27266168</c:v>
                </c:pt>
                <c:pt idx="284">
                  <c:v>41035477</c:v>
                </c:pt>
                <c:pt idx="285">
                  <c:v>254591</c:v>
                </c:pt>
                <c:pt idx="286">
                  <c:v>32886</c:v>
                </c:pt>
                <c:pt idx="287">
                  <c:v>458505</c:v>
                </c:pt>
                <c:pt idx="288">
                  <c:v>154280074</c:v>
                </c:pt>
                <c:pt idx="289">
                  <c:v>1326365</c:v>
                </c:pt>
                <c:pt idx="290">
                  <c:v>675413</c:v>
                </c:pt>
                <c:pt idx="291">
                  <c:v>7723</c:v>
                </c:pt>
                <c:pt idx="292">
                  <c:v>1293867</c:v>
                </c:pt>
                <c:pt idx="293">
                  <c:v>40402625</c:v>
                </c:pt>
                <c:pt idx="294">
                  <c:v>991</c:v>
                </c:pt>
                <c:pt idx="295">
                  <c:v>3104016</c:v>
                </c:pt>
                <c:pt idx="296">
                  <c:v>9356</c:v>
                </c:pt>
                <c:pt idx="297">
                  <c:v>62842</c:v>
                </c:pt>
                <c:pt idx="298">
                  <c:v>4413290</c:v>
                </c:pt>
                <c:pt idx="299">
                  <c:v>1030226</c:v>
                </c:pt>
                <c:pt idx="300">
                  <c:v>36528</c:v>
                </c:pt>
                <c:pt idx="301">
                  <c:v>397660</c:v>
                </c:pt>
                <c:pt idx="302">
                  <c:v>4177045</c:v>
                </c:pt>
                <c:pt idx="303">
                  <c:v>68972303</c:v>
                </c:pt>
                <c:pt idx="304">
                  <c:v>2129504</c:v>
                </c:pt>
                <c:pt idx="305">
                  <c:v>154895</c:v>
                </c:pt>
                <c:pt idx="306">
                  <c:v>152197</c:v>
                </c:pt>
                <c:pt idx="307">
                  <c:v>380216</c:v>
                </c:pt>
                <c:pt idx="308">
                  <c:v>974973</c:v>
                </c:pt>
                <c:pt idx="309">
                  <c:v>3404666</c:v>
                </c:pt>
                <c:pt idx="310">
                  <c:v>10505795</c:v>
                </c:pt>
                <c:pt idx="311">
                  <c:v>1443107</c:v>
                </c:pt>
                <c:pt idx="312">
                  <c:v>100573</c:v>
                </c:pt>
                <c:pt idx="313">
                  <c:v>40094</c:v>
                </c:pt>
                <c:pt idx="314">
                  <c:v>196114</c:v>
                </c:pt>
                <c:pt idx="315">
                  <c:v>363827</c:v>
                </c:pt>
                <c:pt idx="316">
                  <c:v>955608</c:v>
                </c:pt>
                <c:pt idx="317">
                  <c:v>56402152</c:v>
                </c:pt>
                <c:pt idx="318">
                  <c:v>119454</c:v>
                </c:pt>
                <c:pt idx="319">
                  <c:v>3785006</c:v>
                </c:pt>
                <c:pt idx="320">
                  <c:v>830065</c:v>
                </c:pt>
                <c:pt idx="321">
                  <c:v>39921</c:v>
                </c:pt>
                <c:pt idx="322">
                  <c:v>2153526</c:v>
                </c:pt>
                <c:pt idx="323">
                  <c:v>20012287</c:v>
                </c:pt>
                <c:pt idx="324">
                  <c:v>463964</c:v>
                </c:pt>
                <c:pt idx="325">
                  <c:v>31823079</c:v>
                </c:pt>
                <c:pt idx="326">
                  <c:v>4751794</c:v>
                </c:pt>
                <c:pt idx="327">
                  <c:v>1484838</c:v>
                </c:pt>
                <c:pt idx="328">
                  <c:v>5669216940</c:v>
                </c:pt>
                <c:pt idx="329">
                  <c:v>78368</c:v>
                </c:pt>
                <c:pt idx="330">
                  <c:v>389458</c:v>
                </c:pt>
                <c:pt idx="331">
                  <c:v>175033</c:v>
                </c:pt>
                <c:pt idx="332">
                  <c:v>23250</c:v>
                </c:pt>
                <c:pt idx="333">
                  <c:v>9002909</c:v>
                </c:pt>
                <c:pt idx="334">
                  <c:v>15773</c:v>
                </c:pt>
                <c:pt idx="335">
                  <c:v>10810736</c:v>
                </c:pt>
                <c:pt idx="336">
                  <c:v>57065</c:v>
                </c:pt>
                <c:pt idx="337">
                  <c:v>2904629</c:v>
                </c:pt>
                <c:pt idx="338">
                  <c:v>94186</c:v>
                </c:pt>
                <c:pt idx="339">
                  <c:v>345033</c:v>
                </c:pt>
                <c:pt idx="340">
                  <c:v>1283084</c:v>
                </c:pt>
                <c:pt idx="341">
                  <c:v>816562</c:v>
                </c:pt>
                <c:pt idx="342">
                  <c:v>1119370</c:v>
                </c:pt>
                <c:pt idx="343">
                  <c:v>5164020</c:v>
                </c:pt>
                <c:pt idx="344">
                  <c:v>117896</c:v>
                </c:pt>
                <c:pt idx="345">
                  <c:v>191487</c:v>
                </c:pt>
                <c:pt idx="346">
                  <c:v>73635</c:v>
                </c:pt>
                <c:pt idx="347">
                  <c:v>201595</c:v>
                </c:pt>
                <c:pt idx="348">
                  <c:v>1901480</c:v>
                </c:pt>
                <c:pt idx="349">
                  <c:v>127181</c:v>
                </c:pt>
                <c:pt idx="350">
                  <c:v>182941</c:v>
                </c:pt>
                <c:pt idx="351">
                  <c:v>71953112</c:v>
                </c:pt>
                <c:pt idx="352">
                  <c:v>650679</c:v>
                </c:pt>
                <c:pt idx="353">
                  <c:v>23520738</c:v>
                </c:pt>
                <c:pt idx="354">
                  <c:v>20759983</c:v>
                </c:pt>
                <c:pt idx="355">
                  <c:v>131008</c:v>
                </c:pt>
                <c:pt idx="356">
                  <c:v>825370</c:v>
                </c:pt>
                <c:pt idx="357">
                  <c:v>659492</c:v>
                </c:pt>
                <c:pt idx="358">
                  <c:v>2947177</c:v>
                </c:pt>
                <c:pt idx="359">
                  <c:v>1474169</c:v>
                </c:pt>
                <c:pt idx="360">
                  <c:v>258373029</c:v>
                </c:pt>
                <c:pt idx="361">
                  <c:v>1847283</c:v>
                </c:pt>
                <c:pt idx="362">
                  <c:v>10187386</c:v>
                </c:pt>
                <c:pt idx="363">
                  <c:v>20403</c:v>
                </c:pt>
                <c:pt idx="364">
                  <c:v>284581</c:v>
                </c:pt>
                <c:pt idx="365">
                  <c:v>17901382</c:v>
                </c:pt>
                <c:pt idx="366">
                  <c:v>2220057</c:v>
                </c:pt>
                <c:pt idx="367">
                  <c:v>138</c:v>
                </c:pt>
                <c:pt idx="368">
                  <c:v>14023</c:v>
                </c:pt>
                <c:pt idx="369">
                  <c:v>94381</c:v>
                </c:pt>
                <c:pt idx="370">
                  <c:v>1189726</c:v>
                </c:pt>
                <c:pt idx="371">
                  <c:v>9509</c:v>
                </c:pt>
                <c:pt idx="372">
                  <c:v>424342</c:v>
                </c:pt>
                <c:pt idx="373">
                  <c:v>96417</c:v>
                </c:pt>
                <c:pt idx="374">
                  <c:v>151757</c:v>
                </c:pt>
                <c:pt idx="375">
                  <c:v>2493300</c:v>
                </c:pt>
                <c:pt idx="376">
                  <c:v>24876</c:v>
                </c:pt>
                <c:pt idx="377">
                  <c:v>26086579</c:v>
                </c:pt>
                <c:pt idx="378">
                  <c:v>18225996</c:v>
                </c:pt>
                <c:pt idx="379">
                  <c:v>38121</c:v>
                </c:pt>
                <c:pt idx="380">
                  <c:v>5241681</c:v>
                </c:pt>
                <c:pt idx="381">
                  <c:v>2286438</c:v>
                </c:pt>
                <c:pt idx="382">
                  <c:v>397135</c:v>
                </c:pt>
                <c:pt idx="383">
                  <c:v>4598941</c:v>
                </c:pt>
                <c:pt idx="384">
                  <c:v>5393875</c:v>
                </c:pt>
                <c:pt idx="385">
                  <c:v>55801</c:v>
                </c:pt>
                <c:pt idx="386">
                  <c:v>950021</c:v>
                </c:pt>
                <c:pt idx="387">
                  <c:v>279798</c:v>
                </c:pt>
                <c:pt idx="388">
                  <c:v>17093</c:v>
                </c:pt>
                <c:pt idx="389">
                  <c:v>65067</c:v>
                </c:pt>
                <c:pt idx="390">
                  <c:v>306425</c:v>
                </c:pt>
                <c:pt idx="391">
                  <c:v>858177</c:v>
                </c:pt>
                <c:pt idx="392">
                  <c:v>23605367</c:v>
                </c:pt>
                <c:pt idx="393">
                  <c:v>255716</c:v>
                </c:pt>
                <c:pt idx="394">
                  <c:v>70392</c:v>
                </c:pt>
                <c:pt idx="395">
                  <c:v>760981</c:v>
                </c:pt>
                <c:pt idx="396">
                  <c:v>731</c:v>
                </c:pt>
                <c:pt idx="397">
                  <c:v>501404</c:v>
                </c:pt>
                <c:pt idx="398">
                  <c:v>1807866</c:v>
                </c:pt>
                <c:pt idx="399">
                  <c:v>18858648</c:v>
                </c:pt>
                <c:pt idx="400">
                  <c:v>111968041</c:v>
                </c:pt>
                <c:pt idx="401">
                  <c:v>27888</c:v>
                </c:pt>
                <c:pt idx="402">
                  <c:v>14687350</c:v>
                </c:pt>
                <c:pt idx="403">
                  <c:v>591728</c:v>
                </c:pt>
                <c:pt idx="404">
                  <c:v>88877</c:v>
                </c:pt>
                <c:pt idx="405">
                  <c:v>47891</c:v>
                </c:pt>
                <c:pt idx="406">
                  <c:v>308966997</c:v>
                </c:pt>
                <c:pt idx="407">
                  <c:v>5591109</c:v>
                </c:pt>
                <c:pt idx="408">
                  <c:v>7074577</c:v>
                </c:pt>
                <c:pt idx="409">
                  <c:v>61291270</c:v>
                </c:pt>
                <c:pt idx="410">
                  <c:v>148118279</c:v>
                </c:pt>
                <c:pt idx="411">
                  <c:v>15927119</c:v>
                </c:pt>
                <c:pt idx="412">
                  <c:v>56326</c:v>
                </c:pt>
                <c:pt idx="413">
                  <c:v>281342</c:v>
                </c:pt>
                <c:pt idx="414">
                  <c:v>348406</c:v>
                </c:pt>
                <c:pt idx="415">
                  <c:v>42799226</c:v>
                </c:pt>
                <c:pt idx="416">
                  <c:v>10909</c:v>
                </c:pt>
                <c:pt idx="417">
                  <c:v>30211</c:v>
                </c:pt>
                <c:pt idx="418">
                  <c:v>135240</c:v>
                </c:pt>
                <c:pt idx="419">
                  <c:v>306367</c:v>
                </c:pt>
                <c:pt idx="420">
                  <c:v>31397985</c:v>
                </c:pt>
                <c:pt idx="421">
                  <c:v>54409047</c:v>
                </c:pt>
                <c:pt idx="422">
                  <c:v>31145</c:v>
                </c:pt>
                <c:pt idx="423">
                  <c:v>227993801</c:v>
                </c:pt>
                <c:pt idx="424">
                  <c:v>3364485</c:v>
                </c:pt>
                <c:pt idx="425">
                  <c:v>13250267</c:v>
                </c:pt>
                <c:pt idx="426">
                  <c:v>194389</c:v>
                </c:pt>
                <c:pt idx="427">
                  <c:v>54166770</c:v>
                </c:pt>
                <c:pt idx="428">
                  <c:v>65076032</c:v>
                </c:pt>
                <c:pt idx="429">
                  <c:v>408293</c:v>
                </c:pt>
                <c:pt idx="430">
                  <c:v>518684</c:v>
                </c:pt>
                <c:pt idx="431">
                  <c:v>71613</c:v>
                </c:pt>
                <c:pt idx="432">
                  <c:v>8060281</c:v>
                </c:pt>
                <c:pt idx="433">
                  <c:v>1904728</c:v>
                </c:pt>
                <c:pt idx="434">
                  <c:v>519961</c:v>
                </c:pt>
                <c:pt idx="435">
                  <c:v>1565946</c:v>
                </c:pt>
                <c:pt idx="436">
                  <c:v>990</c:v>
                </c:pt>
                <c:pt idx="437">
                  <c:v>6865181</c:v>
                </c:pt>
                <c:pt idx="438">
                  <c:v>327981</c:v>
                </c:pt>
                <c:pt idx="439">
                  <c:v>2380409</c:v>
                </c:pt>
                <c:pt idx="440">
                  <c:v>399322098</c:v>
                </c:pt>
                <c:pt idx="441">
                  <c:v>549826030</c:v>
                </c:pt>
                <c:pt idx="442">
                  <c:v>437563</c:v>
                </c:pt>
                <c:pt idx="443">
                  <c:v>171714</c:v>
                </c:pt>
                <c:pt idx="444">
                  <c:v>1836375</c:v>
                </c:pt>
                <c:pt idx="445">
                  <c:v>12905189</c:v>
                </c:pt>
                <c:pt idx="446">
                  <c:v>19897294</c:v>
                </c:pt>
                <c:pt idx="447">
                  <c:v>333</c:v>
                </c:pt>
                <c:pt idx="448">
                  <c:v>86971</c:v>
                </c:pt>
                <c:pt idx="449">
                  <c:v>117297</c:v>
                </c:pt>
                <c:pt idx="450">
                  <c:v>712559</c:v>
                </c:pt>
                <c:pt idx="451">
                  <c:v>1338713</c:v>
                </c:pt>
                <c:pt idx="452">
                  <c:v>464983</c:v>
                </c:pt>
                <c:pt idx="453">
                  <c:v>96706</c:v>
                </c:pt>
                <c:pt idx="454">
                  <c:v>263557</c:v>
                </c:pt>
                <c:pt idx="455">
                  <c:v>424783</c:v>
                </c:pt>
                <c:pt idx="456">
                  <c:v>71068</c:v>
                </c:pt>
                <c:pt idx="457">
                  <c:v>66320871</c:v>
                </c:pt>
                <c:pt idx="458">
                  <c:v>3428407</c:v>
                </c:pt>
                <c:pt idx="459">
                  <c:v>10342898</c:v>
                </c:pt>
                <c:pt idx="460">
                  <c:v>1403</c:v>
                </c:pt>
                <c:pt idx="461">
                  <c:v>261497</c:v>
                </c:pt>
                <c:pt idx="462">
                  <c:v>294888050</c:v>
                </c:pt>
                <c:pt idx="463">
                  <c:v>800048</c:v>
                </c:pt>
                <c:pt idx="464">
                  <c:v>4290380</c:v>
                </c:pt>
                <c:pt idx="465">
                  <c:v>1407574</c:v>
                </c:pt>
                <c:pt idx="466">
                  <c:v>1747</c:v>
                </c:pt>
                <c:pt idx="467">
                  <c:v>1186526</c:v>
                </c:pt>
                <c:pt idx="468">
                  <c:v>915277</c:v>
                </c:pt>
                <c:pt idx="469">
                  <c:v>1157031</c:v>
                </c:pt>
                <c:pt idx="470">
                  <c:v>230176</c:v>
                </c:pt>
                <c:pt idx="471">
                  <c:v>47121</c:v>
                </c:pt>
                <c:pt idx="472">
                  <c:v>295952</c:v>
                </c:pt>
                <c:pt idx="473">
                  <c:v>5585</c:v>
                </c:pt>
                <c:pt idx="474">
                  <c:v>34637256</c:v>
                </c:pt>
                <c:pt idx="475">
                  <c:v>1292701</c:v>
                </c:pt>
                <c:pt idx="476">
                  <c:v>255907</c:v>
                </c:pt>
                <c:pt idx="477">
                  <c:v>117097</c:v>
                </c:pt>
                <c:pt idx="478">
                  <c:v>9631561</c:v>
                </c:pt>
                <c:pt idx="479">
                  <c:v>46174</c:v>
                </c:pt>
                <c:pt idx="480">
                  <c:v>38035015</c:v>
                </c:pt>
                <c:pt idx="481">
                  <c:v>9212498</c:v>
                </c:pt>
                <c:pt idx="482">
                  <c:v>29060033</c:v>
                </c:pt>
                <c:pt idx="483">
                  <c:v>23</c:v>
                </c:pt>
                <c:pt idx="484">
                  <c:v>1090669</c:v>
                </c:pt>
                <c:pt idx="485">
                  <c:v>25797350</c:v>
                </c:pt>
                <c:pt idx="486">
                  <c:v>2858264</c:v>
                </c:pt>
                <c:pt idx="487">
                  <c:v>803748</c:v>
                </c:pt>
                <c:pt idx="488">
                  <c:v>4450290</c:v>
                </c:pt>
                <c:pt idx="489">
                  <c:v>2959747</c:v>
                </c:pt>
                <c:pt idx="490">
                  <c:v>207799</c:v>
                </c:pt>
                <c:pt idx="491">
                  <c:v>1141029</c:v>
                </c:pt>
                <c:pt idx="492">
                  <c:v>853065</c:v>
                </c:pt>
                <c:pt idx="493">
                  <c:v>2572581</c:v>
                </c:pt>
                <c:pt idx="494">
                  <c:v>16533651</c:v>
                </c:pt>
                <c:pt idx="495">
                  <c:v>101282</c:v>
                </c:pt>
                <c:pt idx="496">
                  <c:v>717923</c:v>
                </c:pt>
                <c:pt idx="497">
                  <c:v>2287635</c:v>
                </c:pt>
                <c:pt idx="498">
                  <c:v>638360</c:v>
                </c:pt>
                <c:pt idx="499">
                  <c:v>12969755</c:v>
                </c:pt>
                <c:pt idx="500">
                  <c:v>100323</c:v>
                </c:pt>
                <c:pt idx="501">
                  <c:v>5715307</c:v>
                </c:pt>
                <c:pt idx="502">
                  <c:v>17904937</c:v>
                </c:pt>
                <c:pt idx="503">
                  <c:v>321647</c:v>
                </c:pt>
                <c:pt idx="504">
                  <c:v>11281627</c:v>
                </c:pt>
                <c:pt idx="505">
                  <c:v>9661580</c:v>
                </c:pt>
                <c:pt idx="506">
                  <c:v>526196</c:v>
                </c:pt>
                <c:pt idx="507">
                  <c:v>3689493</c:v>
                </c:pt>
                <c:pt idx="508">
                  <c:v>65043</c:v>
                </c:pt>
                <c:pt idx="509">
                  <c:v>53415</c:v>
                </c:pt>
                <c:pt idx="510">
                  <c:v>83084</c:v>
                </c:pt>
                <c:pt idx="511">
                  <c:v>18133727</c:v>
                </c:pt>
                <c:pt idx="512">
                  <c:v>4667426</c:v>
                </c:pt>
                <c:pt idx="513">
                  <c:v>1038332</c:v>
                </c:pt>
                <c:pt idx="514">
                  <c:v>339221</c:v>
                </c:pt>
                <c:pt idx="515">
                  <c:v>11509</c:v>
                </c:pt>
                <c:pt idx="516">
                  <c:v>166019</c:v>
                </c:pt>
                <c:pt idx="517">
                  <c:v>9440437</c:v>
                </c:pt>
                <c:pt idx="518">
                  <c:v>2309754298</c:v>
                </c:pt>
                <c:pt idx="519">
                  <c:v>491455</c:v>
                </c:pt>
                <c:pt idx="520">
                  <c:v>119278111</c:v>
                </c:pt>
                <c:pt idx="521">
                  <c:v>131122</c:v>
                </c:pt>
                <c:pt idx="522">
                  <c:v>1300171</c:v>
                </c:pt>
                <c:pt idx="523">
                  <c:v>1619864</c:v>
                </c:pt>
                <c:pt idx="524">
                  <c:v>2831982</c:v>
                </c:pt>
                <c:pt idx="525">
                  <c:v>610050</c:v>
                </c:pt>
                <c:pt idx="526">
                  <c:v>25666162</c:v>
                </c:pt>
                <c:pt idx="527">
                  <c:v>9189228</c:v>
                </c:pt>
                <c:pt idx="528">
                  <c:v>1807795</c:v>
                </c:pt>
                <c:pt idx="529">
                  <c:v>1024389</c:v>
                </c:pt>
                <c:pt idx="530">
                  <c:v>22285719</c:v>
                </c:pt>
                <c:pt idx="531">
                  <c:v>2585764</c:v>
                </c:pt>
                <c:pt idx="532">
                  <c:v>198286476</c:v>
                </c:pt>
                <c:pt idx="533">
                  <c:v>213628</c:v>
                </c:pt>
                <c:pt idx="534">
                  <c:v>201370</c:v>
                </c:pt>
                <c:pt idx="535">
                  <c:v>51365130</c:v>
                </c:pt>
                <c:pt idx="536">
                  <c:v>847991</c:v>
                </c:pt>
                <c:pt idx="537">
                  <c:v>599987</c:v>
                </c:pt>
                <c:pt idx="538">
                  <c:v>1227483</c:v>
                </c:pt>
                <c:pt idx="539">
                  <c:v>5843386</c:v>
                </c:pt>
                <c:pt idx="540">
                  <c:v>14060116</c:v>
                </c:pt>
                <c:pt idx="541">
                  <c:v>845463</c:v>
                </c:pt>
                <c:pt idx="542">
                  <c:v>5480254</c:v>
                </c:pt>
                <c:pt idx="543">
                  <c:v>10383533</c:v>
                </c:pt>
                <c:pt idx="544">
                  <c:v>7343451</c:v>
                </c:pt>
                <c:pt idx="545">
                  <c:v>1042578</c:v>
                </c:pt>
                <c:pt idx="546">
                  <c:v>99252</c:v>
                </c:pt>
                <c:pt idx="547">
                  <c:v>35646059</c:v>
                </c:pt>
                <c:pt idx="548">
                  <c:v>17735</c:v>
                </c:pt>
                <c:pt idx="549">
                  <c:v>17945599</c:v>
                </c:pt>
                <c:pt idx="550">
                  <c:v>2130323</c:v>
                </c:pt>
                <c:pt idx="551">
                  <c:v>1455294919</c:v>
                </c:pt>
                <c:pt idx="552">
                  <c:v>1270006</c:v>
                </c:pt>
                <c:pt idx="553">
                  <c:v>31832</c:v>
                </c:pt>
                <c:pt idx="554">
                  <c:v>769</c:v>
                </c:pt>
                <c:pt idx="555">
                  <c:v>4900843</c:v>
                </c:pt>
                <c:pt idx="556">
                  <c:v>242144</c:v>
                </c:pt>
                <c:pt idx="557">
                  <c:v>71</c:v>
                </c:pt>
                <c:pt idx="558">
                  <c:v>19014726</c:v>
                </c:pt>
                <c:pt idx="559">
                  <c:v>167462</c:v>
                </c:pt>
                <c:pt idx="560">
                  <c:v>52037396</c:v>
                </c:pt>
                <c:pt idx="561">
                  <c:v>441367</c:v>
                </c:pt>
                <c:pt idx="562">
                  <c:v>464966</c:v>
                </c:pt>
                <c:pt idx="563">
                  <c:v>247627</c:v>
                </c:pt>
                <c:pt idx="564">
                  <c:v>75214</c:v>
                </c:pt>
                <c:pt idx="565">
                  <c:v>23878009</c:v>
                </c:pt>
                <c:pt idx="566">
                  <c:v>1643292</c:v>
                </c:pt>
                <c:pt idx="567">
                  <c:v>737728</c:v>
                </c:pt>
                <c:pt idx="568">
                  <c:v>4764617</c:v>
                </c:pt>
                <c:pt idx="569">
                  <c:v>6762279</c:v>
                </c:pt>
                <c:pt idx="570">
                  <c:v>5026218</c:v>
                </c:pt>
                <c:pt idx="571">
                  <c:v>19377153</c:v>
                </c:pt>
                <c:pt idx="572">
                  <c:v>4861075</c:v>
                </c:pt>
                <c:pt idx="573">
                  <c:v>137070113</c:v>
                </c:pt>
                <c:pt idx="574">
                  <c:v>1523893</c:v>
                </c:pt>
                <c:pt idx="575">
                  <c:v>211823</c:v>
                </c:pt>
                <c:pt idx="576">
                  <c:v>2610340</c:v>
                </c:pt>
                <c:pt idx="577">
                  <c:v>42</c:v>
                </c:pt>
                <c:pt idx="578">
                  <c:v>635811</c:v>
                </c:pt>
                <c:pt idx="579">
                  <c:v>705079</c:v>
                </c:pt>
                <c:pt idx="580">
                  <c:v>601388</c:v>
                </c:pt>
                <c:pt idx="581">
                  <c:v>110380</c:v>
                </c:pt>
                <c:pt idx="582">
                  <c:v>45775</c:v>
                </c:pt>
                <c:pt idx="583">
                  <c:v>34287769</c:v>
                </c:pt>
                <c:pt idx="584">
                  <c:v>20298</c:v>
                </c:pt>
                <c:pt idx="585">
                  <c:v>412517</c:v>
                </c:pt>
                <c:pt idx="586">
                  <c:v>774091</c:v>
                </c:pt>
                <c:pt idx="587">
                  <c:v>6380404</c:v>
                </c:pt>
                <c:pt idx="588">
                  <c:v>568472</c:v>
                </c:pt>
                <c:pt idx="589">
                  <c:v>64748763</c:v>
                </c:pt>
                <c:pt idx="590">
                  <c:v>62919772</c:v>
                </c:pt>
                <c:pt idx="591">
                  <c:v>940663</c:v>
                </c:pt>
                <c:pt idx="592">
                  <c:v>11137</c:v>
                </c:pt>
                <c:pt idx="593">
                  <c:v>743064</c:v>
                </c:pt>
                <c:pt idx="594">
                  <c:v>17671</c:v>
                </c:pt>
                <c:pt idx="595">
                  <c:v>2040023</c:v>
                </c:pt>
                <c:pt idx="596">
                  <c:v>1820478</c:v>
                </c:pt>
                <c:pt idx="597">
                  <c:v>19230485</c:v>
                </c:pt>
                <c:pt idx="598">
                  <c:v>20594509</c:v>
                </c:pt>
                <c:pt idx="599">
                  <c:v>43192252</c:v>
                </c:pt>
                <c:pt idx="600">
                  <c:v>40839</c:v>
                </c:pt>
                <c:pt idx="601">
                  <c:v>5817145</c:v>
                </c:pt>
                <c:pt idx="602">
                  <c:v>109552988</c:v>
                </c:pt>
                <c:pt idx="603">
                  <c:v>9878036</c:v>
                </c:pt>
                <c:pt idx="604">
                  <c:v>1917022</c:v>
                </c:pt>
                <c:pt idx="605">
                  <c:v>40881326</c:v>
                </c:pt>
                <c:pt idx="606">
                  <c:v>4171</c:v>
                </c:pt>
                <c:pt idx="607">
                  <c:v>73173</c:v>
                </c:pt>
                <c:pt idx="608">
                  <c:v>170524</c:v>
                </c:pt>
                <c:pt idx="609">
                  <c:v>879278</c:v>
                </c:pt>
                <c:pt idx="610">
                  <c:v>1228192</c:v>
                </c:pt>
                <c:pt idx="611">
                  <c:v>21359833</c:v>
                </c:pt>
                <c:pt idx="612">
                  <c:v>146251</c:v>
                </c:pt>
                <c:pt idx="613">
                  <c:v>12703238</c:v>
                </c:pt>
                <c:pt idx="614">
                  <c:v>308279777</c:v>
                </c:pt>
                <c:pt idx="615">
                  <c:v>3062501</c:v>
                </c:pt>
                <c:pt idx="616">
                  <c:v>368062</c:v>
                </c:pt>
                <c:pt idx="617">
                  <c:v>1825286</c:v>
                </c:pt>
                <c:pt idx="618">
                  <c:v>7896596</c:v>
                </c:pt>
                <c:pt idx="619">
                  <c:v>1591878444</c:v>
                </c:pt>
                <c:pt idx="620">
                  <c:v>1460616</c:v>
                </c:pt>
                <c:pt idx="621">
                  <c:v>1903488</c:v>
                </c:pt>
                <c:pt idx="622">
                  <c:v>1138582</c:v>
                </c:pt>
                <c:pt idx="623">
                  <c:v>17663553</c:v>
                </c:pt>
                <c:pt idx="624">
                  <c:v>8031645</c:v>
                </c:pt>
                <c:pt idx="625">
                  <c:v>82408198</c:v>
                </c:pt>
                <c:pt idx="626">
                  <c:v>11110169</c:v>
                </c:pt>
                <c:pt idx="627">
                  <c:v>4807189</c:v>
                </c:pt>
                <c:pt idx="628">
                  <c:v>169100</c:v>
                </c:pt>
                <c:pt idx="629">
                  <c:v>209924</c:v>
                </c:pt>
                <c:pt idx="630">
                  <c:v>69403236</c:v>
                </c:pt>
                <c:pt idx="631">
                  <c:v>5090464</c:v>
                </c:pt>
                <c:pt idx="632">
                  <c:v>1140838</c:v>
                </c:pt>
                <c:pt idx="633">
                  <c:v>1099788</c:v>
                </c:pt>
                <c:pt idx="634">
                  <c:v>9903171</c:v>
                </c:pt>
                <c:pt idx="635">
                  <c:v>9224</c:v>
                </c:pt>
                <c:pt idx="636">
                  <c:v>1605253</c:v>
                </c:pt>
                <c:pt idx="637">
                  <c:v>6758942</c:v>
                </c:pt>
                <c:pt idx="638">
                  <c:v>4161168</c:v>
                </c:pt>
                <c:pt idx="639">
                  <c:v>33864102</c:v>
                </c:pt>
                <c:pt idx="640">
                  <c:v>5723307</c:v>
                </c:pt>
                <c:pt idx="641">
                  <c:v>7963447</c:v>
                </c:pt>
                <c:pt idx="642">
                  <c:v>3750214</c:v>
                </c:pt>
                <c:pt idx="643">
                  <c:v>814587</c:v>
                </c:pt>
                <c:pt idx="644">
                  <c:v>10016377</c:v>
                </c:pt>
                <c:pt idx="645">
                  <c:v>67234</c:v>
                </c:pt>
                <c:pt idx="646">
                  <c:v>92722</c:v>
                </c:pt>
                <c:pt idx="647">
                  <c:v>32501731</c:v>
                </c:pt>
                <c:pt idx="648">
                  <c:v>1836778</c:v>
                </c:pt>
                <c:pt idx="649">
                  <c:v>49070242</c:v>
                </c:pt>
                <c:pt idx="650">
                  <c:v>29902474</c:v>
                </c:pt>
                <c:pt idx="651">
                  <c:v>732797</c:v>
                </c:pt>
                <c:pt idx="652">
                  <c:v>2051581</c:v>
                </c:pt>
                <c:pt idx="653">
                  <c:v>1124714</c:v>
                </c:pt>
                <c:pt idx="654">
                  <c:v>158</c:v>
                </c:pt>
                <c:pt idx="655">
                  <c:v>220800</c:v>
                </c:pt>
                <c:pt idx="656">
                  <c:v>1696620790</c:v>
                </c:pt>
                <c:pt idx="657">
                  <c:v>9848492</c:v>
                </c:pt>
                <c:pt idx="658">
                  <c:v>80849789</c:v>
                </c:pt>
                <c:pt idx="659">
                  <c:v>65697</c:v>
                </c:pt>
                <c:pt idx="660">
                  <c:v>20021</c:v>
                </c:pt>
                <c:pt idx="661">
                  <c:v>620851</c:v>
                </c:pt>
                <c:pt idx="662">
                  <c:v>4566652</c:v>
                </c:pt>
                <c:pt idx="663">
                  <c:v>166543</c:v>
                </c:pt>
                <c:pt idx="664">
                  <c:v>64907</c:v>
                </c:pt>
                <c:pt idx="665">
                  <c:v>211629</c:v>
                </c:pt>
                <c:pt idx="666">
                  <c:v>2363370</c:v>
                </c:pt>
                <c:pt idx="667">
                  <c:v>2752300077</c:v>
                </c:pt>
                <c:pt idx="668">
                  <c:v>1039722</c:v>
                </c:pt>
                <c:pt idx="669">
                  <c:v>42495</c:v>
                </c:pt>
                <c:pt idx="670">
                  <c:v>5129088</c:v>
                </c:pt>
                <c:pt idx="671">
                  <c:v>80445986</c:v>
                </c:pt>
                <c:pt idx="672">
                  <c:v>28801466</c:v>
                </c:pt>
                <c:pt idx="673">
                  <c:v>134492510</c:v>
                </c:pt>
                <c:pt idx="674">
                  <c:v>313793</c:v>
                </c:pt>
                <c:pt idx="675">
                  <c:v>1484444</c:v>
                </c:pt>
                <c:pt idx="676">
                  <c:v>1236253</c:v>
                </c:pt>
                <c:pt idx="677">
                  <c:v>7990989731</c:v>
                </c:pt>
                <c:pt idx="678">
                  <c:v>85209</c:v>
                </c:pt>
                <c:pt idx="679">
                  <c:v>12543630</c:v>
                </c:pt>
                <c:pt idx="680">
                  <c:v>7503687</c:v>
                </c:pt>
                <c:pt idx="681">
                  <c:v>21751203</c:v>
                </c:pt>
                <c:pt idx="682">
                  <c:v>16779</c:v>
                </c:pt>
                <c:pt idx="683">
                  <c:v>4333927</c:v>
                </c:pt>
                <c:pt idx="684">
                  <c:v>48389069</c:v>
                </c:pt>
                <c:pt idx="685">
                  <c:v>1392965</c:v>
                </c:pt>
                <c:pt idx="686">
                  <c:v>2317664</c:v>
                </c:pt>
                <c:pt idx="687">
                  <c:v>7719332</c:v>
                </c:pt>
                <c:pt idx="688">
                  <c:v>81330</c:v>
                </c:pt>
                <c:pt idx="689">
                  <c:v>29029638</c:v>
                </c:pt>
                <c:pt idx="690">
                  <c:v>777085</c:v>
                </c:pt>
                <c:pt idx="691">
                  <c:v>74932</c:v>
                </c:pt>
                <c:pt idx="692">
                  <c:v>450390</c:v>
                </c:pt>
                <c:pt idx="693">
                  <c:v>14515</c:v>
                </c:pt>
                <c:pt idx="694">
                  <c:v>89776</c:v>
                </c:pt>
                <c:pt idx="695">
                  <c:v>15871388</c:v>
                </c:pt>
                <c:pt idx="696">
                  <c:v>1852714</c:v>
                </c:pt>
                <c:pt idx="697">
                  <c:v>1094625</c:v>
                </c:pt>
                <c:pt idx="698">
                  <c:v>10456857</c:v>
                </c:pt>
                <c:pt idx="699">
                  <c:v>15853</c:v>
                </c:pt>
                <c:pt idx="700">
                  <c:v>458540</c:v>
                </c:pt>
                <c:pt idx="701">
                  <c:v>941724</c:v>
                </c:pt>
                <c:pt idx="702">
                  <c:v>7471711</c:v>
                </c:pt>
                <c:pt idx="703">
                  <c:v>5736588</c:v>
                </c:pt>
                <c:pt idx="704">
                  <c:v>1152425</c:v>
                </c:pt>
                <c:pt idx="705">
                  <c:v>6052258</c:v>
                </c:pt>
                <c:pt idx="706">
                  <c:v>58612689</c:v>
                </c:pt>
                <c:pt idx="707">
                  <c:v>1753744</c:v>
                </c:pt>
                <c:pt idx="708">
                  <c:v>10361574</c:v>
                </c:pt>
                <c:pt idx="709">
                  <c:v>41888592</c:v>
                </c:pt>
                <c:pt idx="710">
                  <c:v>15049652</c:v>
                </c:pt>
                <c:pt idx="711">
                  <c:v>1156860</c:v>
                </c:pt>
                <c:pt idx="712">
                  <c:v>1159223</c:v>
                </c:pt>
                <c:pt idx="713">
                  <c:v>4947683</c:v>
                </c:pt>
                <c:pt idx="714">
                  <c:v>182692329</c:v>
                </c:pt>
                <c:pt idx="715">
                  <c:v>2219740</c:v>
                </c:pt>
                <c:pt idx="716">
                  <c:v>478231</c:v>
                </c:pt>
                <c:pt idx="717">
                  <c:v>116324675</c:v>
                </c:pt>
                <c:pt idx="718">
                  <c:v>79402392</c:v>
                </c:pt>
                <c:pt idx="719">
                  <c:v>45714569</c:v>
                </c:pt>
                <c:pt idx="720">
                  <c:v>989105</c:v>
                </c:pt>
                <c:pt idx="721">
                  <c:v>1563544</c:v>
                </c:pt>
                <c:pt idx="722">
                  <c:v>15269621</c:v>
                </c:pt>
                <c:pt idx="723">
                  <c:v>6477279</c:v>
                </c:pt>
                <c:pt idx="724">
                  <c:v>26980683</c:v>
                </c:pt>
                <c:pt idx="725">
                  <c:v>3481811</c:v>
                </c:pt>
                <c:pt idx="726">
                  <c:v>11127534</c:v>
                </c:pt>
                <c:pt idx="727">
                  <c:v>3828885</c:v>
                </c:pt>
                <c:pt idx="728">
                  <c:v>621550</c:v>
                </c:pt>
                <c:pt idx="729">
                  <c:v>14424750</c:v>
                </c:pt>
                <c:pt idx="730">
                  <c:v>17523385</c:v>
                </c:pt>
                <c:pt idx="731">
                  <c:v>7307333</c:v>
                </c:pt>
                <c:pt idx="732">
                  <c:v>581893</c:v>
                </c:pt>
                <c:pt idx="733">
                  <c:v>10275218</c:v>
                </c:pt>
                <c:pt idx="734">
                  <c:v>71782</c:v>
                </c:pt>
                <c:pt idx="735">
                  <c:v>129828</c:v>
                </c:pt>
                <c:pt idx="736">
                  <c:v>11021922</c:v>
                </c:pt>
                <c:pt idx="737">
                  <c:v>10504360</c:v>
                </c:pt>
                <c:pt idx="738">
                  <c:v>191948</c:v>
                </c:pt>
                <c:pt idx="739">
                  <c:v>1586945</c:v>
                </c:pt>
                <c:pt idx="740">
                  <c:v>462252</c:v>
                </c:pt>
                <c:pt idx="741">
                  <c:v>24506563</c:v>
                </c:pt>
                <c:pt idx="742">
                  <c:v>2954751</c:v>
                </c:pt>
                <c:pt idx="743">
                  <c:v>113310</c:v>
                </c:pt>
                <c:pt idx="744">
                  <c:v>229844</c:v>
                </c:pt>
                <c:pt idx="745">
                  <c:v>29506</c:v>
                </c:pt>
                <c:pt idx="746">
                  <c:v>7593345</c:v>
                </c:pt>
                <c:pt idx="747">
                  <c:v>53174128</c:v>
                </c:pt>
                <c:pt idx="748">
                  <c:v>751887</c:v>
                </c:pt>
                <c:pt idx="749">
                  <c:v>642682</c:v>
                </c:pt>
                <c:pt idx="750">
                  <c:v>10790740</c:v>
                </c:pt>
                <c:pt idx="751">
                  <c:v>2003296</c:v>
                </c:pt>
                <c:pt idx="752">
                  <c:v>1299906</c:v>
                </c:pt>
                <c:pt idx="753">
                  <c:v>1157701</c:v>
                </c:pt>
                <c:pt idx="754">
                  <c:v>21206268</c:v>
                </c:pt>
                <c:pt idx="755">
                  <c:v>20200</c:v>
                </c:pt>
                <c:pt idx="756">
                  <c:v>3351343</c:v>
                </c:pt>
                <c:pt idx="757">
                  <c:v>1073713</c:v>
                </c:pt>
                <c:pt idx="758">
                  <c:v>1641054</c:v>
                </c:pt>
                <c:pt idx="759">
                  <c:v>1140685</c:v>
                </c:pt>
                <c:pt idx="760">
                  <c:v>925319379</c:v>
                </c:pt>
                <c:pt idx="761">
                  <c:v>1536609</c:v>
                </c:pt>
                <c:pt idx="762">
                  <c:v>1291717</c:v>
                </c:pt>
                <c:pt idx="763">
                  <c:v>71958363</c:v>
                </c:pt>
                <c:pt idx="764">
                  <c:v>1324690</c:v>
                </c:pt>
                <c:pt idx="765">
                  <c:v>10268006</c:v>
                </c:pt>
                <c:pt idx="766">
                  <c:v>685763</c:v>
                </c:pt>
                <c:pt idx="767">
                  <c:v>2497931</c:v>
                </c:pt>
                <c:pt idx="768">
                  <c:v>19777</c:v>
                </c:pt>
                <c:pt idx="769">
                  <c:v>40</c:v>
                </c:pt>
                <c:pt idx="770">
                  <c:v>46778274</c:v>
                </c:pt>
                <c:pt idx="771">
                  <c:v>24807</c:v>
                </c:pt>
                <c:pt idx="772">
                  <c:v>18431248</c:v>
                </c:pt>
                <c:pt idx="773">
                  <c:v>26964796</c:v>
                </c:pt>
                <c:pt idx="774">
                  <c:v>130252161</c:v>
                </c:pt>
                <c:pt idx="775">
                  <c:v>995293</c:v>
                </c:pt>
                <c:pt idx="776">
                  <c:v>17579589</c:v>
                </c:pt>
                <c:pt idx="777">
                  <c:v>1535947</c:v>
                </c:pt>
                <c:pt idx="778">
                  <c:v>1778224</c:v>
                </c:pt>
                <c:pt idx="779">
                  <c:v>959141</c:v>
                </c:pt>
                <c:pt idx="780">
                  <c:v>344612216</c:v>
                </c:pt>
                <c:pt idx="781">
                  <c:v>12757453</c:v>
                </c:pt>
                <c:pt idx="782">
                  <c:v>578539</c:v>
                </c:pt>
                <c:pt idx="783">
                  <c:v>280543</c:v>
                </c:pt>
                <c:pt idx="784">
                  <c:v>13658451</c:v>
                </c:pt>
                <c:pt idx="785">
                  <c:v>16370</c:v>
                </c:pt>
                <c:pt idx="786">
                  <c:v>10563</c:v>
                </c:pt>
                <c:pt idx="787">
                  <c:v>456281</c:v>
                </c:pt>
                <c:pt idx="788">
                  <c:v>9641706</c:v>
                </c:pt>
                <c:pt idx="789">
                  <c:v>1059821</c:v>
                </c:pt>
                <c:pt idx="790">
                  <c:v>91570</c:v>
                </c:pt>
                <c:pt idx="791">
                  <c:v>31110511</c:v>
                </c:pt>
                <c:pt idx="792">
                  <c:v>144271</c:v>
                </c:pt>
                <c:pt idx="793">
                  <c:v>429759848</c:v>
                </c:pt>
                <c:pt idx="794">
                  <c:v>600027</c:v>
                </c:pt>
                <c:pt idx="795">
                  <c:v>83827880</c:v>
                </c:pt>
                <c:pt idx="796">
                  <c:v>1648058</c:v>
                </c:pt>
                <c:pt idx="797">
                  <c:v>33554670</c:v>
                </c:pt>
                <c:pt idx="798">
                  <c:v>1677745</c:v>
                </c:pt>
                <c:pt idx="799">
                  <c:v>18858879</c:v>
                </c:pt>
                <c:pt idx="800">
                  <c:v>7594886</c:v>
                </c:pt>
                <c:pt idx="801">
                  <c:v>7144006</c:v>
                </c:pt>
                <c:pt idx="802">
                  <c:v>1076966242</c:v>
                </c:pt>
                <c:pt idx="803">
                  <c:v>349258</c:v>
                </c:pt>
                <c:pt idx="804">
                  <c:v>21613155</c:v>
                </c:pt>
                <c:pt idx="805">
                  <c:v>680343</c:v>
                </c:pt>
                <c:pt idx="806">
                  <c:v>2375852</c:v>
                </c:pt>
                <c:pt idx="807">
                  <c:v>17896362</c:v>
                </c:pt>
                <c:pt idx="808">
                  <c:v>7556481</c:v>
                </c:pt>
                <c:pt idx="809">
                  <c:v>92521774</c:v>
                </c:pt>
                <c:pt idx="810">
                  <c:v>781311</c:v>
                </c:pt>
                <c:pt idx="811">
                  <c:v>442594</c:v>
                </c:pt>
                <c:pt idx="812">
                  <c:v>730041</c:v>
                </c:pt>
                <c:pt idx="813">
                  <c:v>1080487</c:v>
                </c:pt>
                <c:pt idx="814">
                  <c:v>71402341</c:v>
                </c:pt>
                <c:pt idx="815">
                  <c:v>30809</c:v>
                </c:pt>
                <c:pt idx="816">
                  <c:v>3353627</c:v>
                </c:pt>
                <c:pt idx="817">
                  <c:v>15288112</c:v>
                </c:pt>
                <c:pt idx="818">
                  <c:v>4003858</c:v>
                </c:pt>
                <c:pt idx="819">
                  <c:v>399046</c:v>
                </c:pt>
                <c:pt idx="820">
                  <c:v>131753564</c:v>
                </c:pt>
                <c:pt idx="821">
                  <c:v>215168</c:v>
                </c:pt>
                <c:pt idx="822">
                  <c:v>124746</c:v>
                </c:pt>
                <c:pt idx="823">
                  <c:v>28866</c:v>
                </c:pt>
                <c:pt idx="824">
                  <c:v>23001596</c:v>
                </c:pt>
                <c:pt idx="825">
                  <c:v>78006</c:v>
                </c:pt>
                <c:pt idx="826">
                  <c:v>880889</c:v>
                </c:pt>
                <c:pt idx="827">
                  <c:v>1244482</c:v>
                </c:pt>
                <c:pt idx="828">
                  <c:v>161909</c:v>
                </c:pt>
                <c:pt idx="829">
                  <c:v>1260992</c:v>
                </c:pt>
                <c:pt idx="830">
                  <c:v>95433</c:v>
                </c:pt>
                <c:pt idx="831">
                  <c:v>5684</c:v>
                </c:pt>
                <c:pt idx="832">
                  <c:v>40554502</c:v>
                </c:pt>
                <c:pt idx="833">
                  <c:v>94974</c:v>
                </c:pt>
                <c:pt idx="834">
                  <c:v>602667</c:v>
                </c:pt>
                <c:pt idx="835">
                  <c:v>9740622</c:v>
                </c:pt>
                <c:pt idx="836">
                  <c:v>31519</c:v>
                </c:pt>
                <c:pt idx="837">
                  <c:v>3644897</c:v>
                </c:pt>
                <c:pt idx="838">
                  <c:v>105490591</c:v>
                </c:pt>
                <c:pt idx="839">
                  <c:v>112122</c:v>
                </c:pt>
                <c:pt idx="840">
                  <c:v>4166563</c:v>
                </c:pt>
                <c:pt idx="841">
                  <c:v>3043609</c:v>
                </c:pt>
                <c:pt idx="842">
                  <c:v>4105352</c:v>
                </c:pt>
                <c:pt idx="843">
                  <c:v>24316</c:v>
                </c:pt>
                <c:pt idx="844">
                  <c:v>4925529</c:v>
                </c:pt>
                <c:pt idx="845">
                  <c:v>2600221</c:v>
                </c:pt>
                <c:pt idx="846">
                  <c:v>263087</c:v>
                </c:pt>
                <c:pt idx="847">
                  <c:v>137751</c:v>
                </c:pt>
                <c:pt idx="848">
                  <c:v>11822265</c:v>
                </c:pt>
                <c:pt idx="849">
                  <c:v>1604683</c:v>
                </c:pt>
                <c:pt idx="850">
                  <c:v>1021985</c:v>
                </c:pt>
                <c:pt idx="851">
                  <c:v>609550</c:v>
                </c:pt>
                <c:pt idx="852">
                  <c:v>21735</c:v>
                </c:pt>
                <c:pt idx="853">
                  <c:v>10469139</c:v>
                </c:pt>
                <c:pt idx="854">
                  <c:v>1199639</c:v>
                </c:pt>
                <c:pt idx="855">
                  <c:v>2638877</c:v>
                </c:pt>
                <c:pt idx="856">
                  <c:v>463691</c:v>
                </c:pt>
                <c:pt idx="857">
                  <c:v>108512</c:v>
                </c:pt>
                <c:pt idx="858">
                  <c:v>97829</c:v>
                </c:pt>
                <c:pt idx="859">
                  <c:v>506780</c:v>
                </c:pt>
                <c:pt idx="860">
                  <c:v>36335</c:v>
                </c:pt>
                <c:pt idx="861">
                  <c:v>7904356</c:v>
                </c:pt>
                <c:pt idx="862">
                  <c:v>4600241</c:v>
                </c:pt>
                <c:pt idx="863">
                  <c:v>93641</c:v>
                </c:pt>
                <c:pt idx="864">
                  <c:v>788767</c:v>
                </c:pt>
                <c:pt idx="865">
                  <c:v>62089</c:v>
                </c:pt>
                <c:pt idx="866">
                  <c:v>4308230</c:v>
                </c:pt>
                <c:pt idx="867">
                  <c:v>1751708</c:v>
                </c:pt>
                <c:pt idx="868">
                  <c:v>33317</c:v>
                </c:pt>
                <c:pt idx="869">
                  <c:v>68406</c:v>
                </c:pt>
                <c:pt idx="870">
                  <c:v>3882610</c:v>
                </c:pt>
                <c:pt idx="871">
                  <c:v>285858</c:v>
                </c:pt>
                <c:pt idx="872">
                  <c:v>413266</c:v>
                </c:pt>
                <c:pt idx="873">
                  <c:v>1400445</c:v>
                </c:pt>
                <c:pt idx="874">
                  <c:v>953626</c:v>
                </c:pt>
                <c:pt idx="875">
                  <c:v>3969775</c:v>
                </c:pt>
                <c:pt idx="876">
                  <c:v>397210</c:v>
                </c:pt>
                <c:pt idx="877">
                  <c:v>1516</c:v>
                </c:pt>
                <c:pt idx="878">
                  <c:v>746</c:v>
                </c:pt>
                <c:pt idx="879">
                  <c:v>8501</c:v>
                </c:pt>
                <c:pt idx="880">
                  <c:v>35685</c:v>
                </c:pt>
                <c:pt idx="881">
                  <c:v>190367</c:v>
                </c:pt>
                <c:pt idx="882">
                  <c:v>2317688</c:v>
                </c:pt>
                <c:pt idx="883">
                  <c:v>36148</c:v>
                </c:pt>
                <c:pt idx="884">
                  <c:v>33214</c:v>
                </c:pt>
                <c:pt idx="885">
                  <c:v>70815</c:v>
                </c:pt>
                <c:pt idx="886">
                  <c:v>793</c:v>
                </c:pt>
                <c:pt idx="887">
                  <c:v>224</c:v>
                </c:pt>
                <c:pt idx="888">
                  <c:v>691431</c:v>
                </c:pt>
                <c:pt idx="889">
                  <c:v>3147765</c:v>
                </c:pt>
                <c:pt idx="890">
                  <c:v>10316</c:v>
                </c:pt>
                <c:pt idx="891">
                  <c:v>75789</c:v>
                </c:pt>
                <c:pt idx="892">
                  <c:v>1640</c:v>
                </c:pt>
                <c:pt idx="893">
                  <c:v>491854</c:v>
                </c:pt>
                <c:pt idx="894">
                  <c:v>268142</c:v>
                </c:pt>
                <c:pt idx="895">
                  <c:v>1378946</c:v>
                </c:pt>
                <c:pt idx="896">
                  <c:v>414</c:v>
                </c:pt>
                <c:pt idx="897">
                  <c:v>1480</c:v>
                </c:pt>
                <c:pt idx="898">
                  <c:v>5200</c:v>
                </c:pt>
                <c:pt idx="899">
                  <c:v>6892</c:v>
                </c:pt>
                <c:pt idx="900">
                  <c:v>16554</c:v>
                </c:pt>
                <c:pt idx="901">
                  <c:v>32798</c:v>
                </c:pt>
                <c:pt idx="902">
                  <c:v>1503</c:v>
                </c:pt>
                <c:pt idx="903">
                  <c:v>429966</c:v>
                </c:pt>
                <c:pt idx="904">
                  <c:v>0</c:v>
                </c:pt>
                <c:pt idx="905">
                  <c:v>10964</c:v>
                </c:pt>
                <c:pt idx="906">
                  <c:v>0</c:v>
                </c:pt>
                <c:pt idx="907">
                  <c:v>135249</c:v>
                </c:pt>
                <c:pt idx="908">
                  <c:v>50365749</c:v>
                </c:pt>
                <c:pt idx="909">
                  <c:v>148358224</c:v>
                </c:pt>
                <c:pt idx="910">
                  <c:v>277536</c:v>
                </c:pt>
                <c:pt idx="911">
                  <c:v>313998</c:v>
                </c:pt>
                <c:pt idx="912">
                  <c:v>0</c:v>
                </c:pt>
                <c:pt idx="913">
                  <c:v>358064</c:v>
                </c:pt>
                <c:pt idx="914">
                  <c:v>0</c:v>
                </c:pt>
                <c:pt idx="915">
                  <c:v>6114404</c:v>
                </c:pt>
                <c:pt idx="916">
                  <c:v>438043</c:v>
                </c:pt>
                <c:pt idx="917">
                  <c:v>263612</c:v>
                </c:pt>
                <c:pt idx="918">
                  <c:v>3169850</c:v>
                </c:pt>
                <c:pt idx="919">
                  <c:v>18187023</c:v>
                </c:pt>
                <c:pt idx="920">
                  <c:v>56530579</c:v>
                </c:pt>
                <c:pt idx="921">
                  <c:v>0</c:v>
                </c:pt>
                <c:pt idx="922">
                  <c:v>10185641</c:v>
                </c:pt>
                <c:pt idx="923">
                  <c:v>3456969</c:v>
                </c:pt>
                <c:pt idx="924">
                  <c:v>1770817</c:v>
                </c:pt>
                <c:pt idx="925">
                  <c:v>12912707</c:v>
                </c:pt>
                <c:pt idx="926">
                  <c:v>7920988</c:v>
                </c:pt>
                <c:pt idx="927">
                  <c:v>669159</c:v>
                </c:pt>
                <c:pt idx="928">
                  <c:v>0</c:v>
                </c:pt>
                <c:pt idx="929">
                  <c:v>56452388</c:v>
                </c:pt>
                <c:pt idx="930">
                  <c:v>0</c:v>
                </c:pt>
                <c:pt idx="931">
                  <c:v>288656579</c:v>
                </c:pt>
                <c:pt idx="932">
                  <c:v>141912692</c:v>
                </c:pt>
                <c:pt idx="933">
                  <c:v>15930919</c:v>
                </c:pt>
                <c:pt idx="934">
                  <c:v>989282</c:v>
                </c:pt>
                <c:pt idx="935">
                  <c:v>61374841</c:v>
                </c:pt>
                <c:pt idx="936">
                  <c:v>329141</c:v>
                </c:pt>
                <c:pt idx="937">
                  <c:v>176206</c:v>
                </c:pt>
                <c:pt idx="938">
                  <c:v>176206</c:v>
                </c:pt>
                <c:pt idx="939">
                  <c:v>469193</c:v>
                </c:pt>
                <c:pt idx="940">
                  <c:v>69441470</c:v>
                </c:pt>
                <c:pt idx="941">
                  <c:v>0</c:v>
                </c:pt>
                <c:pt idx="942">
                  <c:v>0</c:v>
                </c:pt>
                <c:pt idx="943">
                  <c:v>31946705</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47315</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2318653109</c:v>
                </c:pt>
                <c:pt idx="1000">
                  <c:v>0</c:v>
                </c:pt>
                <c:pt idx="1001">
                  <c:v>0</c:v>
                </c:pt>
                <c:pt idx="1002">
                  <c:v>0</c:v>
                </c:pt>
                <c:pt idx="1003">
                  <c:v>0</c:v>
                </c:pt>
                <c:pt idx="1004">
                  <c:v>0</c:v>
                </c:pt>
                <c:pt idx="1005">
                  <c:v>0</c:v>
                </c:pt>
                <c:pt idx="1006">
                  <c:v>0</c:v>
                </c:pt>
                <c:pt idx="1007">
                  <c:v>0</c:v>
                </c:pt>
                <c:pt idx="1008">
                  <c:v>500000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172581</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261428100</c:v>
                </c:pt>
                <c:pt idx="1066">
                  <c:v>89512</c:v>
                </c:pt>
                <c:pt idx="1067">
                  <c:v>100590</c:v>
                </c:pt>
                <c:pt idx="1068">
                  <c:v>1051281</c:v>
                </c:pt>
                <c:pt idx="1069">
                  <c:v>9547</c:v>
                </c:pt>
                <c:pt idx="1070">
                  <c:v>3356448</c:v>
                </c:pt>
                <c:pt idx="1071">
                  <c:v>2835760</c:v>
                </c:pt>
                <c:pt idx="1072">
                  <c:v>71988035</c:v>
                </c:pt>
                <c:pt idx="1073">
                  <c:v>1810866</c:v>
                </c:pt>
                <c:pt idx="1074">
                  <c:v>726022</c:v>
                </c:pt>
                <c:pt idx="1075">
                  <c:v>1480857</c:v>
                </c:pt>
                <c:pt idx="1076">
                  <c:v>39798544</c:v>
                </c:pt>
                <c:pt idx="1077">
                  <c:v>3080006</c:v>
                </c:pt>
                <c:pt idx="1078">
                  <c:v>6358409</c:v>
                </c:pt>
                <c:pt idx="1079">
                  <c:v>646500</c:v>
                </c:pt>
                <c:pt idx="1080">
                  <c:v>150062</c:v>
                </c:pt>
                <c:pt idx="1081">
                  <c:v>4756978</c:v>
                </c:pt>
                <c:pt idx="1082">
                  <c:v>697729</c:v>
                </c:pt>
                <c:pt idx="1083">
                  <c:v>424443</c:v>
                </c:pt>
                <c:pt idx="1084">
                  <c:v>1338941</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numCache>
            </c:numRef>
          </c:yVal>
          <c:smooth val="0"/>
          <c:extLst>
            <c:ext xmlns:c16="http://schemas.microsoft.com/office/drawing/2014/chart" uri="{C3380CC4-5D6E-409C-BE32-E72D297353CC}">
              <c16:uniqueId val="{00000000-1994-4265-9F6F-6C76CF22F9FF}"/>
            </c:ext>
          </c:extLst>
        </c:ser>
        <c:dLbls>
          <c:showLegendKey val="0"/>
          <c:showVal val="0"/>
          <c:showCatName val="0"/>
          <c:showSerName val="0"/>
          <c:showPercent val="0"/>
          <c:showBubbleSize val="0"/>
        </c:dLbls>
        <c:axId val="318450751"/>
        <c:axId val="318465727"/>
      </c:scatterChart>
      <c:valAx>
        <c:axId val="3184507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65727"/>
        <c:crosses val="autoZero"/>
        <c:crossBetween val="midCat"/>
      </c:valAx>
      <c:valAx>
        <c:axId val="318465727"/>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50751"/>
        <c:crosses val="autoZero"/>
        <c:crossBetween val="midCat"/>
        <c:dispUnits>
          <c:builtInUnit val="millions"/>
        </c:dispUnits>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Yearwise</a:t>
            </a:r>
            <a:r>
              <a:rPr lang="en-US" baseline="0"/>
              <a:t> view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Year!$A$5:$A$16</c:f>
              <c:strCache>
                <c:ptCount val="12"/>
                <c:pt idx="0">
                  <c:v>2007</c:v>
                </c:pt>
                <c:pt idx="1">
                  <c:v>2010</c:v>
                </c:pt>
                <c:pt idx="2">
                  <c:v>2013</c:v>
                </c:pt>
                <c:pt idx="3">
                  <c:v>2014</c:v>
                </c:pt>
                <c:pt idx="4">
                  <c:v>2015</c:v>
                </c:pt>
                <c:pt idx="5">
                  <c:v>2016</c:v>
                </c:pt>
                <c:pt idx="6">
                  <c:v>2017</c:v>
                </c:pt>
                <c:pt idx="7">
                  <c:v>2018</c:v>
                </c:pt>
                <c:pt idx="8">
                  <c:v>2019</c:v>
                </c:pt>
                <c:pt idx="9">
                  <c:v>2020</c:v>
                </c:pt>
                <c:pt idx="10">
                  <c:v>2021</c:v>
                </c:pt>
                <c:pt idx="11">
                  <c:v>2022</c:v>
                </c:pt>
              </c:strCache>
            </c:strRef>
          </c:cat>
          <c:val>
            <c:numRef>
              <c:f>Year!$B$5:$B$16</c:f>
              <c:numCache>
                <c:formatCode>#,,\ "M"</c:formatCode>
                <c:ptCount val="12"/>
                <c:pt idx="0">
                  <c:v>19897294</c:v>
                </c:pt>
                <c:pt idx="1">
                  <c:v>858947638.5</c:v>
                </c:pt>
                <c:pt idx="2">
                  <c:v>343900673</c:v>
                </c:pt>
                <c:pt idx="3">
                  <c:v>395135530.125</c:v>
                </c:pt>
                <c:pt idx="4">
                  <c:v>1134726723.2</c:v>
                </c:pt>
                <c:pt idx="5">
                  <c:v>626775319.875</c:v>
                </c:pt>
                <c:pt idx="6">
                  <c:v>1254663367.7857144</c:v>
                </c:pt>
                <c:pt idx="7">
                  <c:v>169742629.35714287</c:v>
                </c:pt>
                <c:pt idx="8">
                  <c:v>148087640.19999999</c:v>
                </c:pt>
                <c:pt idx="9">
                  <c:v>83429971</c:v>
                </c:pt>
                <c:pt idx="10">
                  <c:v>34786544.5</c:v>
                </c:pt>
                <c:pt idx="11">
                  <c:v>3500098.313253012</c:v>
                </c:pt>
              </c:numCache>
            </c:numRef>
          </c:val>
          <c:extLst>
            <c:ext xmlns:c16="http://schemas.microsoft.com/office/drawing/2014/chart" uri="{C3380CC4-5D6E-409C-BE32-E72D297353CC}">
              <c16:uniqueId val="{00000000-7DA0-44E2-804C-0F3B4FF8F7A8}"/>
            </c:ext>
          </c:extLst>
        </c:ser>
        <c:dLbls>
          <c:dLblPos val="outEnd"/>
          <c:showLegendKey val="0"/>
          <c:showVal val="1"/>
          <c:showCatName val="0"/>
          <c:showSerName val="0"/>
          <c:showPercent val="0"/>
          <c:showBubbleSize val="0"/>
        </c:dLbls>
        <c:gapWidth val="219"/>
        <c:overlap val="-27"/>
        <c:axId val="2086998303"/>
        <c:axId val="2087014943"/>
      </c:barChart>
      <c:catAx>
        <c:axId val="2086998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4943"/>
        <c:crosses val="autoZero"/>
        <c:auto val="1"/>
        <c:lblAlgn val="ctr"/>
        <c:lblOffset val="100"/>
        <c:noMultiLvlLbl val="0"/>
      </c:catAx>
      <c:valAx>
        <c:axId val="208701494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quot;" sourceLinked="1"/>
        <c:majorTickMark val="none"/>
        <c:minorTickMark val="none"/>
        <c:tickLblPos val="nextTo"/>
        <c:crossAx val="20869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J.xlsx]Year!PivotTable3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Yearwise audienece</a:t>
            </a:r>
            <a:r>
              <a:rPr lang="en-US" sz="1400" baseline="0"/>
              <a:t> engagement</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Year!$E$26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Year!$D$27:$D$39</c:f>
              <c:strCache>
                <c:ptCount val="13"/>
                <c:pt idx="0">
                  <c:v>2007</c:v>
                </c:pt>
                <c:pt idx="1">
                  <c:v>2010</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Year!$E$27:$E$39</c:f>
              <c:numCache>
                <c:formatCode>#,\ "K"</c:formatCode>
                <c:ptCount val="13"/>
                <c:pt idx="0">
                  <c:v>5343</c:v>
                </c:pt>
                <c:pt idx="1">
                  <c:v>217011.5</c:v>
                </c:pt>
                <c:pt idx="2">
                  <c:v>19175</c:v>
                </c:pt>
                <c:pt idx="3">
                  <c:v>25552</c:v>
                </c:pt>
                <c:pt idx="4">
                  <c:v>3221</c:v>
                </c:pt>
                <c:pt idx="5">
                  <c:v>231948.08333333334</c:v>
                </c:pt>
                <c:pt idx="6">
                  <c:v>166190.30769230769</c:v>
                </c:pt>
                <c:pt idx="7">
                  <c:v>223068.71428571429</c:v>
                </c:pt>
                <c:pt idx="8">
                  <c:v>669120.39130434778</c:v>
                </c:pt>
                <c:pt idx="9">
                  <c:v>34145.972222222219</c:v>
                </c:pt>
                <c:pt idx="10">
                  <c:v>31154.517857142859</c:v>
                </c:pt>
                <c:pt idx="11">
                  <c:v>9739.2247191011229</c:v>
                </c:pt>
                <c:pt idx="12">
                  <c:v>9520.275510204081</c:v>
                </c:pt>
              </c:numCache>
            </c:numRef>
          </c:val>
          <c:extLst>
            <c:ext xmlns:c16="http://schemas.microsoft.com/office/drawing/2014/chart" uri="{C3380CC4-5D6E-409C-BE32-E72D297353CC}">
              <c16:uniqueId val="{00000000-ED27-45A0-A6D1-80270A779ECB}"/>
            </c:ext>
          </c:extLst>
        </c:ser>
        <c:dLbls>
          <c:dLblPos val="outEnd"/>
          <c:showLegendKey val="0"/>
          <c:showVal val="1"/>
          <c:showCatName val="0"/>
          <c:showSerName val="0"/>
          <c:showPercent val="0"/>
          <c:showBubbleSize val="0"/>
        </c:dLbls>
        <c:gapWidth val="219"/>
        <c:overlap val="-27"/>
        <c:axId val="492160863"/>
        <c:axId val="492162111"/>
      </c:barChart>
      <c:catAx>
        <c:axId val="492160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111"/>
        <c:crosses val="autoZero"/>
        <c:auto val="1"/>
        <c:lblAlgn val="ctr"/>
        <c:lblOffset val="100"/>
        <c:noMultiLvlLbl val="0"/>
      </c:catAx>
      <c:valAx>
        <c:axId val="49216211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No.of</a:t>
                </a:r>
                <a:r>
                  <a:rPr lang="en-GB" baseline="0"/>
                  <a:t> comments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K&quot;" sourceLinked="1"/>
        <c:majorTickMark val="none"/>
        <c:minorTickMark val="none"/>
        <c:tickLblPos val="nextTo"/>
        <c:crossAx val="4921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video description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metrics'!$B$4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metrics'!$A$5:$A$6</c:f>
              <c:strCache>
                <c:ptCount val="2"/>
                <c:pt idx="0">
                  <c:v>Yes</c:v>
                </c:pt>
                <c:pt idx="1">
                  <c:v>No</c:v>
                </c:pt>
              </c:strCache>
            </c:strRef>
          </c:cat>
          <c:val>
            <c:numRef>
              <c:f>'Other metrics'!$B$5:$B$6</c:f>
              <c:numCache>
                <c:formatCode>#,,\ "M"</c:formatCode>
                <c:ptCount val="2"/>
                <c:pt idx="0">
                  <c:v>57441086.510940917</c:v>
                </c:pt>
                <c:pt idx="1">
                  <c:v>7025484.2826086953</c:v>
                </c:pt>
              </c:numCache>
            </c:numRef>
          </c:val>
          <c:extLst>
            <c:ext xmlns:c16="http://schemas.microsoft.com/office/drawing/2014/chart" uri="{C3380CC4-5D6E-409C-BE32-E72D297353CC}">
              <c16:uniqueId val="{00000000-6387-4BC1-8E6C-81773133A125}"/>
            </c:ext>
          </c:extLst>
        </c:ser>
        <c:dLbls>
          <c:dLblPos val="outEnd"/>
          <c:showLegendKey val="0"/>
          <c:showVal val="1"/>
          <c:showCatName val="0"/>
          <c:showSerName val="0"/>
          <c:showPercent val="0"/>
          <c:showBubbleSize val="0"/>
        </c:dLbls>
        <c:gapWidth val="219"/>
        <c:overlap val="-27"/>
        <c:axId val="489605407"/>
        <c:axId val="489617055"/>
      </c:barChart>
      <c:catAx>
        <c:axId val="489605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description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17055"/>
        <c:crosses val="autoZero"/>
        <c:auto val="1"/>
        <c:lblAlgn val="ctr"/>
        <c:lblOffset val="100"/>
        <c:noMultiLvlLbl val="0"/>
      </c:catAx>
      <c:valAx>
        <c:axId val="48961705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views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quot;" sourceLinked="1"/>
        <c:majorTickMark val="none"/>
        <c:minorTickMark val="none"/>
        <c:tickLblPos val="nextTo"/>
        <c:crossAx val="48960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subtitle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metrics'!$B$15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metrics'!$A$16:$A$17</c:f>
              <c:strCache>
                <c:ptCount val="2"/>
                <c:pt idx="0">
                  <c:v>yes</c:v>
                </c:pt>
                <c:pt idx="1">
                  <c:v>No</c:v>
                </c:pt>
              </c:strCache>
            </c:strRef>
          </c:cat>
          <c:val>
            <c:numRef>
              <c:f>'Other metrics'!$B$16:$B$17</c:f>
              <c:numCache>
                <c:formatCode>#,,\ "M"</c:formatCode>
                <c:ptCount val="2"/>
                <c:pt idx="0">
                  <c:v>62248576.587499999</c:v>
                </c:pt>
                <c:pt idx="1">
                  <c:v>45016937.278195485</c:v>
                </c:pt>
              </c:numCache>
            </c:numRef>
          </c:val>
          <c:extLst>
            <c:ext xmlns:c16="http://schemas.microsoft.com/office/drawing/2014/chart" uri="{C3380CC4-5D6E-409C-BE32-E72D297353CC}">
              <c16:uniqueId val="{00000000-E883-4869-85BF-0476F250F7D7}"/>
            </c:ext>
          </c:extLst>
        </c:ser>
        <c:dLbls>
          <c:dLblPos val="outEnd"/>
          <c:showLegendKey val="0"/>
          <c:showVal val="1"/>
          <c:showCatName val="0"/>
          <c:showSerName val="0"/>
          <c:showPercent val="0"/>
          <c:showBubbleSize val="0"/>
        </c:dLbls>
        <c:gapWidth val="219"/>
        <c:overlap val="-27"/>
        <c:axId val="1938077743"/>
        <c:axId val="1938056943"/>
      </c:barChart>
      <c:catAx>
        <c:axId val="1938077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Subtitle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056943"/>
        <c:crosses val="autoZero"/>
        <c:auto val="1"/>
        <c:lblAlgn val="ctr"/>
        <c:lblOffset val="100"/>
        <c:noMultiLvlLbl val="0"/>
      </c:catAx>
      <c:valAx>
        <c:axId val="193805694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quot;" sourceLinked="1"/>
        <c:majorTickMark val="none"/>
        <c:minorTickMark val="none"/>
        <c:tickLblPos val="nextTo"/>
        <c:crossAx val="193807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 by community engagement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metrics'!$B$28</c:f>
              <c:strCache>
                <c:ptCount val="1"/>
                <c:pt idx="0">
                  <c:v>Total</c:v>
                </c:pt>
              </c:strCache>
            </c:strRef>
          </c:tx>
          <c:spPr>
            <a:ln w="28575" cap="rnd">
              <a:solidFill>
                <a:schemeClr val="accent1"/>
              </a:solidFill>
              <a:round/>
            </a:ln>
            <a:effectLst/>
          </c:spPr>
          <c:marker>
            <c:symbol val="none"/>
          </c:marker>
          <c:cat>
            <c:strRef>
              <c:f>'Other metrics'!$A$29:$A$67</c:f>
              <c:strCache>
                <c:ptCount val="3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18</c:v>
                </c:pt>
                <c:pt idx="17">
                  <c:v>19</c:v>
                </c:pt>
                <c:pt idx="18">
                  <c:v>20</c:v>
                </c:pt>
                <c:pt idx="19">
                  <c:v>21</c:v>
                </c:pt>
                <c:pt idx="20">
                  <c:v>23</c:v>
                </c:pt>
                <c:pt idx="21">
                  <c:v>24</c:v>
                </c:pt>
                <c:pt idx="22">
                  <c:v>25</c:v>
                </c:pt>
                <c:pt idx="23">
                  <c:v>27</c:v>
                </c:pt>
                <c:pt idx="24">
                  <c:v>40</c:v>
                </c:pt>
                <c:pt idx="25">
                  <c:v>42</c:v>
                </c:pt>
                <c:pt idx="26">
                  <c:v>49</c:v>
                </c:pt>
                <c:pt idx="27">
                  <c:v>56</c:v>
                </c:pt>
                <c:pt idx="28">
                  <c:v>61</c:v>
                </c:pt>
                <c:pt idx="29">
                  <c:v>62</c:v>
                </c:pt>
                <c:pt idx="30">
                  <c:v>67</c:v>
                </c:pt>
                <c:pt idx="31">
                  <c:v>69</c:v>
                </c:pt>
                <c:pt idx="32">
                  <c:v>70</c:v>
                </c:pt>
                <c:pt idx="33">
                  <c:v>84</c:v>
                </c:pt>
                <c:pt idx="34">
                  <c:v>89</c:v>
                </c:pt>
                <c:pt idx="35">
                  <c:v>143</c:v>
                </c:pt>
                <c:pt idx="36">
                  <c:v>174</c:v>
                </c:pt>
                <c:pt idx="37">
                  <c:v>312</c:v>
                </c:pt>
                <c:pt idx="38">
                  <c:v>341</c:v>
                </c:pt>
              </c:strCache>
            </c:strRef>
          </c:cat>
          <c:val>
            <c:numRef>
              <c:f>'Other metrics'!$B$29:$B$67</c:f>
              <c:numCache>
                <c:formatCode>#,,\ "M"</c:formatCode>
                <c:ptCount val="39"/>
                <c:pt idx="0">
                  <c:v>45304884.212918662</c:v>
                </c:pt>
                <c:pt idx="1">
                  <c:v>84166907.592964828</c:v>
                </c:pt>
                <c:pt idx="2">
                  <c:v>92331848.400000006</c:v>
                </c:pt>
                <c:pt idx="3">
                  <c:v>4357730.9318181816</c:v>
                </c:pt>
                <c:pt idx="4">
                  <c:v>2625027.3870967743</c:v>
                </c:pt>
                <c:pt idx="5">
                  <c:v>7796122.7894736845</c:v>
                </c:pt>
                <c:pt idx="6">
                  <c:v>7206709.666666667</c:v>
                </c:pt>
                <c:pt idx="7">
                  <c:v>21703506.333333332</c:v>
                </c:pt>
                <c:pt idx="8">
                  <c:v>2579657.78125</c:v>
                </c:pt>
                <c:pt idx="9">
                  <c:v>6830265.833333333</c:v>
                </c:pt>
                <c:pt idx="10">
                  <c:v>4016909.375</c:v>
                </c:pt>
                <c:pt idx="11">
                  <c:v>154365083.5</c:v>
                </c:pt>
                <c:pt idx="12">
                  <c:v>309089826.66666669</c:v>
                </c:pt>
                <c:pt idx="13">
                  <c:v>1375848</c:v>
                </c:pt>
                <c:pt idx="14">
                  <c:v>170678137.33333334</c:v>
                </c:pt>
                <c:pt idx="15">
                  <c:v>1358659</c:v>
                </c:pt>
                <c:pt idx="16">
                  <c:v>9224364.333333334</c:v>
                </c:pt>
                <c:pt idx="17">
                  <c:v>2246186</c:v>
                </c:pt>
                <c:pt idx="18">
                  <c:v>5933448.5</c:v>
                </c:pt>
                <c:pt idx="19">
                  <c:v>18880749.333333332</c:v>
                </c:pt>
                <c:pt idx="20">
                  <c:v>733378.5</c:v>
                </c:pt>
                <c:pt idx="21">
                  <c:v>29902474</c:v>
                </c:pt>
                <c:pt idx="22">
                  <c:v>727706108</c:v>
                </c:pt>
                <c:pt idx="23">
                  <c:v>33089615</c:v>
                </c:pt>
                <c:pt idx="24">
                  <c:v>59553992</c:v>
                </c:pt>
                <c:pt idx="25">
                  <c:v>4876621</c:v>
                </c:pt>
                <c:pt idx="26">
                  <c:v>17901382</c:v>
                </c:pt>
                <c:pt idx="27">
                  <c:v>21359833</c:v>
                </c:pt>
                <c:pt idx="28">
                  <c:v>848461</c:v>
                </c:pt>
                <c:pt idx="29">
                  <c:v>1836375</c:v>
                </c:pt>
                <c:pt idx="30">
                  <c:v>3290281.6</c:v>
                </c:pt>
                <c:pt idx="31">
                  <c:v>140201.66666666666</c:v>
                </c:pt>
                <c:pt idx="32">
                  <c:v>3004225.5</c:v>
                </c:pt>
                <c:pt idx="33">
                  <c:v>99252</c:v>
                </c:pt>
                <c:pt idx="34">
                  <c:v>10862</c:v>
                </c:pt>
                <c:pt idx="35">
                  <c:v>61215</c:v>
                </c:pt>
                <c:pt idx="36">
                  <c:v>201595</c:v>
                </c:pt>
                <c:pt idx="37">
                  <c:v>14640</c:v>
                </c:pt>
                <c:pt idx="38">
                  <c:v>24506563</c:v>
                </c:pt>
              </c:numCache>
            </c:numRef>
          </c:val>
          <c:smooth val="0"/>
          <c:extLst>
            <c:ext xmlns:c16="http://schemas.microsoft.com/office/drawing/2014/chart" uri="{C3380CC4-5D6E-409C-BE32-E72D297353CC}">
              <c16:uniqueId val="{00000000-F6B2-4047-885C-953D8683152C}"/>
            </c:ext>
          </c:extLst>
        </c:ser>
        <c:dLbls>
          <c:showLegendKey val="0"/>
          <c:showVal val="0"/>
          <c:showCatName val="0"/>
          <c:showSerName val="0"/>
          <c:showPercent val="0"/>
          <c:showBubbleSize val="0"/>
        </c:dLbls>
        <c:smooth val="0"/>
        <c:axId val="1938073583"/>
        <c:axId val="1938058191"/>
      </c:lineChart>
      <c:catAx>
        <c:axId val="1938073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Community engagement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058191"/>
        <c:crosses val="autoZero"/>
        <c:auto val="1"/>
        <c:lblAlgn val="ctr"/>
        <c:lblOffset val="100"/>
        <c:noMultiLvlLbl val="0"/>
      </c:catAx>
      <c:valAx>
        <c:axId val="1938058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0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Community</a:t>
            </a:r>
            <a:r>
              <a:rPr lang="en-US" sz="1200" baseline="0"/>
              <a:t> engagement posts vs Audience engagement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metrics'!$B$73</c:f>
              <c:strCache>
                <c:ptCount val="1"/>
                <c:pt idx="0">
                  <c:v>Total</c:v>
                </c:pt>
              </c:strCache>
            </c:strRef>
          </c:tx>
          <c:spPr>
            <a:ln w="28575" cap="rnd">
              <a:solidFill>
                <a:schemeClr val="accent1"/>
              </a:solidFill>
              <a:round/>
            </a:ln>
            <a:effectLst/>
          </c:spPr>
          <c:marker>
            <c:symbol val="none"/>
          </c:marker>
          <c:cat>
            <c:strRef>
              <c:f>'Other metrics'!$A$74:$A$112</c:f>
              <c:strCache>
                <c:ptCount val="3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18</c:v>
                </c:pt>
                <c:pt idx="17">
                  <c:v>19</c:v>
                </c:pt>
                <c:pt idx="18">
                  <c:v>20</c:v>
                </c:pt>
                <c:pt idx="19">
                  <c:v>21</c:v>
                </c:pt>
                <c:pt idx="20">
                  <c:v>23</c:v>
                </c:pt>
                <c:pt idx="21">
                  <c:v>24</c:v>
                </c:pt>
                <c:pt idx="22">
                  <c:v>25</c:v>
                </c:pt>
                <c:pt idx="23">
                  <c:v>27</c:v>
                </c:pt>
                <c:pt idx="24">
                  <c:v>40</c:v>
                </c:pt>
                <c:pt idx="25">
                  <c:v>42</c:v>
                </c:pt>
                <c:pt idx="26">
                  <c:v>49</c:v>
                </c:pt>
                <c:pt idx="27">
                  <c:v>56</c:v>
                </c:pt>
                <c:pt idx="28">
                  <c:v>61</c:v>
                </c:pt>
                <c:pt idx="29">
                  <c:v>62</c:v>
                </c:pt>
                <c:pt idx="30">
                  <c:v>67</c:v>
                </c:pt>
                <c:pt idx="31">
                  <c:v>69</c:v>
                </c:pt>
                <c:pt idx="32">
                  <c:v>70</c:v>
                </c:pt>
                <c:pt idx="33">
                  <c:v>84</c:v>
                </c:pt>
                <c:pt idx="34">
                  <c:v>89</c:v>
                </c:pt>
                <c:pt idx="35">
                  <c:v>143</c:v>
                </c:pt>
                <c:pt idx="36">
                  <c:v>174</c:v>
                </c:pt>
                <c:pt idx="37">
                  <c:v>312</c:v>
                </c:pt>
                <c:pt idx="38">
                  <c:v>341</c:v>
                </c:pt>
              </c:strCache>
            </c:strRef>
          </c:cat>
          <c:val>
            <c:numRef>
              <c:f>'Other metrics'!$B$74:$B$112</c:f>
              <c:numCache>
                <c:formatCode>General</c:formatCode>
                <c:ptCount val="39"/>
                <c:pt idx="0">
                  <c:v>51538.73333333333</c:v>
                </c:pt>
                <c:pt idx="1">
                  <c:v>43449.956730769234</c:v>
                </c:pt>
                <c:pt idx="2">
                  <c:v>45794.038759689924</c:v>
                </c:pt>
                <c:pt idx="3">
                  <c:v>4354.652173913043</c:v>
                </c:pt>
                <c:pt idx="4">
                  <c:v>3865.9354838709678</c:v>
                </c:pt>
                <c:pt idx="5">
                  <c:v>4250.2222222222226</c:v>
                </c:pt>
                <c:pt idx="6">
                  <c:v>7146</c:v>
                </c:pt>
                <c:pt idx="7">
                  <c:v>4553.2777777777774</c:v>
                </c:pt>
                <c:pt idx="8">
                  <c:v>2641.939393939394</c:v>
                </c:pt>
                <c:pt idx="9">
                  <c:v>6449.1428571428569</c:v>
                </c:pt>
                <c:pt idx="10">
                  <c:v>443</c:v>
                </c:pt>
                <c:pt idx="11">
                  <c:v>12906</c:v>
                </c:pt>
                <c:pt idx="12">
                  <c:v>35017.615384615383</c:v>
                </c:pt>
                <c:pt idx="13">
                  <c:v>810.55555555555554</c:v>
                </c:pt>
                <c:pt idx="14">
                  <c:v>49231.333333333336</c:v>
                </c:pt>
                <c:pt idx="15">
                  <c:v>476</c:v>
                </c:pt>
                <c:pt idx="16">
                  <c:v>3984.3333333333335</c:v>
                </c:pt>
                <c:pt idx="17">
                  <c:v>2199</c:v>
                </c:pt>
                <c:pt idx="18">
                  <c:v>301.85714285714283</c:v>
                </c:pt>
                <c:pt idx="19">
                  <c:v>11581.333333333334</c:v>
                </c:pt>
                <c:pt idx="20">
                  <c:v>784</c:v>
                </c:pt>
                <c:pt idx="21">
                  <c:v>12826</c:v>
                </c:pt>
                <c:pt idx="22">
                  <c:v>173166.5</c:v>
                </c:pt>
                <c:pt idx="23">
                  <c:v>7682.5</c:v>
                </c:pt>
                <c:pt idx="24">
                  <c:v>3693</c:v>
                </c:pt>
                <c:pt idx="25">
                  <c:v>5758.5</c:v>
                </c:pt>
                <c:pt idx="26">
                  <c:v>5012</c:v>
                </c:pt>
                <c:pt idx="27">
                  <c:v>38667</c:v>
                </c:pt>
                <c:pt idx="28">
                  <c:v>226</c:v>
                </c:pt>
                <c:pt idx="29">
                  <c:v>352</c:v>
                </c:pt>
                <c:pt idx="30">
                  <c:v>552</c:v>
                </c:pt>
                <c:pt idx="31">
                  <c:v>157.5</c:v>
                </c:pt>
                <c:pt idx="32">
                  <c:v>4851.666666666667</c:v>
                </c:pt>
                <c:pt idx="33">
                  <c:v>48</c:v>
                </c:pt>
                <c:pt idx="34">
                  <c:v>1</c:v>
                </c:pt>
                <c:pt idx="35">
                  <c:v>60</c:v>
                </c:pt>
                <c:pt idx="36">
                  <c:v>310</c:v>
                </c:pt>
                <c:pt idx="37">
                  <c:v>63</c:v>
                </c:pt>
                <c:pt idx="38">
                  <c:v>2631</c:v>
                </c:pt>
              </c:numCache>
            </c:numRef>
          </c:val>
          <c:smooth val="0"/>
          <c:extLst>
            <c:ext xmlns:c16="http://schemas.microsoft.com/office/drawing/2014/chart" uri="{C3380CC4-5D6E-409C-BE32-E72D297353CC}">
              <c16:uniqueId val="{00000000-AB59-44C3-ADEB-472D90FD6F0E}"/>
            </c:ext>
          </c:extLst>
        </c:ser>
        <c:dLbls>
          <c:showLegendKey val="0"/>
          <c:showVal val="0"/>
          <c:showCatName val="0"/>
          <c:showSerName val="0"/>
          <c:showPercent val="0"/>
          <c:showBubbleSize val="0"/>
        </c:dLbls>
        <c:smooth val="0"/>
        <c:axId val="612260143"/>
        <c:axId val="612258479"/>
      </c:lineChart>
      <c:catAx>
        <c:axId val="61226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No.of</a:t>
                </a:r>
                <a:r>
                  <a:rPr lang="en-GB" baseline="0"/>
                  <a:t> community posts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58479"/>
        <c:crosses val="autoZero"/>
        <c:auto val="1"/>
        <c:lblAlgn val="ctr"/>
        <c:lblOffset val="100"/>
        <c:noMultiLvlLbl val="0"/>
      </c:catAx>
      <c:valAx>
        <c:axId val="612258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Audience</a:t>
                </a:r>
                <a:r>
                  <a:rPr lang="en-GB" baseline="0"/>
                  <a:t> engagement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6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Worksheet!$F$18:$F$24</c:f>
              <c:strCache>
                <c:ptCount val="7"/>
                <c:pt idx="0">
                  <c:v>240p</c:v>
                </c:pt>
                <c:pt idx="1">
                  <c:v>360p</c:v>
                </c:pt>
                <c:pt idx="2">
                  <c:v>480p</c:v>
                </c:pt>
                <c:pt idx="3">
                  <c:v>720p</c:v>
                </c:pt>
                <c:pt idx="4">
                  <c:v>1080p</c:v>
                </c:pt>
                <c:pt idx="5">
                  <c:v>1440p</c:v>
                </c:pt>
                <c:pt idx="6">
                  <c:v>2160p</c:v>
                </c:pt>
              </c:strCache>
            </c:strRef>
          </c:cat>
          <c:val>
            <c:numRef>
              <c:f>Worksheet!$G$18:$G$24</c:f>
              <c:numCache>
                <c:formatCode>#,,\ "Million"</c:formatCode>
                <c:ptCount val="7"/>
                <c:pt idx="0">
                  <c:v>12791358.5</c:v>
                </c:pt>
                <c:pt idx="1">
                  <c:v>1597006.4</c:v>
                </c:pt>
                <c:pt idx="2">
                  <c:v>16580751.75</c:v>
                </c:pt>
                <c:pt idx="3">
                  <c:v>113955922.35416667</c:v>
                </c:pt>
                <c:pt idx="4">
                  <c:v>47124781.872108847</c:v>
                </c:pt>
                <c:pt idx="5">
                  <c:v>478310471.7647059</c:v>
                </c:pt>
                <c:pt idx="6">
                  <c:v>30111124.986577183</c:v>
                </c:pt>
              </c:numCache>
            </c:numRef>
          </c:val>
          <c:extLst>
            <c:ext xmlns:c16="http://schemas.microsoft.com/office/drawing/2014/chart" uri="{C3380CC4-5D6E-409C-BE32-E72D297353CC}">
              <c16:uniqueId val="{00000000-0805-4425-8037-9F382AEEE064}"/>
            </c:ext>
          </c:extLst>
        </c:ser>
        <c:dLbls>
          <c:showLegendKey val="0"/>
          <c:showVal val="0"/>
          <c:showCatName val="0"/>
          <c:showSerName val="0"/>
          <c:showPercent val="0"/>
          <c:showBubbleSize val="0"/>
        </c:dLbls>
        <c:gapWidth val="182"/>
        <c:axId val="1595895232"/>
        <c:axId val="1595888160"/>
      </c:barChart>
      <c:catAx>
        <c:axId val="159589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888160"/>
        <c:crosses val="autoZero"/>
        <c:auto val="1"/>
        <c:lblAlgn val="ctr"/>
        <c:lblOffset val="100"/>
        <c:noMultiLvlLbl val="0"/>
      </c:catAx>
      <c:valAx>
        <c:axId val="1595888160"/>
        <c:scaling>
          <c:orientation val="minMax"/>
        </c:scaling>
        <c:delete val="0"/>
        <c:axPos val="b"/>
        <c:numFmt formatCode="#,,\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89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J.xlsx]Video duration!PivotTable33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video duration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'Video duration'!$G$4</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E01C-4A1F-BF88-317F71FAF199}"/>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3-E01C-4A1F-BF88-317F71FAF199}"/>
              </c:ext>
            </c:extLst>
          </c:dPt>
          <c:dLbls>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1C-4A1F-BF88-317F71FAF199}"/>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1C-4A1F-BF88-317F71FAF1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'Video duration'!$F$5:$F$31</c:f>
              <c:strCache>
                <c:ptCount val="27"/>
                <c:pt idx="0">
                  <c:v>&lt;60</c:v>
                </c:pt>
                <c:pt idx="1">
                  <c:v>1 - 6 Min</c:v>
                </c:pt>
                <c:pt idx="2">
                  <c:v>6 - 11 Min</c:v>
                </c:pt>
                <c:pt idx="3">
                  <c:v>11 - 16 Min</c:v>
                </c:pt>
                <c:pt idx="4">
                  <c:v>16 - 21 Min</c:v>
                </c:pt>
                <c:pt idx="5">
                  <c:v>21 - 26 Min</c:v>
                </c:pt>
                <c:pt idx="6">
                  <c:v>26 - 31 Min</c:v>
                </c:pt>
                <c:pt idx="7">
                  <c:v>31 - 36 Min</c:v>
                </c:pt>
                <c:pt idx="8">
                  <c:v>36 - 41 Min</c:v>
                </c:pt>
                <c:pt idx="9">
                  <c:v>41 - 46 Min</c:v>
                </c:pt>
                <c:pt idx="10">
                  <c:v>46 - 51 Min</c:v>
                </c:pt>
                <c:pt idx="11">
                  <c:v>51 - 56 Min</c:v>
                </c:pt>
                <c:pt idx="12">
                  <c:v>56 - 61 Min</c:v>
                </c:pt>
                <c:pt idx="13">
                  <c:v>61 - 66 Min</c:v>
                </c:pt>
                <c:pt idx="14">
                  <c:v>66 - 71 Min</c:v>
                </c:pt>
                <c:pt idx="15">
                  <c:v>71 - 76 Min</c:v>
                </c:pt>
                <c:pt idx="16">
                  <c:v>76 - 81 Min</c:v>
                </c:pt>
                <c:pt idx="17">
                  <c:v>81 - 86 Min</c:v>
                </c:pt>
                <c:pt idx="18">
                  <c:v>86 - 91 Min</c:v>
                </c:pt>
                <c:pt idx="19">
                  <c:v>91 - 96 Min</c:v>
                </c:pt>
                <c:pt idx="20">
                  <c:v>96 - 101 Min</c:v>
                </c:pt>
                <c:pt idx="21">
                  <c:v>101 - 106 Min</c:v>
                </c:pt>
                <c:pt idx="22">
                  <c:v>116 - 121 Min</c:v>
                </c:pt>
                <c:pt idx="23">
                  <c:v>131 - 136 Min</c:v>
                </c:pt>
                <c:pt idx="24">
                  <c:v>136 -141 Min</c:v>
                </c:pt>
                <c:pt idx="25">
                  <c:v>146 - 151 Min</c:v>
                </c:pt>
                <c:pt idx="26">
                  <c:v>156 -161 Min</c:v>
                </c:pt>
              </c:strCache>
            </c:strRef>
          </c:cat>
          <c:val>
            <c:numRef>
              <c:f>'Video duration'!$G$5:$G$31</c:f>
              <c:numCache>
                <c:formatCode>#,,\ "Million"</c:formatCode>
                <c:ptCount val="27"/>
                <c:pt idx="0">
                  <c:v>17481102</c:v>
                </c:pt>
                <c:pt idx="1">
                  <c:v>174318028.48818898</c:v>
                </c:pt>
                <c:pt idx="2">
                  <c:v>13074524.851528384</c:v>
                </c:pt>
                <c:pt idx="3">
                  <c:v>8158086.7830687826</c:v>
                </c:pt>
                <c:pt idx="4">
                  <c:v>9882979.1919191927</c:v>
                </c:pt>
                <c:pt idx="5">
                  <c:v>17701339.5</c:v>
                </c:pt>
                <c:pt idx="6">
                  <c:v>4278167.7272727275</c:v>
                </c:pt>
                <c:pt idx="7">
                  <c:v>11733460.153846154</c:v>
                </c:pt>
                <c:pt idx="8">
                  <c:v>6739726.5</c:v>
                </c:pt>
                <c:pt idx="9">
                  <c:v>9106466.444444444</c:v>
                </c:pt>
                <c:pt idx="10">
                  <c:v>3721955.9090909092</c:v>
                </c:pt>
                <c:pt idx="11">
                  <c:v>355741.25</c:v>
                </c:pt>
                <c:pt idx="12">
                  <c:v>13041191.333333334</c:v>
                </c:pt>
                <c:pt idx="13">
                  <c:v>45936.5</c:v>
                </c:pt>
                <c:pt idx="14">
                  <c:v>33864102</c:v>
                </c:pt>
                <c:pt idx="15">
                  <c:v>229844</c:v>
                </c:pt>
                <c:pt idx="16">
                  <c:v>6975884.5</c:v>
                </c:pt>
                <c:pt idx="17">
                  <c:v>14687350</c:v>
                </c:pt>
                <c:pt idx="18">
                  <c:v>1480</c:v>
                </c:pt>
                <c:pt idx="19">
                  <c:v>23001596</c:v>
                </c:pt>
                <c:pt idx="20">
                  <c:v>434119</c:v>
                </c:pt>
                <c:pt idx="21">
                  <c:v>147683140.5</c:v>
                </c:pt>
                <c:pt idx="22">
                  <c:v>242144</c:v>
                </c:pt>
                <c:pt idx="23">
                  <c:v>22007715.666666668</c:v>
                </c:pt>
                <c:pt idx="24">
                  <c:v>295952</c:v>
                </c:pt>
                <c:pt idx="25">
                  <c:v>4807189</c:v>
                </c:pt>
                <c:pt idx="26">
                  <c:v>119278111</c:v>
                </c:pt>
              </c:numCache>
            </c:numRef>
          </c:val>
          <c:smooth val="0"/>
          <c:extLst>
            <c:ext xmlns:c16="http://schemas.microsoft.com/office/drawing/2014/chart" uri="{C3380CC4-5D6E-409C-BE32-E72D297353CC}">
              <c16:uniqueId val="{00000004-E01C-4A1F-BF88-317F71FAF199}"/>
            </c:ext>
          </c:extLst>
        </c:ser>
        <c:dLbls>
          <c:showLegendKey val="0"/>
          <c:showVal val="0"/>
          <c:showCatName val="0"/>
          <c:showSerName val="0"/>
          <c:showPercent val="0"/>
          <c:showBubbleSize val="0"/>
        </c:dLbls>
        <c:smooth val="0"/>
        <c:axId val="1294382208"/>
        <c:axId val="1294370144"/>
      </c:lineChart>
      <c:catAx>
        <c:axId val="1294382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duration</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70144"/>
        <c:crosses val="autoZero"/>
        <c:auto val="1"/>
        <c:lblAlgn val="ctr"/>
        <c:lblOffset val="100"/>
        <c:noMultiLvlLbl val="0"/>
      </c:catAx>
      <c:valAx>
        <c:axId val="12943701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 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943822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J.xlsx]Creator category!PivotTable29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 by creator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'Creator category'!$B$20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'Creator category'!$A$21:$A$23</c:f>
              <c:strCache>
                <c:ptCount val="3"/>
                <c:pt idx="0">
                  <c:v>Company</c:v>
                </c:pt>
                <c:pt idx="1">
                  <c:v>Female</c:v>
                </c:pt>
                <c:pt idx="2">
                  <c:v>Male</c:v>
                </c:pt>
              </c:strCache>
            </c:strRef>
          </c:cat>
          <c:val>
            <c:numRef>
              <c:f>'Creator category'!$B$21:$B$23</c:f>
              <c:numCache>
                <c:formatCode>#,,\ "Million"</c:formatCode>
                <c:ptCount val="3"/>
                <c:pt idx="0">
                  <c:v>219492622.89473686</c:v>
                </c:pt>
                <c:pt idx="1">
                  <c:v>104794291.25609756</c:v>
                </c:pt>
                <c:pt idx="2">
                  <c:v>70431553.99806577</c:v>
                </c:pt>
              </c:numCache>
            </c:numRef>
          </c:val>
          <c:extLst>
            <c:ext xmlns:c16="http://schemas.microsoft.com/office/drawing/2014/chart" uri="{C3380CC4-5D6E-409C-BE32-E72D297353CC}">
              <c16:uniqueId val="{00000000-1880-4A5E-BB8B-D7645E9AFAA3}"/>
            </c:ext>
          </c:extLst>
        </c:ser>
        <c:dLbls>
          <c:showLegendKey val="0"/>
          <c:showVal val="0"/>
          <c:showCatName val="0"/>
          <c:showSerName val="0"/>
          <c:showPercent val="0"/>
          <c:showBubbleSize val="0"/>
        </c:dLbls>
        <c:gapWidth val="219"/>
        <c:overlap val="-27"/>
        <c:axId val="1284717536"/>
        <c:axId val="1284714624"/>
      </c:barChart>
      <c:catAx>
        <c:axId val="1284717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Creator</a:t>
                </a:r>
                <a:r>
                  <a:rPr lang="en-GB" baseline="0"/>
                  <a:t> category</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714624"/>
        <c:crosses val="autoZero"/>
        <c:auto val="1"/>
        <c:lblAlgn val="ctr"/>
        <c:lblOffset val="100"/>
        <c:noMultiLvlLbl val="0"/>
      </c:catAx>
      <c:valAx>
        <c:axId val="128471462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Video</a:t>
                </a:r>
                <a:r>
                  <a:rPr lang="en-GB" baseline="0"/>
                  <a:t> views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quot;Million&quot;" sourceLinked="1"/>
        <c:majorTickMark val="none"/>
        <c:minorTickMark val="none"/>
        <c:tickLblPos val="nextTo"/>
        <c:crossAx val="128471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Worksheet!$E$79</c:f>
              <c:strCache>
                <c:ptCount val="1"/>
                <c:pt idx="0">
                  <c:v>Average of Total Channel Subcribers</c:v>
                </c:pt>
              </c:strCache>
            </c:strRef>
          </c:tx>
          <c:spPr>
            <a:solidFill>
              <a:schemeClr val="accent1"/>
            </a:solidFill>
            <a:ln>
              <a:noFill/>
            </a:ln>
            <a:effectLst/>
          </c:spPr>
          <c:invertIfNegative val="0"/>
          <c:cat>
            <c:strRef>
              <c:f>Worksheet!$D$80:$D$82</c:f>
              <c:strCache>
                <c:ptCount val="3"/>
                <c:pt idx="0">
                  <c:v>Male</c:v>
                </c:pt>
                <c:pt idx="1">
                  <c:v>Female</c:v>
                </c:pt>
                <c:pt idx="2">
                  <c:v>Company</c:v>
                </c:pt>
              </c:strCache>
            </c:strRef>
          </c:cat>
          <c:val>
            <c:numRef>
              <c:f>Worksheet!$E$80:$E$82</c:f>
              <c:numCache>
                <c:formatCode>#,,\ "Million"</c:formatCode>
                <c:ptCount val="3"/>
                <c:pt idx="0">
                  <c:v>10130068.433928572</c:v>
                </c:pt>
                <c:pt idx="1">
                  <c:v>23568519.625</c:v>
                </c:pt>
                <c:pt idx="2">
                  <c:v>18845636.842105262</c:v>
                </c:pt>
              </c:numCache>
            </c:numRef>
          </c:val>
          <c:extLst>
            <c:ext xmlns:c16="http://schemas.microsoft.com/office/drawing/2014/chart" uri="{C3380CC4-5D6E-409C-BE32-E72D297353CC}">
              <c16:uniqueId val="{00000000-A0B1-428D-B36B-BD3B6497092E}"/>
            </c:ext>
          </c:extLst>
        </c:ser>
        <c:dLbls>
          <c:showLegendKey val="0"/>
          <c:showVal val="0"/>
          <c:showCatName val="0"/>
          <c:showSerName val="0"/>
          <c:showPercent val="0"/>
          <c:showBubbleSize val="0"/>
        </c:dLbls>
        <c:gapWidth val="219"/>
        <c:overlap val="-27"/>
        <c:axId val="373727535"/>
        <c:axId val="373723791"/>
      </c:barChart>
      <c:catAx>
        <c:axId val="37372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23791"/>
        <c:crosses val="autoZero"/>
        <c:auto val="1"/>
        <c:lblAlgn val="ctr"/>
        <c:lblOffset val="100"/>
        <c:noMultiLvlLbl val="0"/>
      </c:catAx>
      <c:valAx>
        <c:axId val="373723791"/>
        <c:scaling>
          <c:orientation val="minMax"/>
        </c:scaling>
        <c:delete val="0"/>
        <c:axPos val="l"/>
        <c:numFmt formatCode="#,,\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27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Worksheet!$F$18:$F$24</c:f>
              <c:strCache>
                <c:ptCount val="7"/>
                <c:pt idx="0">
                  <c:v>240p</c:v>
                </c:pt>
                <c:pt idx="1">
                  <c:v>360p</c:v>
                </c:pt>
                <c:pt idx="2">
                  <c:v>480p</c:v>
                </c:pt>
                <c:pt idx="3">
                  <c:v>720p</c:v>
                </c:pt>
                <c:pt idx="4">
                  <c:v>1080p</c:v>
                </c:pt>
                <c:pt idx="5">
                  <c:v>1440p</c:v>
                </c:pt>
                <c:pt idx="6">
                  <c:v>2160p</c:v>
                </c:pt>
              </c:strCache>
            </c:strRef>
          </c:cat>
          <c:val>
            <c:numRef>
              <c:f>Worksheet!$G$18:$G$24</c:f>
              <c:numCache>
                <c:formatCode>#,,\ "Million"</c:formatCode>
                <c:ptCount val="7"/>
                <c:pt idx="0">
                  <c:v>12791358.5</c:v>
                </c:pt>
                <c:pt idx="1">
                  <c:v>1597006.4</c:v>
                </c:pt>
                <c:pt idx="2">
                  <c:v>16580751.75</c:v>
                </c:pt>
                <c:pt idx="3">
                  <c:v>113955922.35416667</c:v>
                </c:pt>
                <c:pt idx="4">
                  <c:v>47124781.872108847</c:v>
                </c:pt>
                <c:pt idx="5">
                  <c:v>478310471.7647059</c:v>
                </c:pt>
                <c:pt idx="6">
                  <c:v>30111124.986577183</c:v>
                </c:pt>
              </c:numCache>
            </c:numRef>
          </c:val>
          <c:extLst>
            <c:ext xmlns:c16="http://schemas.microsoft.com/office/drawing/2014/chart" uri="{C3380CC4-5D6E-409C-BE32-E72D297353CC}">
              <c16:uniqueId val="{00000000-6376-471A-A070-A1B211211124}"/>
            </c:ext>
          </c:extLst>
        </c:ser>
        <c:dLbls>
          <c:dLblPos val="outEnd"/>
          <c:showLegendKey val="0"/>
          <c:showVal val="1"/>
          <c:showCatName val="0"/>
          <c:showSerName val="0"/>
          <c:showPercent val="0"/>
          <c:showBubbleSize val="0"/>
        </c:dLbls>
        <c:gapWidth val="182"/>
        <c:axId val="1595895232"/>
        <c:axId val="1595888160"/>
      </c:barChart>
      <c:catAx>
        <c:axId val="159589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888160"/>
        <c:crosses val="autoZero"/>
        <c:auto val="1"/>
        <c:lblAlgn val="ctr"/>
        <c:lblOffset val="100"/>
        <c:noMultiLvlLbl val="0"/>
      </c:catAx>
      <c:valAx>
        <c:axId val="1595888160"/>
        <c:scaling>
          <c:orientation val="minMax"/>
        </c:scaling>
        <c:delete val="1"/>
        <c:axPos val="b"/>
        <c:numFmt formatCode="#,,\ &quot;Million&quot;" sourceLinked="1"/>
        <c:majorTickMark val="none"/>
        <c:minorTickMark val="none"/>
        <c:tickLblPos val="nextTo"/>
        <c:crossAx val="159589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J.xlsx]Creator category!PivotTable29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'Creator category'!$B$20</c:f>
              <c:strCache>
                <c:ptCount val="1"/>
                <c:pt idx="0">
                  <c:v>Total</c:v>
                </c:pt>
              </c:strCache>
            </c:strRef>
          </c:tx>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'Creator category'!$A$21:$A$23</c:f>
              <c:strCache>
                <c:ptCount val="3"/>
                <c:pt idx="0">
                  <c:v>Company</c:v>
                </c:pt>
                <c:pt idx="1">
                  <c:v>Female</c:v>
                </c:pt>
                <c:pt idx="2">
                  <c:v>Male</c:v>
                </c:pt>
              </c:strCache>
            </c:strRef>
          </c:cat>
          <c:val>
            <c:numRef>
              <c:f>'Creator category'!$B$21:$B$23</c:f>
              <c:numCache>
                <c:formatCode>#,,\ "Million"</c:formatCode>
                <c:ptCount val="3"/>
                <c:pt idx="0">
                  <c:v>219492622.89473686</c:v>
                </c:pt>
                <c:pt idx="1">
                  <c:v>104794291.25609756</c:v>
                </c:pt>
                <c:pt idx="2">
                  <c:v>70431553.99806577</c:v>
                </c:pt>
              </c:numCache>
            </c:numRef>
          </c:val>
          <c:extLst>
            <c:ext xmlns:c16="http://schemas.microsoft.com/office/drawing/2014/chart" uri="{C3380CC4-5D6E-409C-BE32-E72D297353CC}">
              <c16:uniqueId val="{00000000-13BA-4EF4-A695-0D13F81EBD55}"/>
            </c:ext>
          </c:extLst>
        </c:ser>
        <c:dLbls>
          <c:showLegendKey val="0"/>
          <c:showVal val="0"/>
          <c:showCatName val="0"/>
          <c:showSerName val="0"/>
          <c:showPercent val="0"/>
          <c:showBubbleSize val="0"/>
        </c:dLbls>
        <c:gapWidth val="219"/>
        <c:overlap val="-27"/>
        <c:axId val="1284717536"/>
        <c:axId val="1284714624"/>
      </c:barChart>
      <c:catAx>
        <c:axId val="128471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714624"/>
        <c:crosses val="autoZero"/>
        <c:auto val="1"/>
        <c:lblAlgn val="ctr"/>
        <c:lblOffset val="100"/>
        <c:noMultiLvlLbl val="0"/>
      </c:catAx>
      <c:valAx>
        <c:axId val="1284714624"/>
        <c:scaling>
          <c:orientation val="minMax"/>
        </c:scaling>
        <c:delete val="1"/>
        <c:axPos val="l"/>
        <c:numFmt formatCode="#,,\ &quot;Million&quot;" sourceLinked="1"/>
        <c:majorTickMark val="none"/>
        <c:minorTickMark val="none"/>
        <c:tickLblPos val="nextTo"/>
        <c:crossAx val="128471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metrics'!$B$4</c:f>
              <c:strCache>
                <c:ptCount val="1"/>
                <c:pt idx="0">
                  <c:v>Total</c:v>
                </c:pt>
              </c:strCache>
            </c:strRef>
          </c:tx>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metrics'!$A$5:$A$6</c:f>
              <c:strCache>
                <c:ptCount val="2"/>
                <c:pt idx="0">
                  <c:v>Yes</c:v>
                </c:pt>
                <c:pt idx="1">
                  <c:v>No</c:v>
                </c:pt>
              </c:strCache>
            </c:strRef>
          </c:cat>
          <c:val>
            <c:numRef>
              <c:f>'Other metrics'!$B$5:$B$6</c:f>
              <c:numCache>
                <c:formatCode>#,,\ "M"</c:formatCode>
                <c:ptCount val="2"/>
                <c:pt idx="0">
                  <c:v>57441086.510940917</c:v>
                </c:pt>
                <c:pt idx="1">
                  <c:v>7025484.2826086953</c:v>
                </c:pt>
              </c:numCache>
            </c:numRef>
          </c:val>
          <c:extLst>
            <c:ext xmlns:c16="http://schemas.microsoft.com/office/drawing/2014/chart" uri="{C3380CC4-5D6E-409C-BE32-E72D297353CC}">
              <c16:uniqueId val="{00000000-A328-4EBD-87FD-20CB8F6747D4}"/>
            </c:ext>
          </c:extLst>
        </c:ser>
        <c:dLbls>
          <c:dLblPos val="outEnd"/>
          <c:showLegendKey val="0"/>
          <c:showVal val="1"/>
          <c:showCatName val="0"/>
          <c:showSerName val="0"/>
          <c:showPercent val="0"/>
          <c:showBubbleSize val="0"/>
        </c:dLbls>
        <c:gapWidth val="219"/>
        <c:overlap val="-27"/>
        <c:axId val="489605407"/>
        <c:axId val="489617055"/>
      </c:barChart>
      <c:catAx>
        <c:axId val="48960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617055"/>
        <c:crosses val="autoZero"/>
        <c:auto val="1"/>
        <c:lblAlgn val="ctr"/>
        <c:lblOffset val="100"/>
        <c:noMultiLvlLbl val="0"/>
      </c:catAx>
      <c:valAx>
        <c:axId val="489617055"/>
        <c:scaling>
          <c:orientation val="minMax"/>
        </c:scaling>
        <c:delete val="1"/>
        <c:axPos val="l"/>
        <c:numFmt formatCode="#,,\ &quot;M&quot;" sourceLinked="1"/>
        <c:majorTickMark val="none"/>
        <c:minorTickMark val="none"/>
        <c:tickLblPos val="nextTo"/>
        <c:crossAx val="48960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metrics'!$B$15</c:f>
              <c:strCache>
                <c:ptCount val="1"/>
                <c:pt idx="0">
                  <c:v>Total</c:v>
                </c:pt>
              </c:strCache>
            </c:strRef>
          </c:tx>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metrics'!$A$16:$A$17</c:f>
              <c:strCache>
                <c:ptCount val="2"/>
                <c:pt idx="0">
                  <c:v>yes</c:v>
                </c:pt>
                <c:pt idx="1">
                  <c:v>No</c:v>
                </c:pt>
              </c:strCache>
            </c:strRef>
          </c:cat>
          <c:val>
            <c:numRef>
              <c:f>'Other metrics'!$B$16:$B$17</c:f>
              <c:numCache>
                <c:formatCode>#,,\ "M"</c:formatCode>
                <c:ptCount val="2"/>
                <c:pt idx="0">
                  <c:v>62248576.587499999</c:v>
                </c:pt>
                <c:pt idx="1">
                  <c:v>45016937.278195485</c:v>
                </c:pt>
              </c:numCache>
            </c:numRef>
          </c:val>
          <c:extLst>
            <c:ext xmlns:c16="http://schemas.microsoft.com/office/drawing/2014/chart" uri="{C3380CC4-5D6E-409C-BE32-E72D297353CC}">
              <c16:uniqueId val="{00000000-0830-4A58-AA5C-1EA8292BDD27}"/>
            </c:ext>
          </c:extLst>
        </c:ser>
        <c:dLbls>
          <c:dLblPos val="outEnd"/>
          <c:showLegendKey val="0"/>
          <c:showVal val="1"/>
          <c:showCatName val="0"/>
          <c:showSerName val="0"/>
          <c:showPercent val="0"/>
          <c:showBubbleSize val="0"/>
        </c:dLbls>
        <c:gapWidth val="219"/>
        <c:overlap val="-27"/>
        <c:axId val="1938077743"/>
        <c:axId val="1938056943"/>
      </c:barChart>
      <c:catAx>
        <c:axId val="193807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056943"/>
        <c:crosses val="autoZero"/>
        <c:auto val="1"/>
        <c:lblAlgn val="ctr"/>
        <c:lblOffset val="100"/>
        <c:noMultiLvlLbl val="0"/>
      </c:catAx>
      <c:valAx>
        <c:axId val="1938056943"/>
        <c:scaling>
          <c:orientation val="minMax"/>
        </c:scaling>
        <c:delete val="1"/>
        <c:axPos val="l"/>
        <c:numFmt formatCode="#,,\ &quot;M&quot;" sourceLinked="1"/>
        <c:majorTickMark val="none"/>
        <c:minorTickMark val="none"/>
        <c:tickLblPos val="nextTo"/>
        <c:crossAx val="193807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J.xlsx]Premiered!PivotTable16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52D27"/>
          </a:solidFill>
          <a:ln>
            <a:noFill/>
          </a:ln>
          <a:effectLst/>
        </c:spPr>
      </c:pivotFmt>
      <c:pivotFmt>
        <c:idx val="8"/>
        <c:spPr>
          <a:solidFill>
            <a:srgbClr val="E52D27"/>
          </a:solidFill>
          <a:ln>
            <a:noFill/>
          </a:ln>
          <a:effectLst/>
        </c:spPr>
      </c:pivotFmt>
    </c:pivotFmts>
    <c:plotArea>
      <c:layout/>
      <c:barChart>
        <c:barDir val="col"/>
        <c:grouping val="clustered"/>
        <c:varyColors val="0"/>
        <c:ser>
          <c:idx val="0"/>
          <c:order val="0"/>
          <c:tx>
            <c:strRef>
              <c:f>Premiered!$B$12</c:f>
              <c:strCache>
                <c:ptCount val="1"/>
                <c:pt idx="0">
                  <c:v>Total</c:v>
                </c:pt>
              </c:strCache>
            </c:strRef>
          </c:tx>
          <c:spPr>
            <a:solidFill>
              <a:srgbClr val="E52D27"/>
            </a:solidFill>
            <a:ln>
              <a:noFill/>
            </a:ln>
            <a:effectLst/>
          </c:spPr>
          <c:invertIfNegative val="0"/>
          <c:dPt>
            <c:idx val="0"/>
            <c:invertIfNegative val="0"/>
            <c:bubble3D val="0"/>
            <c:spPr>
              <a:solidFill>
                <a:srgbClr val="E52D27"/>
              </a:solidFill>
              <a:ln>
                <a:noFill/>
              </a:ln>
              <a:effectLst/>
            </c:spPr>
            <c:extLst>
              <c:ext xmlns:c16="http://schemas.microsoft.com/office/drawing/2014/chart" uri="{C3380CC4-5D6E-409C-BE32-E72D297353CC}">
                <c16:uniqueId val="{00000001-DAAD-44F0-941E-1187B1AB9EDD}"/>
              </c:ext>
            </c:extLst>
          </c:dPt>
          <c:dPt>
            <c:idx val="1"/>
            <c:invertIfNegative val="0"/>
            <c:bubble3D val="0"/>
            <c:spPr>
              <a:solidFill>
                <a:srgbClr val="E52D27"/>
              </a:solidFill>
              <a:ln>
                <a:noFill/>
              </a:ln>
              <a:effectLst/>
            </c:spPr>
            <c:extLst>
              <c:ext xmlns:c16="http://schemas.microsoft.com/office/drawing/2014/chart" uri="{C3380CC4-5D6E-409C-BE32-E72D297353CC}">
                <c16:uniqueId val="{00000003-DAAD-44F0-941E-1187B1AB9E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Premiered!$A$13:$A$14</c:f>
              <c:strCache>
                <c:ptCount val="2"/>
                <c:pt idx="0">
                  <c:v>Yes</c:v>
                </c:pt>
                <c:pt idx="1">
                  <c:v>No</c:v>
                </c:pt>
              </c:strCache>
            </c:strRef>
          </c:cat>
          <c:val>
            <c:numRef>
              <c:f>Premiered!$B$13:$B$14</c:f>
              <c:numCache>
                <c:formatCode>#,,\ "Million"</c:formatCode>
                <c:ptCount val="2"/>
                <c:pt idx="0">
                  <c:v>83500146.452830195</c:v>
                </c:pt>
                <c:pt idx="1">
                  <c:v>51490995.110070258</c:v>
                </c:pt>
              </c:numCache>
            </c:numRef>
          </c:val>
          <c:extLst>
            <c:ext xmlns:c16="http://schemas.microsoft.com/office/drawing/2014/chart" uri="{C3380CC4-5D6E-409C-BE32-E72D297353CC}">
              <c16:uniqueId val="{00000004-DAAD-44F0-941E-1187B1AB9EDD}"/>
            </c:ext>
          </c:extLst>
        </c:ser>
        <c:dLbls>
          <c:dLblPos val="outEnd"/>
          <c:showLegendKey val="0"/>
          <c:showVal val="1"/>
          <c:showCatName val="0"/>
          <c:showSerName val="0"/>
          <c:showPercent val="0"/>
          <c:showBubbleSize val="0"/>
        </c:dLbls>
        <c:gapWidth val="219"/>
        <c:overlap val="-27"/>
        <c:axId val="1284697152"/>
        <c:axId val="1284699648"/>
      </c:barChart>
      <c:catAx>
        <c:axId val="128469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99648"/>
        <c:crosses val="autoZero"/>
        <c:auto val="1"/>
        <c:lblAlgn val="ctr"/>
        <c:lblOffset val="100"/>
        <c:noMultiLvlLbl val="0"/>
      </c:catAx>
      <c:valAx>
        <c:axId val="1284699648"/>
        <c:scaling>
          <c:orientation val="minMax"/>
        </c:scaling>
        <c:delete val="1"/>
        <c:axPos val="l"/>
        <c:numFmt formatCode="#,,\ &quot;Million&quot;" sourceLinked="1"/>
        <c:majorTickMark val="none"/>
        <c:minorTickMark val="none"/>
        <c:tickLblPos val="nextTo"/>
        <c:crossAx val="128469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J.xlsx]Hashtag!PivotTable21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104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55</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55</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104 M</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Hashtag!$B$24</c:f>
              <c:strCache>
                <c:ptCount val="1"/>
                <c:pt idx="0">
                  <c:v>Total</c:v>
                </c:pt>
              </c:strCache>
            </c:strRef>
          </c:tx>
          <c:spPr>
            <a:solidFill>
              <a:srgbClr val="E52D27"/>
            </a:solidFill>
            <a:ln>
              <a:noFill/>
            </a:ln>
            <a:effectLst/>
          </c:spPr>
          <c:invertIfNegative val="0"/>
          <c:dPt>
            <c:idx val="0"/>
            <c:invertIfNegative val="0"/>
            <c:bubble3D val="0"/>
            <c:spPr>
              <a:solidFill>
                <a:srgbClr val="E52D27"/>
              </a:solidFill>
              <a:ln>
                <a:noFill/>
              </a:ln>
              <a:effectLst/>
            </c:spPr>
            <c:extLst>
              <c:ext xmlns:c16="http://schemas.microsoft.com/office/drawing/2014/chart" uri="{C3380CC4-5D6E-409C-BE32-E72D297353CC}">
                <c16:uniqueId val="{00000001-8F89-4DD9-93E9-B250BE0BF1F0}"/>
              </c:ext>
            </c:extLst>
          </c:dPt>
          <c:dPt>
            <c:idx val="2"/>
            <c:invertIfNegative val="0"/>
            <c:bubble3D val="0"/>
            <c:spPr>
              <a:solidFill>
                <a:srgbClr val="E52D27"/>
              </a:solidFill>
              <a:ln>
                <a:noFill/>
              </a:ln>
              <a:effectLst/>
            </c:spPr>
            <c:extLst>
              <c:ext xmlns:c16="http://schemas.microsoft.com/office/drawing/2014/chart" uri="{C3380CC4-5D6E-409C-BE32-E72D297353CC}">
                <c16:uniqueId val="{00000003-8F89-4DD9-93E9-B250BE0BF1F0}"/>
              </c:ext>
            </c:extLst>
          </c:dPt>
          <c:dPt>
            <c:idx val="6"/>
            <c:invertIfNegative val="0"/>
            <c:bubble3D val="0"/>
            <c:spPr>
              <a:solidFill>
                <a:srgbClr val="E52D27"/>
              </a:solidFill>
              <a:ln>
                <a:noFill/>
              </a:ln>
              <a:effectLst/>
            </c:spPr>
            <c:extLst>
              <c:ext xmlns:c16="http://schemas.microsoft.com/office/drawing/2014/chart" uri="{C3380CC4-5D6E-409C-BE32-E72D297353CC}">
                <c16:uniqueId val="{00000004-0749-4308-B0DC-E6C154238B55}"/>
              </c:ext>
            </c:extLst>
          </c:dPt>
          <c:dPt>
            <c:idx val="9"/>
            <c:invertIfNegative val="0"/>
            <c:bubble3D val="0"/>
            <c:spPr>
              <a:solidFill>
                <a:srgbClr val="E52D27"/>
              </a:solidFill>
              <a:ln>
                <a:noFill/>
              </a:ln>
              <a:effectLst/>
            </c:spPr>
            <c:extLst>
              <c:ext xmlns:c16="http://schemas.microsoft.com/office/drawing/2014/chart" uri="{C3380CC4-5D6E-409C-BE32-E72D297353CC}">
                <c16:uniqueId val="{00000005-0749-4308-B0DC-E6C154238B5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89-4DD9-93E9-B250BE0BF1F0}"/>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89-4DD9-93E9-B250BE0BF1F0}"/>
                </c:ext>
              </c:extLst>
            </c:dLbl>
            <c:dLbl>
              <c:idx val="6"/>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49-4308-B0DC-E6C154238B55}"/>
                </c:ext>
              </c:extLst>
            </c:dLbl>
            <c:dLbl>
              <c:idx val="9"/>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49-4308-B0DC-E6C154238B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Hashtag!$A$25:$A$36</c:f>
              <c:strCache>
                <c:ptCount val="12"/>
                <c:pt idx="0">
                  <c:v>1</c:v>
                </c:pt>
                <c:pt idx="1">
                  <c:v>2</c:v>
                </c:pt>
                <c:pt idx="2">
                  <c:v>3</c:v>
                </c:pt>
                <c:pt idx="3">
                  <c:v>4</c:v>
                </c:pt>
                <c:pt idx="4">
                  <c:v>5</c:v>
                </c:pt>
                <c:pt idx="5">
                  <c:v>6</c:v>
                </c:pt>
                <c:pt idx="6">
                  <c:v>7</c:v>
                </c:pt>
                <c:pt idx="7">
                  <c:v>8</c:v>
                </c:pt>
                <c:pt idx="8">
                  <c:v>9</c:v>
                </c:pt>
                <c:pt idx="9">
                  <c:v>10</c:v>
                </c:pt>
                <c:pt idx="10">
                  <c:v>11</c:v>
                </c:pt>
                <c:pt idx="11">
                  <c:v>28</c:v>
                </c:pt>
              </c:strCache>
            </c:strRef>
          </c:cat>
          <c:val>
            <c:numRef>
              <c:f>Hashtag!$B$25:$B$36</c:f>
              <c:numCache>
                <c:formatCode>#,,\ "Million"</c:formatCode>
                <c:ptCount val="12"/>
                <c:pt idx="0">
                  <c:v>54620366.138157897</c:v>
                </c:pt>
                <c:pt idx="1">
                  <c:v>9855630.333333334</c:v>
                </c:pt>
                <c:pt idx="2">
                  <c:v>104048877.44444445</c:v>
                </c:pt>
                <c:pt idx="3">
                  <c:v>5383918</c:v>
                </c:pt>
                <c:pt idx="4">
                  <c:v>1544517.3</c:v>
                </c:pt>
                <c:pt idx="5">
                  <c:v>2935982.4</c:v>
                </c:pt>
                <c:pt idx="6">
                  <c:v>21274487</c:v>
                </c:pt>
                <c:pt idx="7">
                  <c:v>1291717</c:v>
                </c:pt>
                <c:pt idx="8">
                  <c:v>884881.5</c:v>
                </c:pt>
                <c:pt idx="9">
                  <c:v>20577148.666666668</c:v>
                </c:pt>
                <c:pt idx="10">
                  <c:v>5337524</c:v>
                </c:pt>
                <c:pt idx="11">
                  <c:v>2375852</c:v>
                </c:pt>
              </c:numCache>
            </c:numRef>
          </c:val>
          <c:extLst>
            <c:ext xmlns:c16="http://schemas.microsoft.com/office/drawing/2014/chart" uri="{C3380CC4-5D6E-409C-BE32-E72D297353CC}">
              <c16:uniqueId val="{00000004-8F89-4DD9-93E9-B250BE0BF1F0}"/>
            </c:ext>
          </c:extLst>
        </c:ser>
        <c:dLbls>
          <c:showLegendKey val="0"/>
          <c:showVal val="0"/>
          <c:showCatName val="0"/>
          <c:showSerName val="0"/>
          <c:showPercent val="0"/>
          <c:showBubbleSize val="0"/>
        </c:dLbls>
        <c:gapWidth val="219"/>
        <c:overlap val="-27"/>
        <c:axId val="720494432"/>
        <c:axId val="720487776"/>
      </c:barChart>
      <c:catAx>
        <c:axId val="72049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487776"/>
        <c:crosses val="autoZero"/>
        <c:auto val="1"/>
        <c:lblAlgn val="ctr"/>
        <c:lblOffset val="100"/>
        <c:noMultiLvlLbl val="0"/>
      </c:catAx>
      <c:valAx>
        <c:axId val="720487776"/>
        <c:scaling>
          <c:orientation val="minMax"/>
        </c:scaling>
        <c:delete val="1"/>
        <c:axPos val="l"/>
        <c:numFmt formatCode="#,,\ &quot;Million&quot;" sourceLinked="1"/>
        <c:majorTickMark val="none"/>
        <c:minorTickMark val="none"/>
        <c:tickLblPos val="nextTo"/>
        <c:crossAx val="72049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J.xlsx]Other metrics!PivotTable6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52D2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metrics'!$B$28</c:f>
              <c:strCache>
                <c:ptCount val="1"/>
                <c:pt idx="0">
                  <c:v>Total</c:v>
                </c:pt>
              </c:strCache>
            </c:strRef>
          </c:tx>
          <c:spPr>
            <a:ln w="28575" cap="rnd">
              <a:solidFill>
                <a:srgbClr val="E52D27"/>
              </a:solidFill>
              <a:round/>
            </a:ln>
            <a:effectLst/>
          </c:spPr>
          <c:marker>
            <c:symbol val="none"/>
          </c:marker>
          <c:cat>
            <c:strRef>
              <c:f>'Other metrics'!$A$29:$A$67</c:f>
              <c:strCache>
                <c:ptCount val="3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18</c:v>
                </c:pt>
                <c:pt idx="17">
                  <c:v>19</c:v>
                </c:pt>
                <c:pt idx="18">
                  <c:v>20</c:v>
                </c:pt>
                <c:pt idx="19">
                  <c:v>21</c:v>
                </c:pt>
                <c:pt idx="20">
                  <c:v>23</c:v>
                </c:pt>
                <c:pt idx="21">
                  <c:v>24</c:v>
                </c:pt>
                <c:pt idx="22">
                  <c:v>25</c:v>
                </c:pt>
                <c:pt idx="23">
                  <c:v>27</c:v>
                </c:pt>
                <c:pt idx="24">
                  <c:v>40</c:v>
                </c:pt>
                <c:pt idx="25">
                  <c:v>42</c:v>
                </c:pt>
                <c:pt idx="26">
                  <c:v>49</c:v>
                </c:pt>
                <c:pt idx="27">
                  <c:v>56</c:v>
                </c:pt>
                <c:pt idx="28">
                  <c:v>61</c:v>
                </c:pt>
                <c:pt idx="29">
                  <c:v>62</c:v>
                </c:pt>
                <c:pt idx="30">
                  <c:v>67</c:v>
                </c:pt>
                <c:pt idx="31">
                  <c:v>69</c:v>
                </c:pt>
                <c:pt idx="32">
                  <c:v>70</c:v>
                </c:pt>
                <c:pt idx="33">
                  <c:v>84</c:v>
                </c:pt>
                <c:pt idx="34">
                  <c:v>89</c:v>
                </c:pt>
                <c:pt idx="35">
                  <c:v>143</c:v>
                </c:pt>
                <c:pt idx="36">
                  <c:v>174</c:v>
                </c:pt>
                <c:pt idx="37">
                  <c:v>312</c:v>
                </c:pt>
                <c:pt idx="38">
                  <c:v>341</c:v>
                </c:pt>
              </c:strCache>
            </c:strRef>
          </c:cat>
          <c:val>
            <c:numRef>
              <c:f>'Other metrics'!$B$29:$B$67</c:f>
              <c:numCache>
                <c:formatCode>#,,\ "M"</c:formatCode>
                <c:ptCount val="39"/>
                <c:pt idx="0">
                  <c:v>45304884.212918662</c:v>
                </c:pt>
                <c:pt idx="1">
                  <c:v>84166907.592964828</c:v>
                </c:pt>
                <c:pt idx="2">
                  <c:v>92331848.400000006</c:v>
                </c:pt>
                <c:pt idx="3">
                  <c:v>4357730.9318181816</c:v>
                </c:pt>
                <c:pt idx="4">
                  <c:v>2625027.3870967743</c:v>
                </c:pt>
                <c:pt idx="5">
                  <c:v>7796122.7894736845</c:v>
                </c:pt>
                <c:pt idx="6">
                  <c:v>7206709.666666667</c:v>
                </c:pt>
                <c:pt idx="7">
                  <c:v>21703506.333333332</c:v>
                </c:pt>
                <c:pt idx="8">
                  <c:v>2579657.78125</c:v>
                </c:pt>
                <c:pt idx="9">
                  <c:v>6830265.833333333</c:v>
                </c:pt>
                <c:pt idx="10">
                  <c:v>4016909.375</c:v>
                </c:pt>
                <c:pt idx="11">
                  <c:v>154365083.5</c:v>
                </c:pt>
                <c:pt idx="12">
                  <c:v>309089826.66666669</c:v>
                </c:pt>
                <c:pt idx="13">
                  <c:v>1375848</c:v>
                </c:pt>
                <c:pt idx="14">
                  <c:v>170678137.33333334</c:v>
                </c:pt>
                <c:pt idx="15">
                  <c:v>1358659</c:v>
                </c:pt>
                <c:pt idx="16">
                  <c:v>9224364.333333334</c:v>
                </c:pt>
                <c:pt idx="17">
                  <c:v>2246186</c:v>
                </c:pt>
                <c:pt idx="18">
                  <c:v>5933448.5</c:v>
                </c:pt>
                <c:pt idx="19">
                  <c:v>18880749.333333332</c:v>
                </c:pt>
                <c:pt idx="20">
                  <c:v>733378.5</c:v>
                </c:pt>
                <c:pt idx="21">
                  <c:v>29902474</c:v>
                </c:pt>
                <c:pt idx="22">
                  <c:v>727706108</c:v>
                </c:pt>
                <c:pt idx="23">
                  <c:v>33089615</c:v>
                </c:pt>
                <c:pt idx="24">
                  <c:v>59553992</c:v>
                </c:pt>
                <c:pt idx="25">
                  <c:v>4876621</c:v>
                </c:pt>
                <c:pt idx="26">
                  <c:v>17901382</c:v>
                </c:pt>
                <c:pt idx="27">
                  <c:v>21359833</c:v>
                </c:pt>
                <c:pt idx="28">
                  <c:v>848461</c:v>
                </c:pt>
                <c:pt idx="29">
                  <c:v>1836375</c:v>
                </c:pt>
                <c:pt idx="30">
                  <c:v>3290281.6</c:v>
                </c:pt>
                <c:pt idx="31">
                  <c:v>140201.66666666666</c:v>
                </c:pt>
                <c:pt idx="32">
                  <c:v>3004225.5</c:v>
                </c:pt>
                <c:pt idx="33">
                  <c:v>99252</c:v>
                </c:pt>
                <c:pt idx="34">
                  <c:v>10862</c:v>
                </c:pt>
                <c:pt idx="35">
                  <c:v>61215</c:v>
                </c:pt>
                <c:pt idx="36">
                  <c:v>201595</c:v>
                </c:pt>
                <c:pt idx="37">
                  <c:v>14640</c:v>
                </c:pt>
                <c:pt idx="38">
                  <c:v>24506563</c:v>
                </c:pt>
              </c:numCache>
            </c:numRef>
          </c:val>
          <c:smooth val="0"/>
          <c:extLst>
            <c:ext xmlns:c16="http://schemas.microsoft.com/office/drawing/2014/chart" uri="{C3380CC4-5D6E-409C-BE32-E72D297353CC}">
              <c16:uniqueId val="{00000000-DD15-499E-84D4-709766D16124}"/>
            </c:ext>
          </c:extLst>
        </c:ser>
        <c:dLbls>
          <c:showLegendKey val="0"/>
          <c:showVal val="0"/>
          <c:showCatName val="0"/>
          <c:showSerName val="0"/>
          <c:showPercent val="0"/>
          <c:showBubbleSize val="0"/>
        </c:dLbls>
        <c:smooth val="0"/>
        <c:axId val="1938073583"/>
        <c:axId val="1938058191"/>
      </c:lineChart>
      <c:catAx>
        <c:axId val="1938073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community</a:t>
                </a:r>
                <a:r>
                  <a:rPr lang="en-GB" baseline="0"/>
                  <a:t> posts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058191"/>
        <c:crosses val="autoZero"/>
        <c:auto val="1"/>
        <c:lblAlgn val="ctr"/>
        <c:lblOffset val="100"/>
        <c:noMultiLvlLbl val="0"/>
      </c:catAx>
      <c:valAx>
        <c:axId val="1938058191"/>
        <c:scaling>
          <c:orientation val="minMax"/>
        </c:scaling>
        <c:delete val="1"/>
        <c:axPos val="l"/>
        <c:numFmt formatCode="#,,\ &quot;M&quot;" sourceLinked="1"/>
        <c:majorTickMark val="none"/>
        <c:minorTickMark val="none"/>
        <c:tickLblPos val="nextTo"/>
        <c:crossAx val="19380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J.xlsx]Language!PivotTable29</c:name>
    <c:fmtId val="5"/>
  </c:pivotSource>
  <c:chart>
    <c:autoTitleDeleted val="1"/>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14</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18 M</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14</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1"/>
        <c:spPr>
          <a:solidFill>
            <a:schemeClr val="accent1"/>
          </a:solidFill>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18 M</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2"/>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52D2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2828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282828"/>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14</a:t>
                </a:r>
                <a:r>
                  <a:rPr lang="en-US" baseline="0"/>
                  <a:t> M</a:t>
                </a: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7"/>
        <c:spPr>
          <a:ln w="28575" cap="rnd">
            <a:solidFill>
              <a:srgbClr val="282828"/>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r>
                  <a:rPr lang="en-US"/>
                  <a:t>18 M</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18"/>
        <c:spPr>
          <a:ln w="28575" cap="rnd">
            <a:solidFill>
              <a:srgbClr val="282828"/>
            </a:solidFill>
            <a:round/>
          </a:ln>
          <a:effectLst/>
        </c:spPr>
        <c:marker>
          <c:symbol val="none"/>
        </c:marker>
      </c:pivotFmt>
    </c:pivotFmts>
    <c:plotArea>
      <c:layout/>
      <c:barChart>
        <c:barDir val="col"/>
        <c:grouping val="clustered"/>
        <c:varyColors val="0"/>
        <c:ser>
          <c:idx val="1"/>
          <c:order val="1"/>
          <c:tx>
            <c:strRef>
              <c:f>Language!$L$31</c:f>
              <c:strCache>
                <c:ptCount val="1"/>
                <c:pt idx="0">
                  <c:v>Max of Total Channel Subcribers</c:v>
                </c:pt>
              </c:strCache>
            </c:strRef>
          </c:tx>
          <c:spPr>
            <a:solidFill>
              <a:srgbClr val="E52D27"/>
            </a:solidFill>
            <a:ln>
              <a:noFill/>
            </a:ln>
            <a:effectLst/>
          </c:spPr>
          <c:invertIfNegative val="0"/>
          <c:dPt>
            <c:idx val="0"/>
            <c:invertIfNegative val="0"/>
            <c:bubble3D val="0"/>
            <c:spPr>
              <a:solidFill>
                <a:srgbClr val="E52D27"/>
              </a:solidFill>
              <a:ln>
                <a:noFill/>
              </a:ln>
              <a:effectLst/>
            </c:spPr>
            <c:extLst>
              <c:ext xmlns:c16="http://schemas.microsoft.com/office/drawing/2014/chart" uri="{C3380CC4-5D6E-409C-BE32-E72D297353CC}">
                <c16:uniqueId val="{00000001-613E-40F3-A116-9A2CA71D6F51}"/>
              </c:ext>
            </c:extLst>
          </c:dPt>
          <c:dPt>
            <c:idx val="1"/>
            <c:invertIfNegative val="0"/>
            <c:bubble3D val="0"/>
            <c:spPr>
              <a:solidFill>
                <a:srgbClr val="E52D27"/>
              </a:solidFill>
              <a:ln>
                <a:noFill/>
              </a:ln>
              <a:effectLst/>
            </c:spPr>
            <c:extLst>
              <c:ext xmlns:c16="http://schemas.microsoft.com/office/drawing/2014/chart" uri="{C3380CC4-5D6E-409C-BE32-E72D297353CC}">
                <c16:uniqueId val="{00000003-613E-40F3-A116-9A2CA71D6F5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3E-40F3-A116-9A2CA71D6F51}"/>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3E-40F3-A116-9A2CA71D6F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Language!$J$32:$J$37</c:f>
              <c:strCache>
                <c:ptCount val="6"/>
                <c:pt idx="0">
                  <c:v>English</c:v>
                </c:pt>
                <c:pt idx="1">
                  <c:v>Hindi</c:v>
                </c:pt>
                <c:pt idx="2">
                  <c:v>Kannada</c:v>
                </c:pt>
                <c:pt idx="3">
                  <c:v>Malayalam</c:v>
                </c:pt>
                <c:pt idx="4">
                  <c:v>Tamil</c:v>
                </c:pt>
                <c:pt idx="5">
                  <c:v>Telugu</c:v>
                </c:pt>
              </c:strCache>
            </c:strRef>
          </c:cat>
          <c:val>
            <c:numRef>
              <c:f>Language!$L$32:$L$37</c:f>
              <c:numCache>
                <c:formatCode>#,,\ "Million"</c:formatCode>
                <c:ptCount val="6"/>
                <c:pt idx="0">
                  <c:v>305200000</c:v>
                </c:pt>
                <c:pt idx="1">
                  <c:v>225000000</c:v>
                </c:pt>
                <c:pt idx="2">
                  <c:v>759000</c:v>
                </c:pt>
                <c:pt idx="3">
                  <c:v>8460000</c:v>
                </c:pt>
                <c:pt idx="4">
                  <c:v>9930000</c:v>
                </c:pt>
                <c:pt idx="5">
                  <c:v>17700000</c:v>
                </c:pt>
              </c:numCache>
            </c:numRef>
          </c:val>
          <c:extLst>
            <c:ext xmlns:c16="http://schemas.microsoft.com/office/drawing/2014/chart" uri="{C3380CC4-5D6E-409C-BE32-E72D297353CC}">
              <c16:uniqueId val="{00000004-613E-40F3-A116-9A2CA71D6F51}"/>
            </c:ext>
          </c:extLst>
        </c:ser>
        <c:dLbls>
          <c:showLegendKey val="0"/>
          <c:showVal val="0"/>
          <c:showCatName val="0"/>
          <c:showSerName val="0"/>
          <c:showPercent val="0"/>
          <c:showBubbleSize val="0"/>
        </c:dLbls>
        <c:gapWidth val="182"/>
        <c:axId val="321262975"/>
        <c:axId val="321265887"/>
      </c:barChart>
      <c:lineChart>
        <c:grouping val="standard"/>
        <c:varyColors val="0"/>
        <c:ser>
          <c:idx val="0"/>
          <c:order val="0"/>
          <c:tx>
            <c:strRef>
              <c:f>Language!$K$31</c:f>
              <c:strCache>
                <c:ptCount val="1"/>
                <c:pt idx="0">
                  <c:v>Average of Total Channel Subcribers</c:v>
                </c:pt>
              </c:strCache>
            </c:strRef>
          </c:tx>
          <c:spPr>
            <a:ln w="28575" cap="rnd">
              <a:solidFill>
                <a:srgbClr val="282828"/>
              </a:solidFill>
              <a:round/>
            </a:ln>
            <a:effectLst/>
          </c:spPr>
          <c:marker>
            <c:symbol val="none"/>
          </c:marker>
          <c:dPt>
            <c:idx val="0"/>
            <c:marker>
              <c:symbol val="none"/>
            </c:marker>
            <c:bubble3D val="0"/>
            <c:spPr>
              <a:ln w="28575" cap="rnd">
                <a:solidFill>
                  <a:srgbClr val="282828"/>
                </a:solidFill>
                <a:round/>
              </a:ln>
              <a:effectLst/>
            </c:spPr>
            <c:extLst>
              <c:ext xmlns:c16="http://schemas.microsoft.com/office/drawing/2014/chart" uri="{C3380CC4-5D6E-409C-BE32-E72D297353CC}">
                <c16:uniqueId val="{00000006-613E-40F3-A116-9A2CA71D6F51}"/>
              </c:ext>
            </c:extLst>
          </c:dPt>
          <c:dPt>
            <c:idx val="1"/>
            <c:marker>
              <c:symbol val="none"/>
            </c:marker>
            <c:bubble3D val="0"/>
            <c:spPr>
              <a:ln w="28575" cap="rnd">
                <a:solidFill>
                  <a:srgbClr val="282828"/>
                </a:solidFill>
                <a:round/>
              </a:ln>
              <a:effectLst/>
            </c:spPr>
            <c:extLst>
              <c:ext xmlns:c16="http://schemas.microsoft.com/office/drawing/2014/chart" uri="{C3380CC4-5D6E-409C-BE32-E72D297353CC}">
                <c16:uniqueId val="{00000008-613E-40F3-A116-9A2CA71D6F51}"/>
              </c:ext>
            </c:extLst>
          </c:dPt>
          <c:dLbls>
            <c:dLbl>
              <c:idx val="0"/>
              <c:tx>
                <c:rich>
                  <a:bodyPr/>
                  <a:lstStyle/>
                  <a:p>
                    <a:r>
                      <a:rPr lang="en-US"/>
                      <a:t>14</a:t>
                    </a:r>
                    <a:r>
                      <a:rPr lang="en-US" baseline="0"/>
                      <a:t> M</a:t>
                    </a:r>
                    <a:endParaRPr lang="en-US"/>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613E-40F3-A116-9A2CA71D6F51}"/>
                </c:ext>
              </c:extLst>
            </c:dLbl>
            <c:dLbl>
              <c:idx val="1"/>
              <c:tx>
                <c:rich>
                  <a:bodyPr/>
                  <a:lstStyle/>
                  <a:p>
                    <a:r>
                      <a:rPr lang="en-US"/>
                      <a:t>18 M</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613E-40F3-A116-9A2CA71D6F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Language!$J$32:$J$37</c:f>
              <c:strCache>
                <c:ptCount val="6"/>
                <c:pt idx="0">
                  <c:v>English</c:v>
                </c:pt>
                <c:pt idx="1">
                  <c:v>Hindi</c:v>
                </c:pt>
                <c:pt idx="2">
                  <c:v>Kannada</c:v>
                </c:pt>
                <c:pt idx="3">
                  <c:v>Malayalam</c:v>
                </c:pt>
                <c:pt idx="4">
                  <c:v>Tamil</c:v>
                </c:pt>
                <c:pt idx="5">
                  <c:v>Telugu</c:v>
                </c:pt>
              </c:strCache>
            </c:strRef>
          </c:cat>
          <c:val>
            <c:numRef>
              <c:f>Language!$K$32:$K$37</c:f>
              <c:numCache>
                <c:formatCode>#,,\ "Million"</c:formatCode>
                <c:ptCount val="6"/>
                <c:pt idx="0">
                  <c:v>13911425.447214076</c:v>
                </c:pt>
                <c:pt idx="1">
                  <c:v>18104890.82300885</c:v>
                </c:pt>
                <c:pt idx="2">
                  <c:v>170358.18181818182</c:v>
                </c:pt>
                <c:pt idx="3">
                  <c:v>1876389.2083333333</c:v>
                </c:pt>
                <c:pt idx="4">
                  <c:v>2219418.1818181816</c:v>
                </c:pt>
                <c:pt idx="5">
                  <c:v>2193798.7096774192</c:v>
                </c:pt>
              </c:numCache>
            </c:numRef>
          </c:val>
          <c:smooth val="0"/>
          <c:extLst>
            <c:ext xmlns:c16="http://schemas.microsoft.com/office/drawing/2014/chart" uri="{C3380CC4-5D6E-409C-BE32-E72D297353CC}">
              <c16:uniqueId val="{00000009-613E-40F3-A116-9A2CA71D6F51}"/>
            </c:ext>
          </c:extLst>
        </c:ser>
        <c:dLbls>
          <c:showLegendKey val="0"/>
          <c:showVal val="0"/>
          <c:showCatName val="0"/>
          <c:showSerName val="0"/>
          <c:showPercent val="0"/>
          <c:showBubbleSize val="0"/>
        </c:dLbls>
        <c:marker val="1"/>
        <c:smooth val="0"/>
        <c:axId val="321262975"/>
        <c:axId val="321265887"/>
      </c:lineChart>
      <c:catAx>
        <c:axId val="32126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65887"/>
        <c:crosses val="autoZero"/>
        <c:auto val="1"/>
        <c:lblAlgn val="ctr"/>
        <c:lblOffset val="100"/>
        <c:noMultiLvlLbl val="0"/>
      </c:catAx>
      <c:valAx>
        <c:axId val="321265887"/>
        <c:scaling>
          <c:orientation val="minMax"/>
        </c:scaling>
        <c:delete val="1"/>
        <c:axPos val="l"/>
        <c:numFmt formatCode="#,,\ &quot;Million&quot;" sourceLinked="1"/>
        <c:majorTickMark val="none"/>
        <c:minorTickMark val="none"/>
        <c:tickLblPos val="nextTo"/>
        <c:crossAx val="321262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Worksheet!$E$79</c:f>
              <c:strCache>
                <c:ptCount val="1"/>
                <c:pt idx="0">
                  <c:v>Average of Total Channel Subcribers</c:v>
                </c:pt>
              </c:strCache>
            </c:strRef>
          </c:tx>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Worksheet!$D$80:$D$82</c:f>
              <c:strCache>
                <c:ptCount val="3"/>
                <c:pt idx="0">
                  <c:v>Male</c:v>
                </c:pt>
                <c:pt idx="1">
                  <c:v>Female</c:v>
                </c:pt>
                <c:pt idx="2">
                  <c:v>Company</c:v>
                </c:pt>
              </c:strCache>
            </c:strRef>
          </c:cat>
          <c:val>
            <c:numRef>
              <c:f>Worksheet!$E$80:$E$82</c:f>
              <c:numCache>
                <c:formatCode>#,,\ "Million"</c:formatCode>
                <c:ptCount val="3"/>
                <c:pt idx="0">
                  <c:v>10130068.433928572</c:v>
                </c:pt>
                <c:pt idx="1">
                  <c:v>23568519.625</c:v>
                </c:pt>
                <c:pt idx="2">
                  <c:v>18845636.842105262</c:v>
                </c:pt>
              </c:numCache>
            </c:numRef>
          </c:val>
          <c:extLst>
            <c:ext xmlns:c16="http://schemas.microsoft.com/office/drawing/2014/chart" uri="{C3380CC4-5D6E-409C-BE32-E72D297353CC}">
              <c16:uniqueId val="{00000000-5599-4827-830D-282B49DE31CF}"/>
            </c:ext>
          </c:extLst>
        </c:ser>
        <c:dLbls>
          <c:dLblPos val="outEnd"/>
          <c:showLegendKey val="0"/>
          <c:showVal val="1"/>
          <c:showCatName val="0"/>
          <c:showSerName val="0"/>
          <c:showPercent val="0"/>
          <c:showBubbleSize val="0"/>
        </c:dLbls>
        <c:gapWidth val="219"/>
        <c:overlap val="-27"/>
        <c:axId val="373727535"/>
        <c:axId val="373723791"/>
      </c:barChart>
      <c:catAx>
        <c:axId val="37372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23791"/>
        <c:crosses val="autoZero"/>
        <c:auto val="1"/>
        <c:lblAlgn val="ctr"/>
        <c:lblOffset val="100"/>
        <c:noMultiLvlLbl val="0"/>
      </c:catAx>
      <c:valAx>
        <c:axId val="373723791"/>
        <c:scaling>
          <c:orientation val="minMax"/>
        </c:scaling>
        <c:delete val="1"/>
        <c:axPos val="l"/>
        <c:numFmt formatCode="#,,\ &quot;Million&quot;" sourceLinked="1"/>
        <c:majorTickMark val="none"/>
        <c:minorTickMark val="none"/>
        <c:tickLblPos val="nextTo"/>
        <c:crossAx val="373727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J.xlsx]Year!PivotTable1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Year!$B$4</c:f>
              <c:strCache>
                <c:ptCount val="1"/>
                <c:pt idx="0">
                  <c:v>Total</c:v>
                </c:pt>
              </c:strCache>
            </c:strRef>
          </c:tx>
          <c:spPr>
            <a:solidFill>
              <a:srgbClr val="E5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Year!$A$5:$A$16</c:f>
              <c:strCache>
                <c:ptCount val="12"/>
                <c:pt idx="0">
                  <c:v>2007</c:v>
                </c:pt>
                <c:pt idx="1">
                  <c:v>2010</c:v>
                </c:pt>
                <c:pt idx="2">
                  <c:v>2013</c:v>
                </c:pt>
                <c:pt idx="3">
                  <c:v>2014</c:v>
                </c:pt>
                <c:pt idx="4">
                  <c:v>2015</c:v>
                </c:pt>
                <c:pt idx="5">
                  <c:v>2016</c:v>
                </c:pt>
                <c:pt idx="6">
                  <c:v>2017</c:v>
                </c:pt>
                <c:pt idx="7">
                  <c:v>2018</c:v>
                </c:pt>
                <c:pt idx="8">
                  <c:v>2019</c:v>
                </c:pt>
                <c:pt idx="9">
                  <c:v>2020</c:v>
                </c:pt>
                <c:pt idx="10">
                  <c:v>2021</c:v>
                </c:pt>
                <c:pt idx="11">
                  <c:v>2022</c:v>
                </c:pt>
              </c:strCache>
            </c:strRef>
          </c:cat>
          <c:val>
            <c:numRef>
              <c:f>Year!$B$5:$B$16</c:f>
              <c:numCache>
                <c:formatCode>#,,\ "M"</c:formatCode>
                <c:ptCount val="12"/>
                <c:pt idx="0">
                  <c:v>19897294</c:v>
                </c:pt>
                <c:pt idx="1">
                  <c:v>858947638.5</c:v>
                </c:pt>
                <c:pt idx="2">
                  <c:v>343900673</c:v>
                </c:pt>
                <c:pt idx="3">
                  <c:v>395135530.125</c:v>
                </c:pt>
                <c:pt idx="4">
                  <c:v>1134726723.2</c:v>
                </c:pt>
                <c:pt idx="5">
                  <c:v>626775319.875</c:v>
                </c:pt>
                <c:pt idx="6">
                  <c:v>1254663367.7857144</c:v>
                </c:pt>
                <c:pt idx="7">
                  <c:v>169742629.35714287</c:v>
                </c:pt>
                <c:pt idx="8">
                  <c:v>148087640.19999999</c:v>
                </c:pt>
                <c:pt idx="9">
                  <c:v>83429971</c:v>
                </c:pt>
                <c:pt idx="10">
                  <c:v>34786544.5</c:v>
                </c:pt>
                <c:pt idx="11">
                  <c:v>3500098.313253012</c:v>
                </c:pt>
              </c:numCache>
            </c:numRef>
          </c:val>
          <c:extLst>
            <c:ext xmlns:c16="http://schemas.microsoft.com/office/drawing/2014/chart" uri="{C3380CC4-5D6E-409C-BE32-E72D297353CC}">
              <c16:uniqueId val="{00000000-F868-4ECA-874B-4DEBE03C865D}"/>
            </c:ext>
          </c:extLst>
        </c:ser>
        <c:dLbls>
          <c:dLblPos val="outEnd"/>
          <c:showLegendKey val="0"/>
          <c:showVal val="1"/>
          <c:showCatName val="0"/>
          <c:showSerName val="0"/>
          <c:showPercent val="0"/>
          <c:showBubbleSize val="0"/>
        </c:dLbls>
        <c:gapWidth val="219"/>
        <c:overlap val="-27"/>
        <c:axId val="2086998303"/>
        <c:axId val="2087014943"/>
      </c:barChart>
      <c:catAx>
        <c:axId val="208699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14943"/>
        <c:crosses val="autoZero"/>
        <c:auto val="1"/>
        <c:lblAlgn val="ctr"/>
        <c:lblOffset val="100"/>
        <c:noMultiLvlLbl val="0"/>
      </c:catAx>
      <c:valAx>
        <c:axId val="2087014943"/>
        <c:scaling>
          <c:orientation val="minMax"/>
        </c:scaling>
        <c:delete val="1"/>
        <c:axPos val="l"/>
        <c:numFmt formatCode="#,,\ &quot;M&quot;" sourceLinked="1"/>
        <c:majorTickMark val="none"/>
        <c:minorTickMark val="none"/>
        <c:tickLblPos val="nextTo"/>
        <c:crossAx val="20869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algorithm decoding KH-ANAC2 analysis JAIMO J.xlsx]Year!PivotTable3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E52D2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lineChart>
        <c:grouping val="standard"/>
        <c:varyColors val="0"/>
        <c:ser>
          <c:idx val="0"/>
          <c:order val="0"/>
          <c:tx>
            <c:strRef>
              <c:f>Year!$E$26</c:f>
              <c:strCache>
                <c:ptCount val="1"/>
                <c:pt idx="0">
                  <c:v>Total</c:v>
                </c:pt>
              </c:strCache>
            </c:strRef>
          </c:tx>
          <c:spPr>
            <a:ln w="28575" cap="rnd">
              <a:solidFill>
                <a:srgbClr val="E52D27"/>
              </a:solidFill>
              <a:round/>
            </a:ln>
            <a:effectLst/>
          </c:spPr>
          <c:marker>
            <c:symbol val="none"/>
          </c:marker>
          <c:cat>
            <c:strRef>
              <c:f>Year!$D$27:$D$39</c:f>
              <c:strCache>
                <c:ptCount val="13"/>
                <c:pt idx="0">
                  <c:v>2007</c:v>
                </c:pt>
                <c:pt idx="1">
                  <c:v>2010</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Year!$E$27:$E$39</c:f>
              <c:numCache>
                <c:formatCode>#,\ "K"</c:formatCode>
                <c:ptCount val="13"/>
                <c:pt idx="0">
                  <c:v>5343</c:v>
                </c:pt>
                <c:pt idx="1">
                  <c:v>217011.5</c:v>
                </c:pt>
                <c:pt idx="2">
                  <c:v>19175</c:v>
                </c:pt>
                <c:pt idx="3">
                  <c:v>25552</c:v>
                </c:pt>
                <c:pt idx="4">
                  <c:v>3221</c:v>
                </c:pt>
                <c:pt idx="5">
                  <c:v>231948.08333333334</c:v>
                </c:pt>
                <c:pt idx="6">
                  <c:v>166190.30769230769</c:v>
                </c:pt>
                <c:pt idx="7">
                  <c:v>223068.71428571429</c:v>
                </c:pt>
                <c:pt idx="8">
                  <c:v>669120.39130434778</c:v>
                </c:pt>
                <c:pt idx="9">
                  <c:v>34145.972222222219</c:v>
                </c:pt>
                <c:pt idx="10">
                  <c:v>31154.517857142859</c:v>
                </c:pt>
                <c:pt idx="11">
                  <c:v>9739.2247191011229</c:v>
                </c:pt>
                <c:pt idx="12">
                  <c:v>9520.275510204081</c:v>
                </c:pt>
              </c:numCache>
            </c:numRef>
          </c:val>
          <c:smooth val="0"/>
          <c:extLst>
            <c:ext xmlns:c16="http://schemas.microsoft.com/office/drawing/2014/chart" uri="{C3380CC4-5D6E-409C-BE32-E72D297353CC}">
              <c16:uniqueId val="{00000000-2CAC-4428-B0DB-C4996B213A12}"/>
            </c:ext>
          </c:extLst>
        </c:ser>
        <c:dLbls>
          <c:showLegendKey val="0"/>
          <c:showVal val="0"/>
          <c:showCatName val="0"/>
          <c:showSerName val="0"/>
          <c:showPercent val="0"/>
          <c:showBubbleSize val="0"/>
        </c:dLbls>
        <c:smooth val="0"/>
        <c:axId val="492160863"/>
        <c:axId val="492162111"/>
      </c:lineChart>
      <c:catAx>
        <c:axId val="49216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111"/>
        <c:crosses val="autoZero"/>
        <c:auto val="1"/>
        <c:lblAlgn val="ctr"/>
        <c:lblOffset val="100"/>
        <c:noMultiLvlLbl val="0"/>
      </c:catAx>
      <c:valAx>
        <c:axId val="492162111"/>
        <c:scaling>
          <c:orientation val="minMax"/>
        </c:scaling>
        <c:delete val="1"/>
        <c:axPos val="l"/>
        <c:numFmt formatCode="#,\ &quot;K&quot;" sourceLinked="1"/>
        <c:majorTickMark val="none"/>
        <c:minorTickMark val="none"/>
        <c:tickLblPos val="nextTo"/>
        <c:crossAx val="4921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Subscribers outlier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Subscribers outlier</a:t>
          </a:r>
        </a:p>
      </cx:txPr>
    </cx:title>
    <cx:plotArea>
      <cx:plotAreaRegion>
        <cx:series layoutId="boxWhisker" uniqueId="{38F3D10A-D333-4DD3-86A8-97494A4CBB37}">
          <cx:tx>
            <cx:txData>
              <cx:f>_xlchart.v1.0</cx:f>
              <cx:v>Total Channel Subcribers 40200 920000 458 1680000 12100000 382000 2190000 142000 30100 89800000 4690000 999000 36800000 160000000 25500 526000 35300000 29200 16000000 63200 7060000 405000 2930000 4200000 72600000 2190000 1930000 219000 209000 30300000 18200000 52400000 258000 104000000 277000 1060000 15000000 72600000 326 29700 328000 12100000 2910000 564000 700000 16900000 2500000 9510000 776000 72600000 7610000 47500000 20400000 456000 1200000 14300000 18100000 9690000 167000 10910000 76100 1040000 9640000 13200000 34 28700000 143000 155000 447000 564000 72100 27200000 1610000 101000 8680000 769000 58900000 3360000 18900000 1210000 96900 3320000 6860000 3530000 160000000 4320000 11000000 97000000 255000 2370000 799000 13200000 5220 58500000 456000 16900000 160000000 24000000 262000 9180 55900000 1980000 241000 14200000 322 396000 393000 36300000 7690000 36300000 1530000 121000 22400000 42300000 19700000 17500000 10700000 167000 11300000 5310 30300000 3760000 137000 322000 10700000 85100 1910000 4500000 31300000 820000 5730000 24100000 14200000 4760000 12100000 14200000 201000 242 14400000 7800 4660 3440000 999000 36700000 19400000 285000 3790000 27000 9660000 227000 29200 12100000 57541573 15000000 5860000 2460000 5200000 1480000 1140000 999000 47400000 2610000 118000 13100000 3530000 71800000 1020000 13100000 365000 36300000 3970000 4220000 24000000 2390000 10600000 68700000 138000 3290000 11300000 242 41000000 44000 584000 12000000 2900000 1020000 201000 27200000 30900000 7900 3450000 11600000 141000 158000 89800000 26200000 11300000 25600000 201000 35300000 32400 3260000 39900000 135000 769000 43500 2180000 68700000 24000000 2770000 28700000 208000 3190000 331000 886000 71800000 246000 49000 20200000 26200000 4220000 10700000 11600000 2630 57100 403000 3530000 1370000 104000000 72600000 58900000 486000 18200000 186000 41000000 30300000 6300000 51900000 10900000 5700000 3530000 41500000 1410000 1240000 18700000 105000 242 793000 97000000 1020000 27200000 27300 59600 7610000 486000 31300000 195000 77200 255000 7690000 39900000 10600 68700000 584000 41000000 3440000 122000 5240 652000 55900000 16000000 29900 15600 16000000 97000000 1980000 403000 99800 16000000 5180000 71800000 1100000 435000 43300000 10600000 41500000 465000 97000000 104000000 158000 135000 36300000 335000 7100000 258000 58500000 155000 403000 36700000 10700000 104000 296000 7610000 37500000 104000 1080000 2610000 1470000 9360000 11300000 30600 1000000 6960000 19000000 283000 8230 10920000 3710000 97100 28600 10600000 403000 314000 19700000 68000 7260000 564000 1610000 26600000 19000000 4500000 10700000 4600000 36300000 260 155000 11300 13100 413000 113000 2430000 154000 4220000 14200000 41500000 1290000 91600 9440000 4550000 476000 421000 71800000 6070000 15000000 58500000 89800000 3900000 58500000 14200000 4500000 22400000 2670000 4320000 29200 1920000 5470000 3530000 52 14200 662000 2050000 12300 564000 158000 158000 14300000 108000 2470000 27200000 57900 551000 4500000 3930000 256000 584000 108000 295000 1190000 999000 29200 3310000 2200000 19000000 109000 403000 4220000 624000 4320000 158000 31200000 58900000 1200000 5150000 4500000 22400000 116000 39700000 3530000 6750000 24000000 42300000 2550000 140000 161000 553000 14400000 769000 91700 13600000 180000 141000 28700000 45600 5890000 229000 7610000 52600 3440000 25600000 17700000 29200 14400000 7190000 759000 19700000 456000 141000 7610000 2580 456000 31300000 6120000 39900000 20400000 305200000 167000 211000 64 68700000 279000 24000 41500000 14000 147000 39900000 3140000 326000 36800000 3880000 3540000 1140000 1640000 101000000 140000 688000 1530000 141 1100000 9070000 269000 655000 262000 40000 163000 498000 2810000 1680000 792000 741000 254000 1380000 202000 19300000 324 2270000 9240000 2270000 249000 18200000 5850000 1220000 19100000 4510000 3880000 5100000 69800 2250000 2250000 4400000 4330000 250000 1580000 4550000 749000 1200000 246000 187000 2250000 437000 413000 5860000 7690000 40300000 42400 4400000 2610000 237000 4290000 28900000 11000000 4360000 1610000 2250000 693000 341000 743000 969000 1950000 8490000 2270000 11300000 618000 101000000 927000 655000 3940000 4790000 1490000 3180000 2100000 4320000 259000 1480000 5700000 1410000 1940000 9930000 1150000 196000 2650000 2250000 225000000 2250000 437000 312 93900000 342000 324 3890000 176000 4130000 655000 558000 1250000 1960000 4110000 2250000 5700000 9700000 3390000 4450000 457000 371000 28700000 2250000 4400000 5700000 324 2340000 425000 2250000 204000 1810000 1300000 163000 48000 11300000 2270000 1920000 24100000 25000000 10300 254000 436000 605000 694000 2250000 7030000 1050000 15000000 226000 464000 27500000 1640000 7690000 7060000 673000 254000 1960000 6420000 99200 19800000 134000 1680000 91000000 467000 433000 1230000 1550000 29700000 3880000 4510000 5700000 3260000 6810000 16010000 8650000 2200000 11000000 2810000 25600000 1560000 2250000 142000 3540000 254000 615000 2030000 2530000 8100000 1690000 5860000 446000 2720000 2240000 102000 1480000 3650000 682000 7180000 420000 85700 692000 3450000 324 47200 53500000 1450000 2470000 428000 2000 3000300 4220000 45600 41500 260000 655000 21100000 2250000 295000 31600 3520000 3360000 1000000 67800 2220000 4510000 31000000 1780000 2490000 12100000 25600000 62100 131000 8460000 39200 296000 7280000 191000 1000000 2270000 1610000 1850000 254000 67800 1450000 2250000 310000 4510000 293000 2800000 9730000 16900000 578000 651000 8690000 28700000 5700000 8460000 6870000 5620000 2250000 143000 1040000 12040000 6650000 131000 8790000 5670000 2710000 1140000 2250000 1190000 14500000 2550000 481000 2530000 17300 99400 22400000 12800000 1000000 366000 1480000 437000 1960000 19300000 460000 366000 1120000 549000 34400000 1100000 179000 87029736 </cx:v>
            </cx:txData>
          </cx:tx>
          <cx:dataId val="0"/>
          <cx:layoutPr>
            <cx:visibility meanLine="0" meanMarker="1" nonoutliers="0" outliers="1"/>
            <cx:statistics quartileMethod="exclusive"/>
          </cx:layoutPr>
        </cx:series>
      </cx:plotAreaRegion>
      <cx:axis id="0" hidden="1">
        <cx:catScaling gapWidth="1"/>
        <cx:tickLabels/>
      </cx:axis>
      <cx:axis id="1">
        <cx:valScaling/>
        <cx:units unit="millions">
          <cx:unitsLabel/>
        </cx:units>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0F724772-57C5-4745-8A82-F6C7E46D18EF}">
          <cx:dataLabels>
            <cx:visibility seriesName="0" categoryName="1" value="0"/>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plotArea>
      <cx:plotAreaRegion>
        <cx:series layoutId="treemap" uniqueId="{02DC1107-57A4-4A85-8CA6-4ADB4FB2DC35}">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0F724772-57C5-4745-8A82-F6C7E46D18EF}">
          <cx:dataPt idx="0">
            <cx:spPr>
              <a:solidFill>
                <a:srgbClr val="E52D27"/>
              </a:solidFill>
            </cx:spPr>
          </cx:dataPt>
          <cx:dataPt idx="1">
            <cx:spPr>
              <a:solidFill>
                <a:srgbClr val="DD5241"/>
              </a:solidFill>
            </cx:spPr>
          </cx:dataPt>
          <cx:dataPt idx="2">
            <cx:spPr>
              <a:solidFill>
                <a:srgbClr val="EA7764"/>
              </a:solidFill>
            </cx:spPr>
          </cx:dataPt>
          <cx:dataPt idx="3">
            <cx:spPr>
              <a:solidFill>
                <a:srgbClr val="F49989"/>
              </a:solidFill>
            </cx:spPr>
          </cx:dataPt>
          <cx:dataPt idx="4">
            <cx:spPr>
              <a:solidFill>
                <a:srgbClr val="FBBBAF"/>
              </a:solidFill>
            </cx:spPr>
          </cx:dataPt>
          <cx:dataPt idx="5">
            <cx:spPr>
              <a:solidFill>
                <a:srgbClr val="FFDDD6"/>
              </a:solidFill>
            </cx:spPr>
          </cx:dataPt>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solidFill>
                  <a:latin typeface="Calibri" panose="020F0502020204030204"/>
                </a:endParaRPr>
              </a:p>
            </cx:txPr>
            <cx:visibility seriesName="0" categoryName="1" value="0"/>
            <cx:dataLabel idx="2">
              <cx:txPr>
                <a:bodyPr spcFirstLastPara="1" vertOverflow="ellipsis" horzOverflow="overflow" wrap="square" lIns="0" tIns="0" rIns="0" bIns="0" anchor="ctr" anchorCtr="1"/>
                <a:lstStyle/>
                <a:p>
                  <a:pPr algn="ctr" rtl="0">
                    <a:defRPr sz="800"/>
                  </a:pPr>
                  <a:r>
                    <a:rPr lang="en-US" sz="800" b="1" i="0" u="none" strike="noStrike" baseline="0">
                      <a:solidFill>
                        <a:sysClr val="window" lastClr="FFFFFF"/>
                      </a:solidFill>
                      <a:latin typeface="Calibri" panose="020F0502020204030204"/>
                    </a:rPr>
                    <a:t>Malayalam</a:t>
                  </a:r>
                </a:p>
              </cx:txPr>
              <cx:visibility seriesName="0" categoryName="1" value="0"/>
            </cx:dataLabel>
            <cx:dataLabel idx="3">
              <cx:txPr>
                <a:bodyPr spcFirstLastPara="1" vertOverflow="ellipsis" horzOverflow="overflow" wrap="square" lIns="0" tIns="0" rIns="0" bIns="0" anchor="ctr" anchorCtr="1"/>
                <a:lstStyle/>
                <a:p>
                  <a:pPr algn="ctr" rtl="0">
                    <a:defRPr sz="800"/>
                  </a:pPr>
                  <a:r>
                    <a:rPr lang="en-US" sz="800" b="1" i="0" u="none" strike="noStrike" baseline="0">
                      <a:solidFill>
                        <a:sysClr val="window" lastClr="FFFFFF"/>
                      </a:solidFill>
                      <a:latin typeface="Calibri" panose="020F0502020204030204"/>
                    </a:rPr>
                    <a:t>Telugu</a:t>
                  </a:r>
                </a:p>
              </cx:txPr>
              <cx:visibility seriesName="0" categoryName="1" value="0"/>
            </cx:dataLabel>
            <cx:dataLabel idx="4">
              <cx:txPr>
                <a:bodyPr spcFirstLastPara="1" vertOverflow="ellipsis" horzOverflow="overflow" wrap="square" lIns="0" tIns="0" rIns="0" bIns="0" anchor="ctr" anchorCtr="1"/>
                <a:lstStyle/>
                <a:p>
                  <a:pPr algn="ctr" rtl="0">
                    <a:defRPr sz="800"/>
                  </a:pPr>
                  <a:r>
                    <a:rPr lang="en-US" sz="800" b="1" i="0" u="none" strike="noStrike" baseline="0">
                      <a:solidFill>
                        <a:sysClr val="window" lastClr="FFFFFF"/>
                      </a:solidFill>
                      <a:latin typeface="Calibri" panose="020F0502020204030204"/>
                    </a:rPr>
                    <a:t>Tamil</a:t>
                  </a:r>
                </a:p>
              </cx:txPr>
              <cx:visibility seriesName="0" categoryName="1" value="0"/>
            </cx:dataLabel>
          </cx:dataLabels>
          <cx:dataId val="0"/>
          <cx:layoutPr>
            <cx:parentLabelLayout val="overlapping"/>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02DC1107-57A4-4A85-8CA6-4ADB4FB2DC35}">
          <cx:dataPt idx="0">
            <cx:spPr>
              <a:solidFill>
                <a:srgbClr val="E52D27"/>
              </a:solidFill>
            </cx:spPr>
          </cx:dataPt>
          <cx:dataPt idx="1">
            <cx:spPr>
              <a:solidFill>
                <a:srgbClr val="DD5241"/>
              </a:solidFill>
            </cx:spPr>
          </cx:dataPt>
          <cx:dataPt idx="2">
            <cx:spPr>
              <a:solidFill>
                <a:srgbClr val="EA7764"/>
              </a:solidFill>
            </cx:spPr>
          </cx:dataPt>
          <cx:dataPt idx="3">
            <cx:spPr>
              <a:solidFill>
                <a:srgbClr val="F49989"/>
              </a:solidFill>
            </cx:spPr>
          </cx:dataPt>
          <cx:dataPt idx="4">
            <cx:spPr>
              <a:solidFill>
                <a:srgbClr val="FBBBAF"/>
              </a:solidFill>
            </cx:spPr>
          </cx:dataPt>
          <cx:dataLabels pos="inEnd">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microsoft.com/office/2014/relationships/chartEx" Target="../charts/chartEx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microsoft.com/office/2014/relationships/chartEx" Target="../charts/chartEx2.xml"/><Relationship Id="rId6" Type="http://schemas.openxmlformats.org/officeDocument/2006/relationships/chart" Target="../charts/chart26.xml"/><Relationship Id="rId5" Type="http://schemas.microsoft.com/office/2014/relationships/chartEx" Target="../charts/chartEx3.xml"/><Relationship Id="rId4"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32.xml"/><Relationship Id="rId13" Type="http://schemas.openxmlformats.org/officeDocument/2006/relationships/chart" Target="../charts/chart37.xml"/><Relationship Id="rId3" Type="http://schemas.openxmlformats.org/officeDocument/2006/relationships/chart" Target="../charts/chart28.xml"/><Relationship Id="rId7" Type="http://schemas.openxmlformats.org/officeDocument/2006/relationships/chart" Target="../charts/chart31.xml"/><Relationship Id="rId12" Type="http://schemas.openxmlformats.org/officeDocument/2006/relationships/chart" Target="../charts/chart36.xml"/><Relationship Id="rId2" Type="http://schemas.openxmlformats.org/officeDocument/2006/relationships/chart" Target="../charts/chart27.xml"/><Relationship Id="rId16" Type="http://schemas.openxmlformats.org/officeDocument/2006/relationships/image" Target="../media/image3.svg"/><Relationship Id="rId1" Type="http://schemas.microsoft.com/office/2014/relationships/chartEx" Target="../charts/chartEx4.xml"/><Relationship Id="rId6" Type="http://schemas.microsoft.com/office/2014/relationships/chartEx" Target="../charts/chartEx5.xml"/><Relationship Id="rId11" Type="http://schemas.openxmlformats.org/officeDocument/2006/relationships/chart" Target="../charts/chart35.xml"/><Relationship Id="rId5" Type="http://schemas.openxmlformats.org/officeDocument/2006/relationships/chart" Target="../charts/chart30.xml"/><Relationship Id="rId15" Type="http://schemas.openxmlformats.org/officeDocument/2006/relationships/image" Target="../media/image2.png"/><Relationship Id="rId10" Type="http://schemas.openxmlformats.org/officeDocument/2006/relationships/chart" Target="../charts/chart34.xml"/><Relationship Id="rId4" Type="http://schemas.openxmlformats.org/officeDocument/2006/relationships/chart" Target="../charts/chart29.xml"/><Relationship Id="rId9" Type="http://schemas.openxmlformats.org/officeDocument/2006/relationships/chart" Target="../charts/chart33.xml"/><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195041</xdr:colOff>
      <xdr:row>9</xdr:row>
      <xdr:rowOff>84668</xdr:rowOff>
    </xdr:from>
    <xdr:to>
      <xdr:col>10</xdr:col>
      <xdr:colOff>0</xdr:colOff>
      <xdr:row>23</xdr:row>
      <xdr:rowOff>122767</xdr:rowOff>
    </xdr:to>
    <xdr:graphicFrame macro="">
      <xdr:nvGraphicFramePr>
        <xdr:cNvPr id="3" name="Chart 2">
          <a:extLst>
            <a:ext uri="{FF2B5EF4-FFF2-40B4-BE49-F238E27FC236}">
              <a16:creationId xmlns:a16="http://schemas.microsoft.com/office/drawing/2014/main" id="{6A91153C-302C-D321-B075-13520CC08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205740</xdr:colOff>
      <xdr:row>38</xdr:row>
      <xdr:rowOff>80010</xdr:rowOff>
    </xdr:from>
    <xdr:to>
      <xdr:col>11</xdr:col>
      <xdr:colOff>1813560</xdr:colOff>
      <xdr:row>53</xdr:row>
      <xdr:rowOff>80010</xdr:rowOff>
    </xdr:to>
    <xdr:graphicFrame macro="">
      <xdr:nvGraphicFramePr>
        <xdr:cNvPr id="2" name="Chart 1">
          <a:extLst>
            <a:ext uri="{FF2B5EF4-FFF2-40B4-BE49-F238E27FC236}">
              <a16:creationId xmlns:a16="http://schemas.microsoft.com/office/drawing/2014/main" id="{9ADD149C-AE44-5D75-39DF-1DFB5349C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609600</xdr:colOff>
      <xdr:row>30</xdr:row>
      <xdr:rowOff>163830</xdr:rowOff>
    </xdr:from>
    <xdr:to>
      <xdr:col>8</xdr:col>
      <xdr:colOff>259080</xdr:colOff>
      <xdr:row>45</xdr:row>
      <xdr:rowOff>163830</xdr:rowOff>
    </xdr:to>
    <xdr:graphicFrame macro="">
      <xdr:nvGraphicFramePr>
        <xdr:cNvPr id="2" name="Chart 1">
          <a:extLst>
            <a:ext uri="{FF2B5EF4-FFF2-40B4-BE49-F238E27FC236}">
              <a16:creationId xmlns:a16="http://schemas.microsoft.com/office/drawing/2014/main" id="{B57B0448-04B3-BE89-AF05-C52A53251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17</xdr:row>
      <xdr:rowOff>3810</xdr:rowOff>
    </xdr:from>
    <xdr:to>
      <xdr:col>10</xdr:col>
      <xdr:colOff>312420</xdr:colOff>
      <xdr:row>31</xdr:row>
      <xdr:rowOff>22860</xdr:rowOff>
    </xdr:to>
    <xdr:graphicFrame macro="">
      <xdr:nvGraphicFramePr>
        <xdr:cNvPr id="2" name="Chart 1">
          <a:extLst>
            <a:ext uri="{FF2B5EF4-FFF2-40B4-BE49-F238E27FC236}">
              <a16:creationId xmlns:a16="http://schemas.microsoft.com/office/drawing/2014/main" id="{4B492E5E-1F42-9F47-EDC9-438ED35F3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22</xdr:row>
      <xdr:rowOff>11430</xdr:rowOff>
    </xdr:from>
    <xdr:to>
      <xdr:col>11</xdr:col>
      <xdr:colOff>556260</xdr:colOff>
      <xdr:row>37</xdr:row>
      <xdr:rowOff>11430</xdr:rowOff>
    </xdr:to>
    <xdr:graphicFrame macro="">
      <xdr:nvGraphicFramePr>
        <xdr:cNvPr id="2" name="Chart 1">
          <a:extLst>
            <a:ext uri="{FF2B5EF4-FFF2-40B4-BE49-F238E27FC236}">
              <a16:creationId xmlns:a16="http://schemas.microsoft.com/office/drawing/2014/main" id="{5808452C-C89E-AE90-4B33-BB33E95D3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23</xdr:row>
      <xdr:rowOff>3810</xdr:rowOff>
    </xdr:from>
    <xdr:to>
      <xdr:col>8</xdr:col>
      <xdr:colOff>464820</xdr:colOff>
      <xdr:row>36</xdr:row>
      <xdr:rowOff>160020</xdr:rowOff>
    </xdr:to>
    <xdr:graphicFrame macro="">
      <xdr:nvGraphicFramePr>
        <xdr:cNvPr id="2" name="Chart 1">
          <a:extLst>
            <a:ext uri="{FF2B5EF4-FFF2-40B4-BE49-F238E27FC236}">
              <a16:creationId xmlns:a16="http://schemas.microsoft.com/office/drawing/2014/main" id="{BE80B828-2E0A-B8E3-9B68-BE6F1160A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38</xdr:row>
      <xdr:rowOff>156210</xdr:rowOff>
    </xdr:from>
    <xdr:to>
      <xdr:col>8</xdr:col>
      <xdr:colOff>487680</xdr:colOff>
      <xdr:row>53</xdr:row>
      <xdr:rowOff>156210</xdr:rowOff>
    </xdr:to>
    <xdr:graphicFrame macro="">
      <xdr:nvGraphicFramePr>
        <xdr:cNvPr id="3" name="Chart 2">
          <a:extLst>
            <a:ext uri="{FF2B5EF4-FFF2-40B4-BE49-F238E27FC236}">
              <a16:creationId xmlns:a16="http://schemas.microsoft.com/office/drawing/2014/main" id="{282C2FC0-2A30-E780-8D53-35E443277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99060</xdr:colOff>
      <xdr:row>2</xdr:row>
      <xdr:rowOff>179070</xdr:rowOff>
    </xdr:from>
    <xdr:to>
      <xdr:col>18</xdr:col>
      <xdr:colOff>464820</xdr:colOff>
      <xdr:row>17</xdr:row>
      <xdr:rowOff>179070</xdr:rowOff>
    </xdr:to>
    <xdr:graphicFrame macro="">
      <xdr:nvGraphicFramePr>
        <xdr:cNvPr id="2" name="Chart 1">
          <a:extLst>
            <a:ext uri="{FF2B5EF4-FFF2-40B4-BE49-F238E27FC236}">
              <a16:creationId xmlns:a16="http://schemas.microsoft.com/office/drawing/2014/main" id="{F4A5360C-AF33-B600-AAC5-1D1D22E6C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121920</xdr:colOff>
      <xdr:row>31</xdr:row>
      <xdr:rowOff>60960</xdr:rowOff>
    </xdr:from>
    <xdr:to>
      <xdr:col>11</xdr:col>
      <xdr:colOff>1082040</xdr:colOff>
      <xdr:row>46</xdr:row>
      <xdr:rowOff>60960</xdr:rowOff>
    </xdr:to>
    <xdr:graphicFrame macro="">
      <xdr:nvGraphicFramePr>
        <xdr:cNvPr id="5" name="Chart 4">
          <a:extLst>
            <a:ext uri="{FF2B5EF4-FFF2-40B4-BE49-F238E27FC236}">
              <a16:creationId xmlns:a16="http://schemas.microsoft.com/office/drawing/2014/main" id="{E9F940CC-2D86-46DB-A543-0F2D035FA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144780</xdr:colOff>
      <xdr:row>56</xdr:row>
      <xdr:rowOff>102870</xdr:rowOff>
    </xdr:from>
    <xdr:to>
      <xdr:col>14</xdr:col>
      <xdr:colOff>571500</xdr:colOff>
      <xdr:row>69</xdr:row>
      <xdr:rowOff>121920</xdr:rowOff>
    </xdr:to>
    <xdr:graphicFrame macro="">
      <xdr:nvGraphicFramePr>
        <xdr:cNvPr id="3" name="Chart 2">
          <a:extLst>
            <a:ext uri="{FF2B5EF4-FFF2-40B4-BE49-F238E27FC236}">
              <a16:creationId xmlns:a16="http://schemas.microsoft.com/office/drawing/2014/main" id="{B20B6D4D-2AD2-401E-1158-2FE29E93D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129540</xdr:colOff>
      <xdr:row>70</xdr:row>
      <xdr:rowOff>11430</xdr:rowOff>
    </xdr:from>
    <xdr:to>
      <xdr:col>14</xdr:col>
      <xdr:colOff>556260</xdr:colOff>
      <xdr:row>83</xdr:row>
      <xdr:rowOff>106680</xdr:rowOff>
    </xdr:to>
    <xdr:graphicFrame macro="">
      <xdr:nvGraphicFramePr>
        <xdr:cNvPr id="4" name="Chart 3">
          <a:extLst>
            <a:ext uri="{FF2B5EF4-FFF2-40B4-BE49-F238E27FC236}">
              <a16:creationId xmlns:a16="http://schemas.microsoft.com/office/drawing/2014/main" id="{804EE537-EFE6-7B1B-5596-62349B03E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53340</xdr:colOff>
      <xdr:row>5</xdr:row>
      <xdr:rowOff>3810</xdr:rowOff>
    </xdr:from>
    <xdr:to>
      <xdr:col>15</xdr:col>
      <xdr:colOff>579120</xdr:colOff>
      <xdr:row>20</xdr:row>
      <xdr:rowOff>3810</xdr:rowOff>
    </xdr:to>
    <xdr:graphicFrame macro="">
      <xdr:nvGraphicFramePr>
        <xdr:cNvPr id="3" name="Chart 2">
          <a:extLst>
            <a:ext uri="{FF2B5EF4-FFF2-40B4-BE49-F238E27FC236}">
              <a16:creationId xmlns:a16="http://schemas.microsoft.com/office/drawing/2014/main" id="{97BED3FE-55C8-24BD-73AC-46C1C02E0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83820</xdr:colOff>
      <xdr:row>20</xdr:row>
      <xdr:rowOff>171450</xdr:rowOff>
    </xdr:from>
    <xdr:to>
      <xdr:col>15</xdr:col>
      <xdr:colOff>548640</xdr:colOff>
      <xdr:row>35</xdr:row>
      <xdr:rowOff>171450</xdr:rowOff>
    </xdr:to>
    <xdr:graphicFrame macro="">
      <xdr:nvGraphicFramePr>
        <xdr:cNvPr id="4" name="Chart 3">
          <a:extLst>
            <a:ext uri="{FF2B5EF4-FFF2-40B4-BE49-F238E27FC236}">
              <a16:creationId xmlns:a16="http://schemas.microsoft.com/office/drawing/2014/main" id="{73609219-FFF2-D1D5-9EEE-BAA4C8B5C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327660</xdr:colOff>
      <xdr:row>7</xdr:row>
      <xdr:rowOff>19050</xdr:rowOff>
    </xdr:from>
    <xdr:to>
      <xdr:col>18</xdr:col>
      <xdr:colOff>0</xdr:colOff>
      <xdr:row>25</xdr:row>
      <xdr:rowOff>137160</xdr:rowOff>
    </xdr:to>
    <xdr:graphicFrame macro="">
      <xdr:nvGraphicFramePr>
        <xdr:cNvPr id="2" name="Chart 1">
          <a:extLst>
            <a:ext uri="{FF2B5EF4-FFF2-40B4-BE49-F238E27FC236}">
              <a16:creationId xmlns:a16="http://schemas.microsoft.com/office/drawing/2014/main" id="{DBB544E0-9BCD-698E-8E14-F82762634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62</xdr:row>
      <xdr:rowOff>3810</xdr:rowOff>
    </xdr:from>
    <xdr:to>
      <xdr:col>7</xdr:col>
      <xdr:colOff>114300</xdr:colOff>
      <xdr:row>77</xdr:row>
      <xdr:rowOff>3810</xdr:rowOff>
    </xdr:to>
    <xdr:graphicFrame macro="">
      <xdr:nvGraphicFramePr>
        <xdr:cNvPr id="5" name="Chart 4">
          <a:extLst>
            <a:ext uri="{FF2B5EF4-FFF2-40B4-BE49-F238E27FC236}">
              <a16:creationId xmlns:a16="http://schemas.microsoft.com/office/drawing/2014/main" id="{0B490ED8-8951-F98E-549A-4B88A018B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61</xdr:row>
      <xdr:rowOff>160020</xdr:rowOff>
    </xdr:from>
    <xdr:to>
      <xdr:col>15</xdr:col>
      <xdr:colOff>83820</xdr:colOff>
      <xdr:row>76</xdr:row>
      <xdr:rowOff>167640</xdr:rowOff>
    </xdr:to>
    <xdr:graphicFrame macro="">
      <xdr:nvGraphicFramePr>
        <xdr:cNvPr id="7" name="Chart 6">
          <a:extLst>
            <a:ext uri="{FF2B5EF4-FFF2-40B4-BE49-F238E27FC236}">
              <a16:creationId xmlns:a16="http://schemas.microsoft.com/office/drawing/2014/main" id="{EE6E30CC-3247-48DA-A3CD-49EA69321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594360</xdr:colOff>
      <xdr:row>78</xdr:row>
      <xdr:rowOff>0</xdr:rowOff>
    </xdr:from>
    <xdr:to>
      <xdr:col>7</xdr:col>
      <xdr:colOff>121920</xdr:colOff>
      <xdr:row>93</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B331B80-2A1D-4D51-B70D-3D2C1D2FB6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08020" y="1426464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5</xdr:row>
      <xdr:rowOff>3810</xdr:rowOff>
    </xdr:from>
    <xdr:to>
      <xdr:col>18</xdr:col>
      <xdr:colOff>350520</xdr:colOff>
      <xdr:row>20</xdr:row>
      <xdr:rowOff>3810</xdr:rowOff>
    </xdr:to>
    <xdr:graphicFrame macro="">
      <xdr:nvGraphicFramePr>
        <xdr:cNvPr id="2" name="Chart 1">
          <a:extLst>
            <a:ext uri="{FF2B5EF4-FFF2-40B4-BE49-F238E27FC236}">
              <a16:creationId xmlns:a16="http://schemas.microsoft.com/office/drawing/2014/main" id="{03E43191-6099-6858-B9F5-14D86538C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xdr:colOff>
      <xdr:row>26</xdr:row>
      <xdr:rowOff>45720</xdr:rowOff>
    </xdr:from>
    <xdr:to>
      <xdr:col>18</xdr:col>
      <xdr:colOff>365760</xdr:colOff>
      <xdr:row>42</xdr:row>
      <xdr:rowOff>3810</xdr:rowOff>
    </xdr:to>
    <xdr:graphicFrame macro="">
      <xdr:nvGraphicFramePr>
        <xdr:cNvPr id="3" name="Chart 2">
          <a:extLst>
            <a:ext uri="{FF2B5EF4-FFF2-40B4-BE49-F238E27FC236}">
              <a16:creationId xmlns:a16="http://schemas.microsoft.com/office/drawing/2014/main" id="{943B2A26-3AD4-B63E-9AB8-E81995CA7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274320</xdr:colOff>
      <xdr:row>1</xdr:row>
      <xdr:rowOff>30480</xdr:rowOff>
    </xdr:from>
    <xdr:to>
      <xdr:col>9</xdr:col>
      <xdr:colOff>259080</xdr:colOff>
      <xdr:row>13</xdr:row>
      <xdr:rowOff>19050</xdr:rowOff>
    </xdr:to>
    <xdr:graphicFrame macro="">
      <xdr:nvGraphicFramePr>
        <xdr:cNvPr id="2" name="Chart 1">
          <a:extLst>
            <a:ext uri="{FF2B5EF4-FFF2-40B4-BE49-F238E27FC236}">
              <a16:creationId xmlns:a16="http://schemas.microsoft.com/office/drawing/2014/main" id="{E94637E8-1A36-F766-BE25-F0E323D3F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182880</xdr:colOff>
      <xdr:row>13</xdr:row>
      <xdr:rowOff>167640</xdr:rowOff>
    </xdr:from>
    <xdr:to>
      <xdr:col>9</xdr:col>
      <xdr:colOff>198120</xdr:colOff>
      <xdr:row>25</xdr:row>
      <xdr:rowOff>152400</xdr:rowOff>
    </xdr:to>
    <xdr:graphicFrame macro="">
      <xdr:nvGraphicFramePr>
        <xdr:cNvPr id="3" name="Chart 2">
          <a:extLst>
            <a:ext uri="{FF2B5EF4-FFF2-40B4-BE49-F238E27FC236}">
              <a16:creationId xmlns:a16="http://schemas.microsoft.com/office/drawing/2014/main" id="{2316244B-B8D6-9AA2-9B22-EAFF14311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579120</xdr:colOff>
      <xdr:row>36</xdr:row>
      <xdr:rowOff>11430</xdr:rowOff>
    </xdr:from>
    <xdr:to>
      <xdr:col>15</xdr:col>
      <xdr:colOff>601980</xdr:colOff>
      <xdr:row>51</xdr:row>
      <xdr:rowOff>11430</xdr:rowOff>
    </xdr:to>
    <xdr:graphicFrame macro="">
      <xdr:nvGraphicFramePr>
        <xdr:cNvPr id="4" name="Chart 3">
          <a:extLst>
            <a:ext uri="{FF2B5EF4-FFF2-40B4-BE49-F238E27FC236}">
              <a16:creationId xmlns:a16="http://schemas.microsoft.com/office/drawing/2014/main" id="{CB3A553A-6368-F386-8723-682A0AC49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480060</xdr:colOff>
      <xdr:row>79</xdr:row>
      <xdr:rowOff>163830</xdr:rowOff>
    </xdr:from>
    <xdr:to>
      <xdr:col>15</xdr:col>
      <xdr:colOff>601980</xdr:colOff>
      <xdr:row>95</xdr:row>
      <xdr:rowOff>30480</xdr:rowOff>
    </xdr:to>
    <xdr:graphicFrame macro="">
      <xdr:nvGraphicFramePr>
        <xdr:cNvPr id="5" name="Chart 4">
          <a:extLst>
            <a:ext uri="{FF2B5EF4-FFF2-40B4-BE49-F238E27FC236}">
              <a16:creationId xmlns:a16="http://schemas.microsoft.com/office/drawing/2014/main" id="{16233D7D-E350-6968-70A6-2E1D61EC6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198120</xdr:colOff>
      <xdr:row>1</xdr:row>
      <xdr:rowOff>38100</xdr:rowOff>
    </xdr:from>
    <xdr:to>
      <xdr:col>12</xdr:col>
      <xdr:colOff>312420</xdr:colOff>
      <xdr:row>13</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0ACCC7B-0567-4878-D121-CCC789F460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220980"/>
              <a:ext cx="3162300" cy="21755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5</xdr:row>
      <xdr:rowOff>160020</xdr:rowOff>
    </xdr:from>
    <xdr:to>
      <xdr:col>19</xdr:col>
      <xdr:colOff>152400</xdr:colOff>
      <xdr:row>16</xdr:row>
      <xdr:rowOff>140970</xdr:rowOff>
    </xdr:to>
    <xdr:graphicFrame macro="">
      <xdr:nvGraphicFramePr>
        <xdr:cNvPr id="3" name="Chart 2">
          <a:extLst>
            <a:ext uri="{FF2B5EF4-FFF2-40B4-BE49-F238E27FC236}">
              <a16:creationId xmlns:a16="http://schemas.microsoft.com/office/drawing/2014/main" id="{600468DC-9E68-F265-3C23-5FA05376F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327660</xdr:colOff>
      <xdr:row>25</xdr:row>
      <xdr:rowOff>0</xdr:rowOff>
    </xdr:from>
    <xdr:to>
      <xdr:col>22</xdr:col>
      <xdr:colOff>0</xdr:colOff>
      <xdr:row>40</xdr:row>
      <xdr:rowOff>0</xdr:rowOff>
    </xdr:to>
    <xdr:graphicFrame macro="">
      <xdr:nvGraphicFramePr>
        <xdr:cNvPr id="4" name="Chart 3">
          <a:extLst>
            <a:ext uri="{FF2B5EF4-FFF2-40B4-BE49-F238E27FC236}">
              <a16:creationId xmlns:a16="http://schemas.microsoft.com/office/drawing/2014/main" id="{8D20E33B-1629-4979-AFF5-037B7D69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46</xdr:row>
      <xdr:rowOff>0</xdr:rowOff>
    </xdr:from>
    <xdr:to>
      <xdr:col>15</xdr:col>
      <xdr:colOff>213360</xdr:colOff>
      <xdr:row>59</xdr:row>
      <xdr:rowOff>156210</xdr:rowOff>
    </xdr:to>
    <xdr:graphicFrame macro="">
      <xdr:nvGraphicFramePr>
        <xdr:cNvPr id="5" name="Chart 4">
          <a:extLst>
            <a:ext uri="{FF2B5EF4-FFF2-40B4-BE49-F238E27FC236}">
              <a16:creationId xmlns:a16="http://schemas.microsoft.com/office/drawing/2014/main" id="{D3D9491D-FE28-4C92-B4BA-41F7C45C5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243840</xdr:colOff>
      <xdr:row>57</xdr:row>
      <xdr:rowOff>179070</xdr:rowOff>
    </xdr:from>
    <xdr:to>
      <xdr:col>15</xdr:col>
      <xdr:colOff>548640</xdr:colOff>
      <xdr:row>72</xdr:row>
      <xdr:rowOff>179070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9F7555B-6312-CF92-F964-EBFE76E331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10200" y="1060323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243840</xdr:colOff>
      <xdr:row>72</xdr:row>
      <xdr:rowOff>179070</xdr:rowOff>
    </xdr:from>
    <xdr:to>
      <xdr:col>15</xdr:col>
      <xdr:colOff>548640</xdr:colOff>
      <xdr:row>87</xdr:row>
      <xdr:rowOff>179070</xdr:rowOff>
    </xdr:to>
    <xdr:graphicFrame macro="">
      <xdr:nvGraphicFramePr>
        <xdr:cNvPr id="7" name="Chart 6">
          <a:extLst>
            <a:ext uri="{FF2B5EF4-FFF2-40B4-BE49-F238E27FC236}">
              <a16:creationId xmlns:a16="http://schemas.microsoft.com/office/drawing/2014/main" id="{A39FB3DF-8744-A4CB-3280-A5DE27FDC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365760</xdr:colOff>
      <xdr:row>8</xdr:row>
      <xdr:rowOff>114300</xdr:rowOff>
    </xdr:from>
    <xdr:to>
      <xdr:col>6</xdr:col>
      <xdr:colOff>0</xdr:colOff>
      <xdr:row>21</xdr:row>
      <xdr:rowOff>175260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93356593-7D4F-4BF7-8CC7-E020873E64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5760" y="1577340"/>
              <a:ext cx="3291840" cy="2438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335280</xdr:colOff>
      <xdr:row>8</xdr:row>
      <xdr:rowOff>144780</xdr:rowOff>
    </xdr:from>
    <xdr:to>
      <xdr:col>12</xdr:col>
      <xdr:colOff>60960</xdr:colOff>
      <xdr:row>22</xdr:row>
      <xdr:rowOff>22860</xdr:rowOff>
    </xdr:to>
    <xdr:graphicFrame macro="">
      <xdr:nvGraphicFramePr>
        <xdr:cNvPr id="13" name="Chart 12">
          <a:extLst>
            <a:ext uri="{FF2B5EF4-FFF2-40B4-BE49-F238E27FC236}">
              <a16:creationId xmlns:a16="http://schemas.microsoft.com/office/drawing/2014/main" id="{1A0C8BBF-A793-4FA9-B1A0-ECA96ABC4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9926</xdr:colOff>
      <xdr:row>2</xdr:row>
      <xdr:rowOff>14443</xdr:rowOff>
    </xdr:from>
    <xdr:to>
      <xdr:col>0</xdr:col>
      <xdr:colOff>333926</xdr:colOff>
      <xdr:row>110</xdr:row>
      <xdr:rowOff>171236</xdr:rowOff>
    </xdr:to>
    <xdr:sp macro="" textlink="">
      <xdr:nvSpPr>
        <xdr:cNvPr id="14" name="Rectangle 13">
          <a:extLst>
            <a:ext uri="{FF2B5EF4-FFF2-40B4-BE49-F238E27FC236}">
              <a16:creationId xmlns:a16="http://schemas.microsoft.com/office/drawing/2014/main" id="{868D36B1-A558-4CB9-D928-B4804D2A6539}"/>
            </a:ext>
          </a:extLst>
        </xdr:cNvPr>
        <xdr:cNvSpPr/>
      </xdr:nvSpPr>
      <xdr:spPr>
        <a:xfrm>
          <a:off x="9926" y="374039"/>
          <a:ext cx="324000" cy="19574950"/>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18586</xdr:colOff>
      <xdr:row>24</xdr:row>
      <xdr:rowOff>145351</xdr:rowOff>
    </xdr:from>
    <xdr:to>
      <xdr:col>0</xdr:col>
      <xdr:colOff>342586</xdr:colOff>
      <xdr:row>33</xdr:row>
      <xdr:rowOff>145353</xdr:rowOff>
    </xdr:to>
    <xdr:sp macro="" textlink="">
      <xdr:nvSpPr>
        <xdr:cNvPr id="17" name="TextBox 16">
          <a:extLst>
            <a:ext uri="{FF2B5EF4-FFF2-40B4-BE49-F238E27FC236}">
              <a16:creationId xmlns:a16="http://schemas.microsoft.com/office/drawing/2014/main" id="{D56F1BAC-6416-89C8-2EF5-A62952D1AAA8}"/>
            </a:ext>
          </a:extLst>
        </xdr:cNvPr>
        <xdr:cNvSpPr txBox="1"/>
      </xdr:nvSpPr>
      <xdr:spPr>
        <a:xfrm>
          <a:off x="18586" y="3676571"/>
          <a:ext cx="324000" cy="167268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200" b="1">
              <a:solidFill>
                <a:srgbClr val="F9F9F9"/>
              </a:solidFill>
            </a:rPr>
            <a:t>VIDEO</a:t>
          </a:r>
          <a:r>
            <a:rPr lang="en-GB" sz="1200" b="1" baseline="0">
              <a:solidFill>
                <a:srgbClr val="F9F9F9"/>
              </a:solidFill>
            </a:rPr>
            <a:t> VIEWS IMPACT</a:t>
          </a:r>
          <a:endParaRPr lang="en-GB" sz="1200" b="1">
            <a:solidFill>
              <a:srgbClr val="F9F9F9"/>
            </a:solidFill>
          </a:endParaRPr>
        </a:p>
      </xdr:txBody>
    </xdr:sp>
    <xdr:clientData/>
  </xdr:twoCellAnchor>
  <xdr:twoCellAnchor>
    <xdr:from>
      <xdr:col>12</xdr:col>
      <xdr:colOff>396240</xdr:colOff>
      <xdr:row>8</xdr:row>
      <xdr:rowOff>152400</xdr:rowOff>
    </xdr:from>
    <xdr:to>
      <xdr:col>18</xdr:col>
      <xdr:colOff>396240</xdr:colOff>
      <xdr:row>22</xdr:row>
      <xdr:rowOff>15240</xdr:rowOff>
    </xdr:to>
    <xdr:graphicFrame macro="">
      <xdr:nvGraphicFramePr>
        <xdr:cNvPr id="18" name="Chart 17">
          <a:extLst>
            <a:ext uri="{FF2B5EF4-FFF2-40B4-BE49-F238E27FC236}">
              <a16:creationId xmlns:a16="http://schemas.microsoft.com/office/drawing/2014/main" id="{48A75AE7-0B48-4CA3-9528-454A0000A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335280</xdr:colOff>
      <xdr:row>24</xdr:row>
      <xdr:rowOff>170520</xdr:rowOff>
    </xdr:from>
    <xdr:to>
      <xdr:col>12</xdr:col>
      <xdr:colOff>38100</xdr:colOff>
      <xdr:row>30</xdr:row>
      <xdr:rowOff>170520</xdr:rowOff>
    </xdr:to>
    <xdr:graphicFrame macro="">
      <xdr:nvGraphicFramePr>
        <xdr:cNvPr id="23" name="Chart 22">
          <a:extLst>
            <a:ext uri="{FF2B5EF4-FFF2-40B4-BE49-F238E27FC236}">
              <a16:creationId xmlns:a16="http://schemas.microsoft.com/office/drawing/2014/main" id="{52B6BFD3-27B6-4321-9C8D-431A4FDED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335280</xdr:colOff>
      <xdr:row>31</xdr:row>
      <xdr:rowOff>172380</xdr:rowOff>
    </xdr:from>
    <xdr:to>
      <xdr:col>12</xdr:col>
      <xdr:colOff>15240</xdr:colOff>
      <xdr:row>38</xdr:row>
      <xdr:rowOff>172380</xdr:rowOff>
    </xdr:to>
    <xdr:graphicFrame macro="">
      <xdr:nvGraphicFramePr>
        <xdr:cNvPr id="24" name="Chart 23">
          <a:extLst>
            <a:ext uri="{FF2B5EF4-FFF2-40B4-BE49-F238E27FC236}">
              <a16:creationId xmlns:a16="http://schemas.microsoft.com/office/drawing/2014/main" id="{F1DCE0F9-4C83-423E-87F5-8C644EBF6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389560</xdr:colOff>
      <xdr:row>7</xdr:row>
      <xdr:rowOff>130817</xdr:rowOff>
    </xdr:from>
    <xdr:to>
      <xdr:col>0</xdr:col>
      <xdr:colOff>435279</xdr:colOff>
      <xdr:row>8</xdr:row>
      <xdr:rowOff>131019</xdr:rowOff>
    </xdr:to>
    <xdr:sp macro="" textlink="">
      <xdr:nvSpPr>
        <xdr:cNvPr id="25" name="Rectangle 24">
          <a:extLst>
            <a:ext uri="{FF2B5EF4-FFF2-40B4-BE49-F238E27FC236}">
              <a16:creationId xmlns:a16="http://schemas.microsoft.com/office/drawing/2014/main" id="{8987424F-69FA-6AD1-F781-E21201A2D618}"/>
            </a:ext>
          </a:extLst>
        </xdr:cNvPr>
        <xdr:cNvSpPr/>
      </xdr:nvSpPr>
      <xdr:spPr>
        <a:xfrm>
          <a:off x="389560" y="1389401"/>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396240</xdr:colOff>
      <xdr:row>7</xdr:row>
      <xdr:rowOff>147659</xdr:rowOff>
    </xdr:from>
    <xdr:to>
      <xdr:col>12</xdr:col>
      <xdr:colOff>441959</xdr:colOff>
      <xdr:row>8</xdr:row>
      <xdr:rowOff>163818</xdr:rowOff>
    </xdr:to>
    <xdr:sp macro="" textlink="">
      <xdr:nvSpPr>
        <xdr:cNvPr id="26" name="Rectangle 25">
          <a:extLst>
            <a:ext uri="{FF2B5EF4-FFF2-40B4-BE49-F238E27FC236}">
              <a16:creationId xmlns:a16="http://schemas.microsoft.com/office/drawing/2014/main" id="{DDA01A5F-BD94-4FB4-80ED-51492C1B0907}"/>
            </a:ext>
          </a:extLst>
        </xdr:cNvPr>
        <xdr:cNvSpPr/>
      </xdr:nvSpPr>
      <xdr:spPr>
        <a:xfrm>
          <a:off x="7669876" y="1420545"/>
          <a:ext cx="45719" cy="198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342898</xdr:colOff>
      <xdr:row>7</xdr:row>
      <xdr:rowOff>147660</xdr:rowOff>
    </xdr:from>
    <xdr:to>
      <xdr:col>6</xdr:col>
      <xdr:colOff>388617</xdr:colOff>
      <xdr:row>8</xdr:row>
      <xdr:rowOff>144780</xdr:rowOff>
    </xdr:to>
    <xdr:sp macro="" textlink="">
      <xdr:nvSpPr>
        <xdr:cNvPr id="27" name="Rectangle 26">
          <a:extLst>
            <a:ext uri="{FF2B5EF4-FFF2-40B4-BE49-F238E27FC236}">
              <a16:creationId xmlns:a16="http://schemas.microsoft.com/office/drawing/2014/main" id="{BAD3621C-FB66-4B7B-9542-F2C23BB292F1}"/>
            </a:ext>
          </a:extLst>
        </xdr:cNvPr>
        <xdr:cNvSpPr/>
      </xdr:nvSpPr>
      <xdr:spPr>
        <a:xfrm>
          <a:off x="4000498" y="513420"/>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342898</xdr:colOff>
      <xdr:row>30</xdr:row>
      <xdr:rowOff>175260</xdr:rowOff>
    </xdr:from>
    <xdr:to>
      <xdr:col>6</xdr:col>
      <xdr:colOff>388617</xdr:colOff>
      <xdr:row>31</xdr:row>
      <xdr:rowOff>172380</xdr:rowOff>
    </xdr:to>
    <xdr:sp macro="" textlink="">
      <xdr:nvSpPr>
        <xdr:cNvPr id="28" name="Rectangle 27">
          <a:extLst>
            <a:ext uri="{FF2B5EF4-FFF2-40B4-BE49-F238E27FC236}">
              <a16:creationId xmlns:a16="http://schemas.microsoft.com/office/drawing/2014/main" id="{61AEE2B7-E71B-4CA2-BAAF-9B656545B878}"/>
            </a:ext>
          </a:extLst>
        </xdr:cNvPr>
        <xdr:cNvSpPr/>
      </xdr:nvSpPr>
      <xdr:spPr>
        <a:xfrm>
          <a:off x="4000498" y="4747260"/>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342898</xdr:colOff>
      <xdr:row>23</xdr:row>
      <xdr:rowOff>173400</xdr:rowOff>
    </xdr:from>
    <xdr:to>
      <xdr:col>6</xdr:col>
      <xdr:colOff>388617</xdr:colOff>
      <xdr:row>24</xdr:row>
      <xdr:rowOff>170520</xdr:rowOff>
    </xdr:to>
    <xdr:sp macro="" textlink="">
      <xdr:nvSpPr>
        <xdr:cNvPr id="29" name="Rectangle 28">
          <a:extLst>
            <a:ext uri="{FF2B5EF4-FFF2-40B4-BE49-F238E27FC236}">
              <a16:creationId xmlns:a16="http://schemas.microsoft.com/office/drawing/2014/main" id="{82836693-17B3-4932-9FA8-800C6B68E2F8}"/>
            </a:ext>
          </a:extLst>
        </xdr:cNvPr>
        <xdr:cNvSpPr/>
      </xdr:nvSpPr>
      <xdr:spPr>
        <a:xfrm>
          <a:off x="4000498" y="3465240"/>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358138</xdr:colOff>
      <xdr:row>23</xdr:row>
      <xdr:rowOff>160020</xdr:rowOff>
    </xdr:from>
    <xdr:to>
      <xdr:col>0</xdr:col>
      <xdr:colOff>403857</xdr:colOff>
      <xdr:row>24</xdr:row>
      <xdr:rowOff>157140</xdr:rowOff>
    </xdr:to>
    <xdr:sp macro="" textlink="">
      <xdr:nvSpPr>
        <xdr:cNvPr id="30" name="Rectangle 29">
          <a:extLst>
            <a:ext uri="{FF2B5EF4-FFF2-40B4-BE49-F238E27FC236}">
              <a16:creationId xmlns:a16="http://schemas.microsoft.com/office/drawing/2014/main" id="{2B56058F-32AB-4210-80EC-136735900644}"/>
            </a:ext>
          </a:extLst>
        </xdr:cNvPr>
        <xdr:cNvSpPr/>
      </xdr:nvSpPr>
      <xdr:spPr>
        <a:xfrm>
          <a:off x="358138" y="3451860"/>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418941</xdr:colOff>
      <xdr:row>7</xdr:row>
      <xdr:rowOff>128427</xdr:rowOff>
    </xdr:from>
    <xdr:to>
      <xdr:col>2</xdr:col>
      <xdr:colOff>598713</xdr:colOff>
      <xdr:row>8</xdr:row>
      <xdr:rowOff>117805</xdr:rowOff>
    </xdr:to>
    <xdr:sp macro="" textlink="">
      <xdr:nvSpPr>
        <xdr:cNvPr id="31" name="TextBox 30">
          <a:extLst>
            <a:ext uri="{FF2B5EF4-FFF2-40B4-BE49-F238E27FC236}">
              <a16:creationId xmlns:a16="http://schemas.microsoft.com/office/drawing/2014/main" id="{C838CDC7-73F6-4259-D0F9-ED01FABEE13A}"/>
            </a:ext>
          </a:extLst>
        </xdr:cNvPr>
        <xdr:cNvSpPr txBox="1"/>
      </xdr:nvSpPr>
      <xdr:spPr>
        <a:xfrm>
          <a:off x="418941" y="1387011"/>
          <a:ext cx="1395547" cy="169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LANGUAGE</a:t>
          </a:r>
        </a:p>
      </xdr:txBody>
    </xdr:sp>
    <xdr:clientData/>
  </xdr:twoCellAnchor>
  <xdr:twoCellAnchor>
    <xdr:from>
      <xdr:col>6</xdr:col>
      <xdr:colOff>388617</xdr:colOff>
      <xdr:row>7</xdr:row>
      <xdr:rowOff>147660</xdr:rowOff>
    </xdr:from>
    <xdr:to>
      <xdr:col>9</xdr:col>
      <xdr:colOff>0</xdr:colOff>
      <xdr:row>8</xdr:row>
      <xdr:rowOff>144780</xdr:rowOff>
    </xdr:to>
    <xdr:sp macro="" textlink="">
      <xdr:nvSpPr>
        <xdr:cNvPr id="34" name="TextBox 33">
          <a:extLst>
            <a:ext uri="{FF2B5EF4-FFF2-40B4-BE49-F238E27FC236}">
              <a16:creationId xmlns:a16="http://schemas.microsoft.com/office/drawing/2014/main" id="{213F7F5C-EB0E-B852-B533-4B70AE5D0F5E}"/>
            </a:ext>
          </a:extLst>
        </xdr:cNvPr>
        <xdr:cNvSpPr txBox="1"/>
      </xdr:nvSpPr>
      <xdr:spPr>
        <a:xfrm>
          <a:off x="4046217" y="513420"/>
          <a:ext cx="1440183" cy="1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VIDEO</a:t>
          </a:r>
          <a:r>
            <a:rPr lang="en-GB" sz="1100" b="1" baseline="0"/>
            <a:t> QUALITY</a:t>
          </a:r>
          <a:endParaRPr lang="en-GB" sz="1100" b="1"/>
        </a:p>
      </xdr:txBody>
    </xdr:sp>
    <xdr:clientData/>
  </xdr:twoCellAnchor>
  <xdr:twoCellAnchor>
    <xdr:from>
      <xdr:col>12</xdr:col>
      <xdr:colOff>441959</xdr:colOff>
      <xdr:row>7</xdr:row>
      <xdr:rowOff>147660</xdr:rowOff>
    </xdr:from>
    <xdr:to>
      <xdr:col>16</xdr:col>
      <xdr:colOff>0</xdr:colOff>
      <xdr:row>8</xdr:row>
      <xdr:rowOff>152400</xdr:rowOff>
    </xdr:to>
    <xdr:sp macro="" textlink="">
      <xdr:nvSpPr>
        <xdr:cNvPr id="35" name="TextBox 34">
          <a:extLst>
            <a:ext uri="{FF2B5EF4-FFF2-40B4-BE49-F238E27FC236}">
              <a16:creationId xmlns:a16="http://schemas.microsoft.com/office/drawing/2014/main" id="{8CB3B885-445D-8E90-89E7-44A1CE359D3C}"/>
            </a:ext>
          </a:extLst>
        </xdr:cNvPr>
        <xdr:cNvSpPr txBox="1"/>
      </xdr:nvSpPr>
      <xdr:spPr>
        <a:xfrm>
          <a:off x="7738686" y="517115"/>
          <a:ext cx="1990284" cy="189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CREATOR CATEGORY</a:t>
          </a:r>
        </a:p>
      </xdr:txBody>
    </xdr:sp>
    <xdr:clientData/>
  </xdr:twoCellAnchor>
  <xdr:twoCellAnchor>
    <xdr:from>
      <xdr:col>0</xdr:col>
      <xdr:colOff>396237</xdr:colOff>
      <xdr:row>23</xdr:row>
      <xdr:rowOff>160020</xdr:rowOff>
    </xdr:from>
    <xdr:to>
      <xdr:col>2</xdr:col>
      <xdr:colOff>579120</xdr:colOff>
      <xdr:row>24</xdr:row>
      <xdr:rowOff>175260</xdr:rowOff>
    </xdr:to>
    <xdr:sp macro="" textlink="">
      <xdr:nvSpPr>
        <xdr:cNvPr id="36" name="TextBox 35">
          <a:extLst>
            <a:ext uri="{FF2B5EF4-FFF2-40B4-BE49-F238E27FC236}">
              <a16:creationId xmlns:a16="http://schemas.microsoft.com/office/drawing/2014/main" id="{175656F7-978D-1D34-75FE-84CE33164A15}"/>
            </a:ext>
          </a:extLst>
        </xdr:cNvPr>
        <xdr:cNvSpPr txBox="1"/>
      </xdr:nvSpPr>
      <xdr:spPr>
        <a:xfrm>
          <a:off x="396237" y="3451860"/>
          <a:ext cx="1402083" cy="198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VIDEO</a:t>
          </a:r>
          <a:r>
            <a:rPr lang="en-GB" sz="1100" b="1" baseline="0"/>
            <a:t> DURATION</a:t>
          </a:r>
          <a:endParaRPr lang="en-GB" sz="1100" b="1"/>
        </a:p>
      </xdr:txBody>
    </xdr:sp>
    <xdr:clientData/>
  </xdr:twoCellAnchor>
  <xdr:twoCellAnchor>
    <xdr:from>
      <xdr:col>6</xdr:col>
      <xdr:colOff>388617</xdr:colOff>
      <xdr:row>23</xdr:row>
      <xdr:rowOff>173400</xdr:rowOff>
    </xdr:from>
    <xdr:to>
      <xdr:col>9</xdr:col>
      <xdr:colOff>0</xdr:colOff>
      <xdr:row>24</xdr:row>
      <xdr:rowOff>170520</xdr:rowOff>
    </xdr:to>
    <xdr:sp macro="" textlink="">
      <xdr:nvSpPr>
        <xdr:cNvPr id="37" name="TextBox 36">
          <a:extLst>
            <a:ext uri="{FF2B5EF4-FFF2-40B4-BE49-F238E27FC236}">
              <a16:creationId xmlns:a16="http://schemas.microsoft.com/office/drawing/2014/main" id="{481EF247-FB9E-DE6C-CA3B-8F6785860D14}"/>
            </a:ext>
          </a:extLst>
        </xdr:cNvPr>
        <xdr:cNvSpPr txBox="1"/>
      </xdr:nvSpPr>
      <xdr:spPr>
        <a:xfrm>
          <a:off x="4046217" y="3465240"/>
          <a:ext cx="1440183" cy="18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VIDEO</a:t>
          </a:r>
          <a:r>
            <a:rPr lang="en-GB" sz="1100" b="1" baseline="0"/>
            <a:t> DESCRIPTION</a:t>
          </a:r>
          <a:endParaRPr lang="en-GB" sz="1100" b="1"/>
        </a:p>
      </xdr:txBody>
    </xdr:sp>
    <xdr:clientData/>
  </xdr:twoCellAnchor>
  <xdr:twoCellAnchor>
    <xdr:from>
      <xdr:col>6</xdr:col>
      <xdr:colOff>388617</xdr:colOff>
      <xdr:row>30</xdr:row>
      <xdr:rowOff>176560</xdr:rowOff>
    </xdr:from>
    <xdr:to>
      <xdr:col>8</xdr:col>
      <xdr:colOff>563880</xdr:colOff>
      <xdr:row>31</xdr:row>
      <xdr:rowOff>167639</xdr:rowOff>
    </xdr:to>
    <xdr:sp macro="" textlink="">
      <xdr:nvSpPr>
        <xdr:cNvPr id="38" name="TextBox 37">
          <a:extLst>
            <a:ext uri="{FF2B5EF4-FFF2-40B4-BE49-F238E27FC236}">
              <a16:creationId xmlns:a16="http://schemas.microsoft.com/office/drawing/2014/main" id="{C747C061-C4EF-E9FD-27CB-DABBF69BA94E}"/>
            </a:ext>
          </a:extLst>
        </xdr:cNvPr>
        <xdr:cNvSpPr txBox="1"/>
      </xdr:nvSpPr>
      <xdr:spPr>
        <a:xfrm>
          <a:off x="4068519" y="4822901"/>
          <a:ext cx="1401898" cy="176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SUBTITLE</a:t>
          </a:r>
        </a:p>
      </xdr:txBody>
    </xdr:sp>
    <xdr:clientData/>
  </xdr:twoCellAnchor>
  <xdr:twoCellAnchor>
    <xdr:from>
      <xdr:col>0</xdr:col>
      <xdr:colOff>350518</xdr:colOff>
      <xdr:row>24</xdr:row>
      <xdr:rowOff>172380</xdr:rowOff>
    </xdr:from>
    <xdr:to>
      <xdr:col>5</xdr:col>
      <xdr:colOff>579120</xdr:colOff>
      <xdr:row>38</xdr:row>
      <xdr:rowOff>172380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AA0BF85D-0D3A-49DA-A86C-FDF98AA945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0518" y="4561500"/>
              <a:ext cx="3276602" cy="25603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449579</xdr:colOff>
      <xdr:row>25</xdr:row>
      <xdr:rowOff>0</xdr:rowOff>
    </xdr:from>
    <xdr:to>
      <xdr:col>18</xdr:col>
      <xdr:colOff>403860</xdr:colOff>
      <xdr:row>30</xdr:row>
      <xdr:rowOff>175260</xdr:rowOff>
    </xdr:to>
    <xdr:graphicFrame macro="">
      <xdr:nvGraphicFramePr>
        <xdr:cNvPr id="41" name="Chart 40">
          <a:extLst>
            <a:ext uri="{FF2B5EF4-FFF2-40B4-BE49-F238E27FC236}">
              <a16:creationId xmlns:a16="http://schemas.microsoft.com/office/drawing/2014/main" id="{9F8048FC-A7FD-45BA-B93B-614BCA1F7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441959</xdr:colOff>
      <xdr:row>24</xdr:row>
      <xdr:rowOff>15240</xdr:rowOff>
    </xdr:from>
    <xdr:to>
      <xdr:col>12</xdr:col>
      <xdr:colOff>487678</xdr:colOff>
      <xdr:row>25</xdr:row>
      <xdr:rowOff>12360</xdr:rowOff>
    </xdr:to>
    <xdr:sp macro="" textlink="">
      <xdr:nvSpPr>
        <xdr:cNvPr id="42" name="Rectangle 41">
          <a:extLst>
            <a:ext uri="{FF2B5EF4-FFF2-40B4-BE49-F238E27FC236}">
              <a16:creationId xmlns:a16="http://schemas.microsoft.com/office/drawing/2014/main" id="{C983BD51-E4EE-4F2A-B7CE-B5C88EAE2496}"/>
            </a:ext>
          </a:extLst>
        </xdr:cNvPr>
        <xdr:cNvSpPr/>
      </xdr:nvSpPr>
      <xdr:spPr>
        <a:xfrm>
          <a:off x="7757159" y="3489960"/>
          <a:ext cx="45719" cy="180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487678</xdr:colOff>
      <xdr:row>24</xdr:row>
      <xdr:rowOff>18585</xdr:rowOff>
    </xdr:from>
    <xdr:to>
      <xdr:col>15</xdr:col>
      <xdr:colOff>601980</xdr:colOff>
      <xdr:row>25</xdr:row>
      <xdr:rowOff>7620</xdr:rowOff>
    </xdr:to>
    <xdr:sp macro="" textlink="">
      <xdr:nvSpPr>
        <xdr:cNvPr id="43" name="TextBox 42">
          <a:extLst>
            <a:ext uri="{FF2B5EF4-FFF2-40B4-BE49-F238E27FC236}">
              <a16:creationId xmlns:a16="http://schemas.microsoft.com/office/drawing/2014/main" id="{96B2B664-C9DC-E6B3-10AB-AAC6ECEA474A}"/>
            </a:ext>
          </a:extLst>
        </xdr:cNvPr>
        <xdr:cNvSpPr txBox="1"/>
      </xdr:nvSpPr>
      <xdr:spPr>
        <a:xfrm>
          <a:off x="7847483" y="3549805"/>
          <a:ext cx="1954253" cy="174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PREMIERED</a:t>
          </a:r>
        </a:p>
      </xdr:txBody>
    </xdr:sp>
    <xdr:clientData/>
  </xdr:twoCellAnchor>
  <xdr:twoCellAnchor>
    <xdr:from>
      <xdr:col>19</xdr:col>
      <xdr:colOff>137160</xdr:colOff>
      <xdr:row>8</xdr:row>
      <xdr:rowOff>167640</xdr:rowOff>
    </xdr:from>
    <xdr:to>
      <xdr:col>24</xdr:col>
      <xdr:colOff>411480</xdr:colOff>
      <xdr:row>55</xdr:row>
      <xdr:rowOff>121920</xdr:rowOff>
    </xdr:to>
    <xdr:sp macro="" textlink="">
      <xdr:nvSpPr>
        <xdr:cNvPr id="45" name="TextBox 44">
          <a:extLst>
            <a:ext uri="{FF2B5EF4-FFF2-40B4-BE49-F238E27FC236}">
              <a16:creationId xmlns:a16="http://schemas.microsoft.com/office/drawing/2014/main" id="{CF633489-9F9A-2516-AA18-35A4F6860A0D}"/>
            </a:ext>
          </a:extLst>
        </xdr:cNvPr>
        <xdr:cNvSpPr txBox="1"/>
      </xdr:nvSpPr>
      <xdr:spPr>
        <a:xfrm>
          <a:off x="11719560" y="716280"/>
          <a:ext cx="3322320" cy="854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E52D27"/>
              </a:solidFill>
            </a:rPr>
            <a:t>LANGUAGE</a:t>
          </a:r>
        </a:p>
        <a:p>
          <a:r>
            <a:rPr lang="en-GB" sz="1100" b="1" baseline="0"/>
            <a:t>ENGLISH </a:t>
          </a:r>
          <a:r>
            <a:rPr lang="en-GB" sz="1100" b="0" baseline="0"/>
            <a:t>holds the highest views and </a:t>
          </a:r>
          <a:r>
            <a:rPr lang="en-GB" sz="1100" b="1" baseline="0"/>
            <a:t>HINDI </a:t>
          </a:r>
          <a:r>
            <a:rPr lang="en-GB" sz="1100" b="0" baseline="0"/>
            <a:t>holds the second highest views from our analysis. If a youtuber makes the video in either english or hindi he/she more likely to get higher views.</a:t>
          </a:r>
        </a:p>
        <a:p>
          <a:endParaRPr lang="en-GB" sz="1100" b="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rgbClr val="E52D27"/>
              </a:solidFill>
              <a:effectLst/>
              <a:latin typeface="+mn-lt"/>
              <a:ea typeface="+mn-ea"/>
              <a:cs typeface="+mn-cs"/>
            </a:rPr>
            <a:t>VIDEO</a:t>
          </a:r>
          <a:r>
            <a:rPr lang="en-GB" sz="1100" b="1" baseline="0">
              <a:solidFill>
                <a:srgbClr val="E52D27"/>
              </a:solidFill>
              <a:effectLst/>
              <a:latin typeface="+mn-lt"/>
              <a:ea typeface="+mn-ea"/>
              <a:cs typeface="+mn-cs"/>
            </a:rPr>
            <a:t> QUALITY</a:t>
          </a:r>
          <a:endParaRPr lang="en-GB">
            <a:solidFill>
              <a:srgbClr val="E52D27"/>
            </a:solidFill>
            <a:effectLst/>
          </a:endParaRPr>
        </a:p>
        <a:p>
          <a:r>
            <a:rPr lang="en-GB" sz="1100" b="0" baseline="0"/>
            <a:t>76% of the video in our dataset uses 1080p as the maximum video quality. But we can see that 1440p is the quality prefered by the audience since it generated highest view impact in our analysis. Youtuber is suggested to use </a:t>
          </a:r>
          <a:r>
            <a:rPr lang="en-GB" sz="1100" b="1" baseline="0"/>
            <a:t>1440p</a:t>
          </a:r>
          <a:r>
            <a:rPr lang="en-GB" sz="1100" b="0" baseline="0"/>
            <a:t> as their maximum video quality.</a:t>
          </a:r>
        </a:p>
        <a:p>
          <a:endParaRPr lang="en-GB" sz="1100" b="0" baseline="0"/>
        </a:p>
        <a:p>
          <a:r>
            <a:rPr lang="en-GB" sz="1100" b="1" baseline="0">
              <a:solidFill>
                <a:srgbClr val="E52D27"/>
              </a:solidFill>
            </a:rPr>
            <a:t>VIDEO DURATION</a:t>
          </a:r>
        </a:p>
        <a:p>
          <a:r>
            <a:rPr lang="en-GB" sz="1100" b="0" baseline="0">
              <a:solidFill>
                <a:schemeClr val="tx1"/>
              </a:solidFill>
            </a:rPr>
            <a:t>In our analysis we can see that short video (1- 6 Min) holds the maximum view impact.  English and Hindi language holds the average duration of  31 Min. Therby Youtuber is suggested to make a video within 6Minutes if posting a shorter video and next slab comes within 30 Minutes.</a:t>
          </a:r>
        </a:p>
        <a:p>
          <a:r>
            <a:rPr lang="en-GB" sz="1100" b="1" baseline="0">
              <a:solidFill>
                <a:schemeClr val="tx1"/>
              </a:solidFill>
            </a:rPr>
            <a:t>Suggested video durations: &lt;6Min and &lt; 31 Min</a:t>
          </a:r>
        </a:p>
        <a:p>
          <a:endParaRPr lang="en-GB" sz="1100" b="1" baseline="0">
            <a:solidFill>
              <a:schemeClr val="tx1"/>
            </a:solidFill>
          </a:endParaRPr>
        </a:p>
        <a:p>
          <a:r>
            <a:rPr lang="en-GB" sz="1100" b="1" baseline="0">
              <a:solidFill>
                <a:srgbClr val="E52D27"/>
              </a:solidFill>
            </a:rPr>
            <a:t>VIDEO DESCRIPTION, SUBTITLE</a:t>
          </a:r>
        </a:p>
        <a:p>
          <a:r>
            <a:rPr lang="en-GB" sz="1100" b="0">
              <a:solidFill>
                <a:schemeClr val="tx1"/>
              </a:solidFill>
            </a:rPr>
            <a:t>In</a:t>
          </a:r>
          <a:r>
            <a:rPr lang="en-GB" sz="1100" b="0" baseline="0">
              <a:solidFill>
                <a:schemeClr val="tx1"/>
              </a:solidFill>
            </a:rPr>
            <a:t> the analysis we can see that using video description and subtitle have a positive impact on the views. Youtuber is suggested to use video description and subtitle.</a:t>
          </a:r>
        </a:p>
        <a:p>
          <a:endParaRPr lang="en-GB" sz="1100" b="0" baseline="0">
            <a:solidFill>
              <a:schemeClr val="tx1"/>
            </a:solidFill>
          </a:endParaRPr>
        </a:p>
        <a:p>
          <a:r>
            <a:rPr lang="en-GB" sz="1100" b="1" baseline="0">
              <a:solidFill>
                <a:srgbClr val="E52D27"/>
              </a:solidFill>
            </a:rPr>
            <a:t>PREMIERING</a:t>
          </a:r>
        </a:p>
        <a:p>
          <a:r>
            <a:rPr lang="en-GB" sz="1100" b="0" baseline="0">
              <a:solidFill>
                <a:schemeClr val="tx1"/>
              </a:solidFill>
            </a:rPr>
            <a:t>In our analysis we can see that 89% video in our data set are not premiered. But we can see that premering the video have a huge impact on the views. We suggest youtuber to use the premering feature</a:t>
          </a:r>
        </a:p>
        <a:p>
          <a:endParaRPr lang="en-GB" sz="1100" b="0" baseline="0">
            <a:solidFill>
              <a:schemeClr val="tx1"/>
            </a:solidFill>
          </a:endParaRPr>
        </a:p>
        <a:p>
          <a:r>
            <a:rPr lang="en-GB" sz="1100" b="1" baseline="0">
              <a:solidFill>
                <a:srgbClr val="E52D27"/>
              </a:solidFill>
            </a:rPr>
            <a:t>HASHTAG</a:t>
          </a:r>
        </a:p>
        <a:p>
          <a:r>
            <a:rPr lang="en-GB" sz="1100" b="0" baseline="0">
              <a:solidFill>
                <a:schemeClr val="tx1"/>
              </a:solidFill>
            </a:rPr>
            <a:t>Hashtag is used to suggest our video to the targeted audience. In our analysis we can see that using  3 hashtags have the highest views impact. So we suggest youtubers to use </a:t>
          </a:r>
          <a:r>
            <a:rPr lang="en-GB" sz="1100" b="1" baseline="0">
              <a:solidFill>
                <a:schemeClr val="tx1"/>
              </a:solidFill>
            </a:rPr>
            <a:t>3 hashtags </a:t>
          </a:r>
          <a:r>
            <a:rPr lang="en-GB" sz="1100" b="0" baseline="0">
              <a:solidFill>
                <a:schemeClr val="tx1"/>
              </a:solidFill>
            </a:rPr>
            <a:t>to their videos for better reach.</a:t>
          </a:r>
        </a:p>
        <a:p>
          <a:endParaRPr lang="en-GB" sz="1100" b="0" baseline="0">
            <a:solidFill>
              <a:schemeClr val="tx1"/>
            </a:solidFill>
          </a:endParaRPr>
        </a:p>
        <a:p>
          <a:r>
            <a:rPr lang="en-GB" sz="1100" b="1" baseline="0">
              <a:solidFill>
                <a:srgbClr val="E52D27"/>
              </a:solidFill>
            </a:rPr>
            <a:t>COMMUNITY ENGAGEMENT</a:t>
          </a:r>
        </a:p>
        <a:p>
          <a:r>
            <a:rPr lang="en-GB" sz="1100" b="0" baseline="0">
              <a:solidFill>
                <a:schemeClr val="tx1"/>
              </a:solidFill>
            </a:rPr>
            <a:t>Community posts are the great tool to engage with the subscribers. More we engage with the subscribers more support we can receive from them. We can also see the same result in our analysis. We suggest youtubers to engage more with the subscribers through interactive community posts.</a:t>
          </a:r>
        </a:p>
        <a:p>
          <a:endParaRPr lang="en-GB" sz="1100" b="1" baseline="0">
            <a:solidFill>
              <a:srgbClr val="DE5268"/>
            </a:solidFill>
          </a:endParaRPr>
        </a:p>
        <a:p>
          <a:endParaRPr lang="en-GB" sz="1100" b="1" baseline="0">
            <a:solidFill>
              <a:srgbClr val="DE5268"/>
            </a:solidFill>
          </a:endParaRPr>
        </a:p>
        <a:p>
          <a:endParaRPr lang="en-GB" sz="1100" b="0" baseline="0">
            <a:solidFill>
              <a:schemeClr val="tx1"/>
            </a:solidFill>
          </a:endParaRPr>
        </a:p>
        <a:p>
          <a:endParaRPr lang="en-GB" sz="1100" b="0">
            <a:solidFill>
              <a:schemeClr val="tx1"/>
            </a:solidFill>
          </a:endParaRPr>
        </a:p>
      </xdr:txBody>
    </xdr:sp>
    <xdr:clientData/>
  </xdr:twoCellAnchor>
  <xdr:twoCellAnchor>
    <xdr:from>
      <xdr:col>24</xdr:col>
      <xdr:colOff>567613</xdr:colOff>
      <xdr:row>1</xdr:row>
      <xdr:rowOff>186611</xdr:rowOff>
    </xdr:from>
    <xdr:to>
      <xdr:col>25</xdr:col>
      <xdr:colOff>7619</xdr:colOff>
      <xdr:row>112</xdr:row>
      <xdr:rowOff>15550</xdr:rowOff>
    </xdr:to>
    <xdr:sp macro="" textlink="">
      <xdr:nvSpPr>
        <xdr:cNvPr id="4" name="Rectangle 3">
          <a:extLst>
            <a:ext uri="{FF2B5EF4-FFF2-40B4-BE49-F238E27FC236}">
              <a16:creationId xmlns:a16="http://schemas.microsoft.com/office/drawing/2014/main" id="{CD49DFFD-C4C7-439F-8460-FF2E6C6F67A3}"/>
            </a:ext>
          </a:extLst>
        </xdr:cNvPr>
        <xdr:cNvSpPr/>
      </xdr:nvSpPr>
      <xdr:spPr>
        <a:xfrm>
          <a:off x="15123368" y="373223"/>
          <a:ext cx="46496" cy="19609837"/>
        </a:xfrm>
        <a:prstGeom prst="rect">
          <a:avLst/>
        </a:prstGeom>
        <a:solidFill>
          <a:schemeClr val="bg1"/>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464820</xdr:colOff>
      <xdr:row>32</xdr:row>
      <xdr:rowOff>0</xdr:rowOff>
    </xdr:from>
    <xdr:to>
      <xdr:col>18</xdr:col>
      <xdr:colOff>396240</xdr:colOff>
      <xdr:row>39</xdr:row>
      <xdr:rowOff>7620</xdr:rowOff>
    </xdr:to>
    <xdr:graphicFrame macro="">
      <xdr:nvGraphicFramePr>
        <xdr:cNvPr id="8" name="Chart 7">
          <a:extLst>
            <a:ext uri="{FF2B5EF4-FFF2-40B4-BE49-F238E27FC236}">
              <a16:creationId xmlns:a16="http://schemas.microsoft.com/office/drawing/2014/main" id="{853F00DC-B5E0-4CE2-8CA9-C693E016A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464821</xdr:colOff>
      <xdr:row>30</xdr:row>
      <xdr:rowOff>174888</xdr:rowOff>
    </xdr:from>
    <xdr:to>
      <xdr:col>12</xdr:col>
      <xdr:colOff>510540</xdr:colOff>
      <xdr:row>32</xdr:row>
      <xdr:rowOff>9206</xdr:rowOff>
    </xdr:to>
    <xdr:sp macro="" textlink="">
      <xdr:nvSpPr>
        <xdr:cNvPr id="9" name="Rectangle 8">
          <a:extLst>
            <a:ext uri="{FF2B5EF4-FFF2-40B4-BE49-F238E27FC236}">
              <a16:creationId xmlns:a16="http://schemas.microsoft.com/office/drawing/2014/main" id="{46A864F6-5A3C-45EB-A539-B72F133FA1BC}"/>
            </a:ext>
          </a:extLst>
        </xdr:cNvPr>
        <xdr:cNvSpPr/>
      </xdr:nvSpPr>
      <xdr:spPr>
        <a:xfrm>
          <a:off x="7738457" y="5630115"/>
          <a:ext cx="45719" cy="198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499575</xdr:colOff>
      <xdr:row>30</xdr:row>
      <xdr:rowOff>176560</xdr:rowOff>
    </xdr:from>
    <xdr:to>
      <xdr:col>15</xdr:col>
      <xdr:colOff>560535</xdr:colOff>
      <xdr:row>31</xdr:row>
      <xdr:rowOff>181840</xdr:rowOff>
    </xdr:to>
    <xdr:sp macro="" textlink="">
      <xdr:nvSpPr>
        <xdr:cNvPr id="10" name="TextBox 9">
          <a:extLst>
            <a:ext uri="{FF2B5EF4-FFF2-40B4-BE49-F238E27FC236}">
              <a16:creationId xmlns:a16="http://schemas.microsoft.com/office/drawing/2014/main" id="{654416F4-76BB-4D00-8739-D24DE27BE920}"/>
            </a:ext>
          </a:extLst>
        </xdr:cNvPr>
        <xdr:cNvSpPr txBox="1"/>
      </xdr:nvSpPr>
      <xdr:spPr>
        <a:xfrm>
          <a:off x="7773211" y="5631787"/>
          <a:ext cx="1879369" cy="187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HASHTAG</a:t>
          </a:r>
        </a:p>
      </xdr:txBody>
    </xdr:sp>
    <xdr:clientData/>
  </xdr:twoCellAnchor>
  <xdr:twoCellAnchor>
    <xdr:from>
      <xdr:col>0</xdr:col>
      <xdr:colOff>358140</xdr:colOff>
      <xdr:row>40</xdr:row>
      <xdr:rowOff>167640</xdr:rowOff>
    </xdr:from>
    <xdr:to>
      <xdr:col>0</xdr:col>
      <xdr:colOff>403859</xdr:colOff>
      <xdr:row>42</xdr:row>
      <xdr:rowOff>6044</xdr:rowOff>
    </xdr:to>
    <xdr:sp macro="" textlink="">
      <xdr:nvSpPr>
        <xdr:cNvPr id="16" name="Rectangle 15">
          <a:extLst>
            <a:ext uri="{FF2B5EF4-FFF2-40B4-BE49-F238E27FC236}">
              <a16:creationId xmlns:a16="http://schemas.microsoft.com/office/drawing/2014/main" id="{3C9B87F0-6521-4A1E-B3A7-3EB4359B2251}"/>
            </a:ext>
          </a:extLst>
        </xdr:cNvPr>
        <xdr:cNvSpPr/>
      </xdr:nvSpPr>
      <xdr:spPr>
        <a:xfrm>
          <a:off x="358140" y="7359550"/>
          <a:ext cx="45719" cy="198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342900</xdr:colOff>
      <xdr:row>42</xdr:row>
      <xdr:rowOff>0</xdr:rowOff>
    </xdr:from>
    <xdr:to>
      <xdr:col>18</xdr:col>
      <xdr:colOff>411480</xdr:colOff>
      <xdr:row>53</xdr:row>
      <xdr:rowOff>144780</xdr:rowOff>
    </xdr:to>
    <xdr:graphicFrame macro="">
      <xdr:nvGraphicFramePr>
        <xdr:cNvPr id="19" name="Chart 18">
          <a:extLst>
            <a:ext uri="{FF2B5EF4-FFF2-40B4-BE49-F238E27FC236}">
              <a16:creationId xmlns:a16="http://schemas.microsoft.com/office/drawing/2014/main" id="{D50EB7F8-7DA8-48C3-B83C-B9E71D7F3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402187</xdr:colOff>
      <xdr:row>40</xdr:row>
      <xdr:rowOff>175470</xdr:rowOff>
    </xdr:from>
    <xdr:to>
      <xdr:col>4</xdr:col>
      <xdr:colOff>234547</xdr:colOff>
      <xdr:row>41</xdr:row>
      <xdr:rowOff>175470</xdr:rowOff>
    </xdr:to>
    <xdr:sp macro="" textlink="">
      <xdr:nvSpPr>
        <xdr:cNvPr id="20" name="TextBox 19">
          <a:extLst>
            <a:ext uri="{FF2B5EF4-FFF2-40B4-BE49-F238E27FC236}">
              <a16:creationId xmlns:a16="http://schemas.microsoft.com/office/drawing/2014/main" id="{E2B01E09-35A9-7D14-B90C-0A9246CE9672}"/>
            </a:ext>
          </a:extLst>
        </xdr:cNvPr>
        <xdr:cNvSpPr txBox="1"/>
      </xdr:nvSpPr>
      <xdr:spPr>
        <a:xfrm>
          <a:off x="402187" y="7367380"/>
          <a:ext cx="2263911" cy="1797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COMMUNITY</a:t>
          </a:r>
          <a:r>
            <a:rPr lang="en-GB" sz="1100" b="1" baseline="0"/>
            <a:t> ENGAGEMENT</a:t>
          </a:r>
          <a:endParaRPr lang="en-GB" sz="1100" b="1"/>
        </a:p>
      </xdr:txBody>
    </xdr:sp>
    <xdr:clientData/>
  </xdr:twoCellAnchor>
  <xdr:twoCellAnchor>
    <xdr:from>
      <xdr:col>0</xdr:col>
      <xdr:colOff>388620</xdr:colOff>
      <xdr:row>57</xdr:row>
      <xdr:rowOff>99060</xdr:rowOff>
    </xdr:from>
    <xdr:to>
      <xdr:col>9</xdr:col>
      <xdr:colOff>106680</xdr:colOff>
      <xdr:row>71</xdr:row>
      <xdr:rowOff>83820</xdr:rowOff>
    </xdr:to>
    <xdr:graphicFrame macro="">
      <xdr:nvGraphicFramePr>
        <xdr:cNvPr id="33" name="Chart 32">
          <a:extLst>
            <a:ext uri="{FF2B5EF4-FFF2-40B4-BE49-F238E27FC236}">
              <a16:creationId xmlns:a16="http://schemas.microsoft.com/office/drawing/2014/main" id="{9309FC92-29B5-4494-96EB-780D2899A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38100</xdr:colOff>
      <xdr:row>57</xdr:row>
      <xdr:rowOff>106680</xdr:rowOff>
    </xdr:from>
    <xdr:to>
      <xdr:col>18</xdr:col>
      <xdr:colOff>396240</xdr:colOff>
      <xdr:row>71</xdr:row>
      <xdr:rowOff>60960</xdr:rowOff>
    </xdr:to>
    <xdr:graphicFrame macro="">
      <xdr:nvGraphicFramePr>
        <xdr:cNvPr id="39" name="Chart 38">
          <a:extLst>
            <a:ext uri="{FF2B5EF4-FFF2-40B4-BE49-F238E27FC236}">
              <a16:creationId xmlns:a16="http://schemas.microsoft.com/office/drawing/2014/main" id="{CB7C4103-0834-4412-A819-080490320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7620</xdr:colOff>
      <xdr:row>59</xdr:row>
      <xdr:rowOff>121920</xdr:rowOff>
    </xdr:from>
    <xdr:to>
      <xdr:col>0</xdr:col>
      <xdr:colOff>342900</xdr:colOff>
      <xdr:row>69</xdr:row>
      <xdr:rowOff>83820</xdr:rowOff>
    </xdr:to>
    <xdr:sp macro="" textlink="">
      <xdr:nvSpPr>
        <xdr:cNvPr id="47" name="TextBox 46">
          <a:extLst>
            <a:ext uri="{FF2B5EF4-FFF2-40B4-BE49-F238E27FC236}">
              <a16:creationId xmlns:a16="http://schemas.microsoft.com/office/drawing/2014/main" id="{0AAED368-686D-ABE7-B459-0DCB271D2DEB}"/>
            </a:ext>
          </a:extLst>
        </xdr:cNvPr>
        <xdr:cNvSpPr txBox="1"/>
      </xdr:nvSpPr>
      <xdr:spPr>
        <a:xfrm>
          <a:off x="7620" y="10158018"/>
          <a:ext cx="335280" cy="182043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200" b="1">
              <a:solidFill>
                <a:schemeClr val="bg1"/>
              </a:solidFill>
            </a:rPr>
            <a:t>SUBSCRIBER</a:t>
          </a:r>
          <a:r>
            <a:rPr lang="en-GB" sz="1200" b="1" baseline="0">
              <a:solidFill>
                <a:schemeClr val="bg1"/>
              </a:solidFill>
            </a:rPr>
            <a:t> IMPACT</a:t>
          </a:r>
          <a:endParaRPr lang="en-GB" sz="1200" b="1">
            <a:solidFill>
              <a:schemeClr val="bg1"/>
            </a:solidFill>
          </a:endParaRPr>
        </a:p>
      </xdr:txBody>
    </xdr:sp>
    <xdr:clientData/>
  </xdr:twoCellAnchor>
  <xdr:twoCellAnchor>
    <xdr:from>
      <xdr:col>19</xdr:col>
      <xdr:colOff>167640</xdr:colOff>
      <xdr:row>57</xdr:row>
      <xdr:rowOff>106680</xdr:rowOff>
    </xdr:from>
    <xdr:to>
      <xdr:col>24</xdr:col>
      <xdr:colOff>396240</xdr:colOff>
      <xdr:row>71</xdr:row>
      <xdr:rowOff>68580</xdr:rowOff>
    </xdr:to>
    <xdr:sp macro="" textlink="">
      <xdr:nvSpPr>
        <xdr:cNvPr id="48" name="TextBox 47">
          <a:extLst>
            <a:ext uri="{FF2B5EF4-FFF2-40B4-BE49-F238E27FC236}">
              <a16:creationId xmlns:a16="http://schemas.microsoft.com/office/drawing/2014/main" id="{4BF46A5D-8761-87A2-05DD-18B503681883}"/>
            </a:ext>
          </a:extLst>
        </xdr:cNvPr>
        <xdr:cNvSpPr txBox="1"/>
      </xdr:nvSpPr>
      <xdr:spPr>
        <a:xfrm>
          <a:off x="11750040" y="9616440"/>
          <a:ext cx="3276600" cy="2522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E52D27"/>
              </a:solidFill>
            </a:rPr>
            <a:t>LANGUAGE</a:t>
          </a:r>
        </a:p>
        <a:p>
          <a:r>
            <a:rPr lang="en-GB" sz="1100" b="0">
              <a:solidFill>
                <a:schemeClr val="tx1"/>
              </a:solidFill>
            </a:rPr>
            <a:t>Same</a:t>
          </a:r>
          <a:r>
            <a:rPr lang="en-GB" sz="1100" b="0" baseline="0">
              <a:solidFill>
                <a:schemeClr val="tx1"/>
              </a:solidFill>
            </a:rPr>
            <a:t> as the views impact analysis English and Hindi are holding the highest subscriber base. So if you make video in english and hindi as suggested earlier you'll be also benefited with the good subsscriber count also.</a:t>
          </a:r>
        </a:p>
        <a:p>
          <a:endParaRPr lang="en-GB" sz="1100" b="0" baseline="0">
            <a:solidFill>
              <a:schemeClr val="tx1"/>
            </a:solidFill>
          </a:endParaRPr>
        </a:p>
        <a:p>
          <a:r>
            <a:rPr lang="en-GB" sz="1100" b="1">
              <a:solidFill>
                <a:srgbClr val="E52D27"/>
              </a:solidFill>
            </a:rPr>
            <a:t>CREATOR</a:t>
          </a:r>
          <a:r>
            <a:rPr lang="en-GB" sz="1100" b="1" baseline="0">
              <a:solidFill>
                <a:srgbClr val="E52D27"/>
              </a:solidFill>
            </a:rPr>
            <a:t> CATEGORY</a:t>
          </a:r>
        </a:p>
        <a:p>
          <a:r>
            <a:rPr lang="en-GB" sz="1100" b="0">
              <a:solidFill>
                <a:schemeClr val="tx1"/>
              </a:solidFill>
            </a:rPr>
            <a:t>Female</a:t>
          </a:r>
          <a:r>
            <a:rPr lang="en-GB" sz="1100" b="0" baseline="0">
              <a:solidFill>
                <a:schemeClr val="tx1"/>
              </a:solidFill>
            </a:rPr>
            <a:t> creator holds the highest subscriber base when compared to male craetor in individual creator category we can also see that female creator have also surpassed the subscriber count of corporate creator.</a:t>
          </a:r>
          <a:endParaRPr lang="en-GB" sz="1100" b="0">
            <a:solidFill>
              <a:schemeClr val="tx1"/>
            </a:solidFill>
          </a:endParaRPr>
        </a:p>
      </xdr:txBody>
    </xdr:sp>
    <xdr:clientData/>
  </xdr:twoCellAnchor>
  <xdr:twoCellAnchor>
    <xdr:from>
      <xdr:col>0</xdr:col>
      <xdr:colOff>403860</xdr:colOff>
      <xdr:row>56</xdr:row>
      <xdr:rowOff>91439</xdr:rowOff>
    </xdr:from>
    <xdr:to>
      <xdr:col>0</xdr:col>
      <xdr:colOff>449579</xdr:colOff>
      <xdr:row>57</xdr:row>
      <xdr:rowOff>107598</xdr:rowOff>
    </xdr:to>
    <xdr:sp macro="" textlink="">
      <xdr:nvSpPr>
        <xdr:cNvPr id="49" name="Rectangle 48">
          <a:extLst>
            <a:ext uri="{FF2B5EF4-FFF2-40B4-BE49-F238E27FC236}">
              <a16:creationId xmlns:a16="http://schemas.microsoft.com/office/drawing/2014/main" id="{270E1886-9BEC-4BED-8AAA-C85F1CFDA460}"/>
            </a:ext>
          </a:extLst>
        </xdr:cNvPr>
        <xdr:cNvSpPr/>
      </xdr:nvSpPr>
      <xdr:spPr>
        <a:xfrm>
          <a:off x="403860" y="10274530"/>
          <a:ext cx="45719" cy="198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441959</xdr:colOff>
      <xdr:row>56</xdr:row>
      <xdr:rowOff>83820</xdr:rowOff>
    </xdr:from>
    <xdr:to>
      <xdr:col>3</xdr:col>
      <xdr:colOff>15242</xdr:colOff>
      <xdr:row>57</xdr:row>
      <xdr:rowOff>91440</xdr:rowOff>
    </xdr:to>
    <xdr:sp macro="" textlink="">
      <xdr:nvSpPr>
        <xdr:cNvPr id="50" name="TextBox 49">
          <a:extLst>
            <a:ext uri="{FF2B5EF4-FFF2-40B4-BE49-F238E27FC236}">
              <a16:creationId xmlns:a16="http://schemas.microsoft.com/office/drawing/2014/main" id="{ED73E738-4334-446D-B675-F9360C96FD58}"/>
            </a:ext>
          </a:extLst>
        </xdr:cNvPr>
        <xdr:cNvSpPr txBox="1"/>
      </xdr:nvSpPr>
      <xdr:spPr>
        <a:xfrm>
          <a:off x="441959" y="9410700"/>
          <a:ext cx="1402083"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LANGUAGE</a:t>
          </a:r>
        </a:p>
      </xdr:txBody>
    </xdr:sp>
    <xdr:clientData/>
  </xdr:twoCellAnchor>
  <xdr:twoCellAnchor>
    <xdr:from>
      <xdr:col>10</xdr:col>
      <xdr:colOff>53340</xdr:colOff>
      <xdr:row>56</xdr:row>
      <xdr:rowOff>83763</xdr:rowOff>
    </xdr:from>
    <xdr:to>
      <xdr:col>10</xdr:col>
      <xdr:colOff>99059</xdr:colOff>
      <xdr:row>57</xdr:row>
      <xdr:rowOff>117922</xdr:rowOff>
    </xdr:to>
    <xdr:sp macro="" textlink="">
      <xdr:nvSpPr>
        <xdr:cNvPr id="51" name="Rectangle 50">
          <a:extLst>
            <a:ext uri="{FF2B5EF4-FFF2-40B4-BE49-F238E27FC236}">
              <a16:creationId xmlns:a16="http://schemas.microsoft.com/office/drawing/2014/main" id="{97D502F0-72AB-406F-BFD1-2D132DC89D61}"/>
            </a:ext>
          </a:extLst>
        </xdr:cNvPr>
        <xdr:cNvSpPr/>
      </xdr:nvSpPr>
      <xdr:spPr>
        <a:xfrm>
          <a:off x="6114704" y="9357649"/>
          <a:ext cx="45719" cy="216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98903</xdr:colOff>
      <xdr:row>56</xdr:row>
      <xdr:rowOff>85618</xdr:rowOff>
    </xdr:from>
    <xdr:to>
      <xdr:col>13</xdr:col>
      <xdr:colOff>266544</xdr:colOff>
      <xdr:row>57</xdr:row>
      <xdr:rowOff>103644</xdr:rowOff>
    </xdr:to>
    <xdr:sp macro="" textlink="">
      <xdr:nvSpPr>
        <xdr:cNvPr id="52" name="TextBox 51">
          <a:extLst>
            <a:ext uri="{FF2B5EF4-FFF2-40B4-BE49-F238E27FC236}">
              <a16:creationId xmlns:a16="http://schemas.microsoft.com/office/drawing/2014/main" id="{6A0B5256-7D7E-4E28-8DD4-99B6B781CC05}"/>
            </a:ext>
          </a:extLst>
        </xdr:cNvPr>
        <xdr:cNvSpPr txBox="1"/>
      </xdr:nvSpPr>
      <xdr:spPr>
        <a:xfrm>
          <a:off x="6177779" y="10154292"/>
          <a:ext cx="1991304" cy="197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CREATOR CATEGORY</a:t>
          </a:r>
        </a:p>
      </xdr:txBody>
    </xdr:sp>
    <xdr:clientData/>
  </xdr:twoCellAnchor>
  <xdr:twoCellAnchor>
    <xdr:from>
      <xdr:col>19</xdr:col>
      <xdr:colOff>137808</xdr:colOff>
      <xdr:row>7</xdr:row>
      <xdr:rowOff>154021</xdr:rowOff>
    </xdr:from>
    <xdr:to>
      <xdr:col>19</xdr:col>
      <xdr:colOff>190499</xdr:colOff>
      <xdr:row>8</xdr:row>
      <xdr:rowOff>178341</xdr:rowOff>
    </xdr:to>
    <xdr:sp macro="" textlink="">
      <xdr:nvSpPr>
        <xdr:cNvPr id="53" name="Rectangle 52">
          <a:extLst>
            <a:ext uri="{FF2B5EF4-FFF2-40B4-BE49-F238E27FC236}">
              <a16:creationId xmlns:a16="http://schemas.microsoft.com/office/drawing/2014/main" id="{53FB4509-8D6E-4913-84D4-36F92CB6BF15}"/>
            </a:ext>
          </a:extLst>
        </xdr:cNvPr>
        <xdr:cNvSpPr/>
      </xdr:nvSpPr>
      <xdr:spPr>
        <a:xfrm>
          <a:off x="11689404" y="1459149"/>
          <a:ext cx="52691" cy="210766"/>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182394</xdr:colOff>
      <xdr:row>7</xdr:row>
      <xdr:rowOff>154021</xdr:rowOff>
    </xdr:from>
    <xdr:to>
      <xdr:col>24</xdr:col>
      <xdr:colOff>410994</xdr:colOff>
      <xdr:row>8</xdr:row>
      <xdr:rowOff>170780</xdr:rowOff>
    </xdr:to>
    <xdr:sp macro="" textlink="">
      <xdr:nvSpPr>
        <xdr:cNvPr id="54" name="TextBox 53">
          <a:extLst>
            <a:ext uri="{FF2B5EF4-FFF2-40B4-BE49-F238E27FC236}">
              <a16:creationId xmlns:a16="http://schemas.microsoft.com/office/drawing/2014/main" id="{93611F40-DE61-7E2C-8657-79A70CF1D761}"/>
            </a:ext>
          </a:extLst>
        </xdr:cNvPr>
        <xdr:cNvSpPr txBox="1"/>
      </xdr:nvSpPr>
      <xdr:spPr>
        <a:xfrm>
          <a:off x="11733990" y="1459149"/>
          <a:ext cx="3268493" cy="20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VIDEO</a:t>
          </a:r>
          <a:r>
            <a:rPr lang="en-GB" sz="1100" b="1" baseline="0"/>
            <a:t> </a:t>
          </a:r>
          <a:r>
            <a:rPr lang="en-GB" sz="1100" b="1"/>
            <a:t>VIEWS</a:t>
          </a:r>
          <a:r>
            <a:rPr lang="en-GB" sz="1100" b="1" baseline="0"/>
            <a:t> IMPACT SUMMARY</a:t>
          </a:r>
          <a:endParaRPr lang="en-GB" sz="1100" b="1"/>
        </a:p>
      </xdr:txBody>
    </xdr:sp>
    <xdr:clientData/>
  </xdr:twoCellAnchor>
  <xdr:twoCellAnchor>
    <xdr:from>
      <xdr:col>19</xdr:col>
      <xdr:colOff>175260</xdr:colOff>
      <xdr:row>56</xdr:row>
      <xdr:rowOff>103909</xdr:rowOff>
    </xdr:from>
    <xdr:to>
      <xdr:col>19</xdr:col>
      <xdr:colOff>220979</xdr:colOff>
      <xdr:row>57</xdr:row>
      <xdr:rowOff>112038</xdr:rowOff>
    </xdr:to>
    <xdr:sp macro="" textlink="">
      <xdr:nvSpPr>
        <xdr:cNvPr id="55" name="Rectangle 54">
          <a:extLst>
            <a:ext uri="{FF2B5EF4-FFF2-40B4-BE49-F238E27FC236}">
              <a16:creationId xmlns:a16="http://schemas.microsoft.com/office/drawing/2014/main" id="{2C2C65F3-B316-4C3E-B8D6-4C1F3610670E}"/>
            </a:ext>
          </a:extLst>
        </xdr:cNvPr>
        <xdr:cNvSpPr/>
      </xdr:nvSpPr>
      <xdr:spPr>
        <a:xfrm>
          <a:off x="11691851" y="10287000"/>
          <a:ext cx="45719" cy="18997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220824</xdr:colOff>
      <xdr:row>56</xdr:row>
      <xdr:rowOff>99060</xdr:rowOff>
    </xdr:from>
    <xdr:to>
      <xdr:col>24</xdr:col>
      <xdr:colOff>388464</xdr:colOff>
      <xdr:row>57</xdr:row>
      <xdr:rowOff>99060</xdr:rowOff>
    </xdr:to>
    <xdr:sp macro="" textlink="">
      <xdr:nvSpPr>
        <xdr:cNvPr id="56" name="TextBox 55">
          <a:extLst>
            <a:ext uri="{FF2B5EF4-FFF2-40B4-BE49-F238E27FC236}">
              <a16:creationId xmlns:a16="http://schemas.microsoft.com/office/drawing/2014/main" id="{9976B033-661D-436E-8426-1CC4AEA9FBE2}"/>
            </a:ext>
          </a:extLst>
        </xdr:cNvPr>
        <xdr:cNvSpPr txBox="1"/>
      </xdr:nvSpPr>
      <xdr:spPr>
        <a:xfrm>
          <a:off x="11737415" y="10282151"/>
          <a:ext cx="3198322" cy="1818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SUBSCRIBER</a:t>
          </a:r>
          <a:r>
            <a:rPr lang="en-GB" sz="1100" b="1" baseline="0"/>
            <a:t> IMPACT SUMMARY</a:t>
          </a:r>
          <a:endParaRPr lang="en-GB" sz="1100" b="1"/>
        </a:p>
      </xdr:txBody>
    </xdr:sp>
    <xdr:clientData/>
  </xdr:twoCellAnchor>
  <xdr:twoCellAnchor>
    <xdr:from>
      <xdr:col>0</xdr:col>
      <xdr:colOff>396240</xdr:colOff>
      <xdr:row>74</xdr:row>
      <xdr:rowOff>30480</xdr:rowOff>
    </xdr:from>
    <xdr:to>
      <xdr:col>24</xdr:col>
      <xdr:colOff>365760</xdr:colOff>
      <xdr:row>88</xdr:row>
      <xdr:rowOff>68580</xdr:rowOff>
    </xdr:to>
    <xdr:graphicFrame macro="">
      <xdr:nvGraphicFramePr>
        <xdr:cNvPr id="2" name="Chart 1">
          <a:extLst>
            <a:ext uri="{FF2B5EF4-FFF2-40B4-BE49-F238E27FC236}">
              <a16:creationId xmlns:a16="http://schemas.microsoft.com/office/drawing/2014/main" id="{F0D410B2-E21C-4421-B0FD-35ED37602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326884</xdr:colOff>
      <xdr:row>95</xdr:row>
      <xdr:rowOff>83198</xdr:rowOff>
    </xdr:from>
    <xdr:to>
      <xdr:col>24</xdr:col>
      <xdr:colOff>346363</xdr:colOff>
      <xdr:row>109</xdr:row>
      <xdr:rowOff>98438</xdr:rowOff>
    </xdr:to>
    <xdr:graphicFrame macro="">
      <xdr:nvGraphicFramePr>
        <xdr:cNvPr id="3" name="Chart 2">
          <a:extLst>
            <a:ext uri="{FF2B5EF4-FFF2-40B4-BE49-F238E27FC236}">
              <a16:creationId xmlns:a16="http://schemas.microsoft.com/office/drawing/2014/main" id="{38D8BBC4-216E-4350-8FFE-EA0C7863B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422217</xdr:colOff>
      <xdr:row>74</xdr:row>
      <xdr:rowOff>60960</xdr:rowOff>
    </xdr:from>
    <xdr:to>
      <xdr:col>24</xdr:col>
      <xdr:colOff>346017</xdr:colOff>
      <xdr:row>76</xdr:row>
      <xdr:rowOff>112568</xdr:rowOff>
    </xdr:to>
    <mc:AlternateContent xmlns:mc="http://schemas.openxmlformats.org/markup-compatibility/2006" xmlns:a14="http://schemas.microsoft.com/office/drawing/2010/main">
      <mc:Choice Requires="a14">
        <xdr:graphicFrame macro="">
          <xdr:nvGraphicFramePr>
            <xdr:cNvPr id="5" name="video Type">
              <a:extLst>
                <a:ext uri="{FF2B5EF4-FFF2-40B4-BE49-F238E27FC236}">
                  <a16:creationId xmlns:a16="http://schemas.microsoft.com/office/drawing/2014/main" id="{40E08A83-3F54-CB86-230A-4C76425C2322}"/>
                </a:ext>
              </a:extLst>
            </xdr:cNvPr>
            <xdr:cNvGraphicFramePr/>
          </xdr:nvGraphicFramePr>
          <xdr:xfrm>
            <a:off x="0" y="0"/>
            <a:ext cx="0" cy="0"/>
          </xdr:xfrm>
          <a:graphic>
            <a:graphicData uri="http://schemas.microsoft.com/office/drawing/2010/slicer">
              <sle:slicer xmlns:sle="http://schemas.microsoft.com/office/drawing/2010/slicer" name="video Type"/>
            </a:graphicData>
          </a:graphic>
        </xdr:graphicFrame>
      </mc:Choice>
      <mc:Fallback xmlns="">
        <xdr:sp macro="" textlink="">
          <xdr:nvSpPr>
            <xdr:cNvPr id="0" name=""/>
            <xdr:cNvSpPr>
              <a:spLocks noTextEdit="1"/>
            </xdr:cNvSpPr>
          </xdr:nvSpPr>
          <xdr:spPr>
            <a:xfrm>
              <a:off x="10175817" y="13844693"/>
              <a:ext cx="4800600" cy="4241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83</xdr:row>
      <xdr:rowOff>22860</xdr:rowOff>
    </xdr:from>
    <xdr:to>
      <xdr:col>0</xdr:col>
      <xdr:colOff>312420</xdr:colOff>
      <xdr:row>96</xdr:row>
      <xdr:rowOff>53340</xdr:rowOff>
    </xdr:to>
    <xdr:sp macro="" textlink="">
      <xdr:nvSpPr>
        <xdr:cNvPr id="11" name="TextBox 10">
          <a:extLst>
            <a:ext uri="{FF2B5EF4-FFF2-40B4-BE49-F238E27FC236}">
              <a16:creationId xmlns:a16="http://schemas.microsoft.com/office/drawing/2014/main" id="{B7DE4F92-774E-D173-308B-F813A082403A}"/>
            </a:ext>
          </a:extLst>
        </xdr:cNvPr>
        <xdr:cNvSpPr txBox="1"/>
      </xdr:nvSpPr>
      <xdr:spPr>
        <a:xfrm>
          <a:off x="7620" y="14287500"/>
          <a:ext cx="304800" cy="24079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200" b="1">
              <a:solidFill>
                <a:schemeClr val="bg1"/>
              </a:solidFill>
            </a:rPr>
            <a:t>YEARWISE</a:t>
          </a:r>
          <a:r>
            <a:rPr lang="en-GB" sz="1200" b="1" baseline="0">
              <a:solidFill>
                <a:schemeClr val="bg1"/>
              </a:solidFill>
            </a:rPr>
            <a:t> ANALYSIS</a:t>
          </a:r>
          <a:endParaRPr lang="en-GB" sz="1200" b="1">
            <a:solidFill>
              <a:schemeClr val="bg1"/>
            </a:solidFill>
          </a:endParaRPr>
        </a:p>
      </xdr:txBody>
    </xdr:sp>
    <xdr:clientData/>
  </xdr:twoCellAnchor>
  <xdr:twoCellAnchor>
    <xdr:from>
      <xdr:col>15</xdr:col>
      <xdr:colOff>464820</xdr:colOff>
      <xdr:row>73</xdr:row>
      <xdr:rowOff>45720</xdr:rowOff>
    </xdr:from>
    <xdr:to>
      <xdr:col>16</xdr:col>
      <xdr:colOff>388620</xdr:colOff>
      <xdr:row>75</xdr:row>
      <xdr:rowOff>76200</xdr:rowOff>
    </xdr:to>
    <xdr:cxnSp macro="">
      <xdr:nvCxnSpPr>
        <xdr:cNvPr id="22" name="Connector: Curved 21">
          <a:extLst>
            <a:ext uri="{FF2B5EF4-FFF2-40B4-BE49-F238E27FC236}">
              <a16:creationId xmlns:a16="http://schemas.microsoft.com/office/drawing/2014/main" id="{C7574514-2371-D262-DAE9-73950B3AC395}"/>
            </a:ext>
          </a:extLst>
        </xdr:cNvPr>
        <xdr:cNvCxnSpPr/>
      </xdr:nvCxnSpPr>
      <xdr:spPr>
        <a:xfrm>
          <a:off x="9608820" y="12481560"/>
          <a:ext cx="533400" cy="396240"/>
        </a:xfrm>
        <a:prstGeom prst="curvedConnector3">
          <a:avLst>
            <a:gd name="adj1" fmla="val 7428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121920</xdr:colOff>
      <xdr:row>72</xdr:row>
      <xdr:rowOff>99060</xdr:rowOff>
    </xdr:from>
    <xdr:to>
      <xdr:col>15</xdr:col>
      <xdr:colOff>548640</xdr:colOff>
      <xdr:row>73</xdr:row>
      <xdr:rowOff>167640</xdr:rowOff>
    </xdr:to>
    <xdr:sp macro="" textlink="">
      <xdr:nvSpPr>
        <xdr:cNvPr id="44" name="TextBox 43">
          <a:extLst>
            <a:ext uri="{FF2B5EF4-FFF2-40B4-BE49-F238E27FC236}">
              <a16:creationId xmlns:a16="http://schemas.microsoft.com/office/drawing/2014/main" id="{D2F9A0B5-DAA8-69C1-9855-C8D6EA24D765}"/>
            </a:ext>
          </a:extLst>
        </xdr:cNvPr>
        <xdr:cNvSpPr txBox="1"/>
      </xdr:nvSpPr>
      <xdr:spPr>
        <a:xfrm>
          <a:off x="7437120" y="12352020"/>
          <a:ext cx="22555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Click</a:t>
          </a:r>
          <a:r>
            <a:rPr lang="en-GB" sz="1100" baseline="0"/>
            <a:t> here to change video category</a:t>
          </a:r>
          <a:endParaRPr lang="en-GB" sz="1100"/>
        </a:p>
      </xdr:txBody>
    </xdr:sp>
    <xdr:clientData/>
  </xdr:twoCellAnchor>
  <xdr:twoCellAnchor>
    <xdr:from>
      <xdr:col>0</xdr:col>
      <xdr:colOff>403549</xdr:colOff>
      <xdr:row>73</xdr:row>
      <xdr:rowOff>38411</xdr:rowOff>
    </xdr:from>
    <xdr:to>
      <xdr:col>0</xdr:col>
      <xdr:colOff>449268</xdr:colOff>
      <xdr:row>74</xdr:row>
      <xdr:rowOff>35531</xdr:rowOff>
    </xdr:to>
    <xdr:sp macro="" textlink="">
      <xdr:nvSpPr>
        <xdr:cNvPr id="57" name="Rectangle 56">
          <a:extLst>
            <a:ext uri="{FF2B5EF4-FFF2-40B4-BE49-F238E27FC236}">
              <a16:creationId xmlns:a16="http://schemas.microsoft.com/office/drawing/2014/main" id="{7E977970-0EAD-4DC9-B27F-C9B0D0B630FE}"/>
            </a:ext>
          </a:extLst>
        </xdr:cNvPr>
        <xdr:cNvSpPr/>
      </xdr:nvSpPr>
      <xdr:spPr>
        <a:xfrm>
          <a:off x="403549" y="12728044"/>
          <a:ext cx="45719" cy="183732"/>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449112</xdr:colOff>
      <xdr:row>73</xdr:row>
      <xdr:rowOff>46652</xdr:rowOff>
    </xdr:from>
    <xdr:to>
      <xdr:col>3</xdr:col>
      <xdr:colOff>22395</xdr:colOff>
      <xdr:row>74</xdr:row>
      <xdr:rowOff>22859</xdr:rowOff>
    </xdr:to>
    <xdr:sp macro="" textlink="">
      <xdr:nvSpPr>
        <xdr:cNvPr id="58" name="TextBox 57">
          <a:extLst>
            <a:ext uri="{FF2B5EF4-FFF2-40B4-BE49-F238E27FC236}">
              <a16:creationId xmlns:a16="http://schemas.microsoft.com/office/drawing/2014/main" id="{1976FD95-F2D2-492E-9866-42899C6384F6}"/>
            </a:ext>
          </a:extLst>
        </xdr:cNvPr>
        <xdr:cNvSpPr txBox="1"/>
      </xdr:nvSpPr>
      <xdr:spPr>
        <a:xfrm>
          <a:off x="449112" y="12736285"/>
          <a:ext cx="1392752" cy="162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VIDEO</a:t>
          </a:r>
          <a:r>
            <a:rPr lang="en-GB" sz="1100" b="1" baseline="0"/>
            <a:t> </a:t>
          </a:r>
          <a:r>
            <a:rPr lang="en-GB" sz="1100" b="1"/>
            <a:t>VIEWS</a:t>
          </a:r>
        </a:p>
      </xdr:txBody>
    </xdr:sp>
    <xdr:clientData/>
  </xdr:twoCellAnchor>
  <xdr:twoCellAnchor>
    <xdr:from>
      <xdr:col>0</xdr:col>
      <xdr:colOff>342123</xdr:colOff>
      <xdr:row>94</xdr:row>
      <xdr:rowOff>75577</xdr:rowOff>
    </xdr:from>
    <xdr:to>
      <xdr:col>0</xdr:col>
      <xdr:colOff>387842</xdr:colOff>
      <xdr:row>95</xdr:row>
      <xdr:rowOff>112282</xdr:rowOff>
    </xdr:to>
    <xdr:sp macro="" textlink="">
      <xdr:nvSpPr>
        <xdr:cNvPr id="59" name="Rectangle 58">
          <a:extLst>
            <a:ext uri="{FF2B5EF4-FFF2-40B4-BE49-F238E27FC236}">
              <a16:creationId xmlns:a16="http://schemas.microsoft.com/office/drawing/2014/main" id="{16A7E22F-D397-4BF3-87D7-8A80DEC27131}"/>
            </a:ext>
          </a:extLst>
        </xdr:cNvPr>
        <xdr:cNvSpPr/>
      </xdr:nvSpPr>
      <xdr:spPr>
        <a:xfrm>
          <a:off x="342123" y="16032753"/>
          <a:ext cx="45719" cy="216000"/>
        </a:xfrm>
        <a:prstGeom prst="rect">
          <a:avLst/>
        </a:prstGeom>
        <a:solidFill>
          <a:srgbClr val="282828"/>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387842</xdr:colOff>
      <xdr:row>94</xdr:row>
      <xdr:rowOff>77753</xdr:rowOff>
    </xdr:from>
    <xdr:to>
      <xdr:col>2</xdr:col>
      <xdr:colOff>567614</xdr:colOff>
      <xdr:row>95</xdr:row>
      <xdr:rowOff>107575</xdr:rowOff>
    </xdr:to>
    <xdr:sp macro="" textlink="">
      <xdr:nvSpPr>
        <xdr:cNvPr id="60" name="TextBox 59">
          <a:extLst>
            <a:ext uri="{FF2B5EF4-FFF2-40B4-BE49-F238E27FC236}">
              <a16:creationId xmlns:a16="http://schemas.microsoft.com/office/drawing/2014/main" id="{F6A34706-BB7E-4584-AD31-A4238A61E758}"/>
            </a:ext>
          </a:extLst>
        </xdr:cNvPr>
        <xdr:cNvSpPr txBox="1"/>
      </xdr:nvSpPr>
      <xdr:spPr>
        <a:xfrm>
          <a:off x="387842" y="16034929"/>
          <a:ext cx="1398972" cy="209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ENGAGEMENT</a:t>
          </a:r>
        </a:p>
      </xdr:txBody>
    </xdr:sp>
    <xdr:clientData/>
  </xdr:twoCellAnchor>
  <xdr:twoCellAnchor>
    <xdr:from>
      <xdr:col>1</xdr:col>
      <xdr:colOff>236093</xdr:colOff>
      <xdr:row>89</xdr:row>
      <xdr:rowOff>54428</xdr:rowOff>
    </xdr:from>
    <xdr:to>
      <xdr:col>5</xdr:col>
      <xdr:colOff>267194</xdr:colOff>
      <xdr:row>93</xdr:row>
      <xdr:rowOff>147734</xdr:rowOff>
    </xdr:to>
    <xdr:sp macro="" textlink="">
      <xdr:nvSpPr>
        <xdr:cNvPr id="62" name="TextBox 61">
          <a:extLst>
            <a:ext uri="{FF2B5EF4-FFF2-40B4-BE49-F238E27FC236}">
              <a16:creationId xmlns:a16="http://schemas.microsoft.com/office/drawing/2014/main" id="{B2373556-4932-0348-58D0-7E50901AB97B}"/>
            </a:ext>
          </a:extLst>
        </xdr:cNvPr>
        <xdr:cNvSpPr txBox="1"/>
      </xdr:nvSpPr>
      <xdr:spPr>
        <a:xfrm>
          <a:off x="842229" y="15329064"/>
          <a:ext cx="2455647" cy="820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Reliance</a:t>
          </a:r>
          <a:r>
            <a:rPr lang="en-GB" sz="1100" baseline="0"/>
            <a:t> JIO launched in the year 2015 the drastic change in the views from 2014 to 2015 may be due to the entry of JIO</a:t>
          </a:r>
          <a:endParaRPr lang="en-GB" sz="1100"/>
        </a:p>
      </xdr:txBody>
    </xdr:sp>
    <xdr:clientData/>
  </xdr:twoCellAnchor>
  <xdr:twoCellAnchor editAs="oneCell">
    <xdr:from>
      <xdr:col>24</xdr:col>
      <xdr:colOff>93308</xdr:colOff>
      <xdr:row>0</xdr:row>
      <xdr:rowOff>0</xdr:rowOff>
    </xdr:from>
    <xdr:to>
      <xdr:col>24</xdr:col>
      <xdr:colOff>528736</xdr:colOff>
      <xdr:row>2</xdr:row>
      <xdr:rowOff>1</xdr:rowOff>
    </xdr:to>
    <xdr:pic>
      <xdr:nvPicPr>
        <xdr:cNvPr id="32" name="Picture 31">
          <a:extLst>
            <a:ext uri="{FF2B5EF4-FFF2-40B4-BE49-F238E27FC236}">
              <a16:creationId xmlns:a16="http://schemas.microsoft.com/office/drawing/2014/main" id="{05F2147D-B5B2-8DC0-2DDB-3B096B69025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14649063" y="0"/>
          <a:ext cx="435428" cy="373225"/>
        </a:xfrm>
        <a:prstGeom prst="rect">
          <a:avLst/>
        </a:prstGeom>
      </xdr:spPr>
    </xdr:pic>
    <xdr:clientData/>
  </xdr:twoCellAnchor>
  <xdr:twoCellAnchor editAs="oneCell">
    <xdr:from>
      <xdr:col>19</xdr:col>
      <xdr:colOff>216477</xdr:colOff>
      <xdr:row>95</xdr:row>
      <xdr:rowOff>99060</xdr:rowOff>
    </xdr:from>
    <xdr:to>
      <xdr:col>24</xdr:col>
      <xdr:colOff>285750</xdr:colOff>
      <xdr:row>97</xdr:row>
      <xdr:rowOff>147204</xdr:rowOff>
    </xdr:to>
    <mc:AlternateContent xmlns:mc="http://schemas.openxmlformats.org/markup-compatibility/2006" xmlns:a14="http://schemas.microsoft.com/office/drawing/2010/main">
      <mc:Choice Requires="a14">
        <xdr:graphicFrame macro="">
          <xdr:nvGraphicFramePr>
            <xdr:cNvPr id="64" name="Creator Gender">
              <a:extLst>
                <a:ext uri="{FF2B5EF4-FFF2-40B4-BE49-F238E27FC236}">
                  <a16:creationId xmlns:a16="http://schemas.microsoft.com/office/drawing/2014/main" id="{D66644AD-D209-9B04-258F-E0DE49439085}"/>
                </a:ext>
              </a:extLst>
            </xdr:cNvPr>
            <xdr:cNvGraphicFramePr/>
          </xdr:nvGraphicFramePr>
          <xdr:xfrm>
            <a:off x="0" y="0"/>
            <a:ext cx="0" cy="0"/>
          </xdr:xfrm>
          <a:graphic>
            <a:graphicData uri="http://schemas.microsoft.com/office/drawing/2010/slicer">
              <sle:slicer xmlns:sle="http://schemas.microsoft.com/office/drawing/2010/slicer" name="Creator Gender"/>
            </a:graphicData>
          </a:graphic>
        </xdr:graphicFrame>
      </mc:Choice>
      <mc:Fallback xmlns="">
        <xdr:sp macro="" textlink="">
          <xdr:nvSpPr>
            <xdr:cNvPr id="0" name=""/>
            <xdr:cNvSpPr>
              <a:spLocks noTextEdit="1"/>
            </xdr:cNvSpPr>
          </xdr:nvSpPr>
          <xdr:spPr>
            <a:xfrm>
              <a:off x="11798877" y="17794393"/>
              <a:ext cx="3117273" cy="4206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303068</xdr:colOff>
      <xdr:row>93</xdr:row>
      <xdr:rowOff>103909</xdr:rowOff>
    </xdr:from>
    <xdr:to>
      <xdr:col>18</xdr:col>
      <xdr:colOff>207818</xdr:colOff>
      <xdr:row>95</xdr:row>
      <xdr:rowOff>34636</xdr:rowOff>
    </xdr:to>
    <xdr:sp macro="" textlink="">
      <xdr:nvSpPr>
        <xdr:cNvPr id="66" name="TextBox 65">
          <a:extLst>
            <a:ext uri="{FF2B5EF4-FFF2-40B4-BE49-F238E27FC236}">
              <a16:creationId xmlns:a16="http://schemas.microsoft.com/office/drawing/2014/main" id="{E5295B29-D395-4A50-A7A3-E9A5EA8BE40D}"/>
            </a:ext>
          </a:extLst>
        </xdr:cNvPr>
        <xdr:cNvSpPr txBox="1"/>
      </xdr:nvSpPr>
      <xdr:spPr>
        <a:xfrm>
          <a:off x="8788977" y="16105909"/>
          <a:ext cx="2329296" cy="2944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Click</a:t>
          </a:r>
          <a:r>
            <a:rPr lang="en-GB" sz="1100" baseline="0"/>
            <a:t> here to change creator category</a:t>
          </a:r>
          <a:endParaRPr lang="en-GB" sz="1100"/>
        </a:p>
      </xdr:txBody>
    </xdr:sp>
    <xdr:clientData/>
  </xdr:twoCellAnchor>
  <xdr:twoCellAnchor>
    <xdr:from>
      <xdr:col>18</xdr:col>
      <xdr:colOff>216477</xdr:colOff>
      <xdr:row>94</xdr:row>
      <xdr:rowOff>69272</xdr:rowOff>
    </xdr:from>
    <xdr:to>
      <xdr:col>19</xdr:col>
      <xdr:colOff>190500</xdr:colOff>
      <xdr:row>96</xdr:row>
      <xdr:rowOff>129886</xdr:rowOff>
    </xdr:to>
    <xdr:cxnSp macro="">
      <xdr:nvCxnSpPr>
        <xdr:cNvPr id="67" name="Connector: Curved 66">
          <a:extLst>
            <a:ext uri="{FF2B5EF4-FFF2-40B4-BE49-F238E27FC236}">
              <a16:creationId xmlns:a16="http://schemas.microsoft.com/office/drawing/2014/main" id="{8D2A6B17-4129-4D39-A427-8F28EE192554}"/>
            </a:ext>
          </a:extLst>
        </xdr:cNvPr>
        <xdr:cNvCxnSpPr/>
      </xdr:nvCxnSpPr>
      <xdr:spPr>
        <a:xfrm>
          <a:off x="11126932" y="16253113"/>
          <a:ext cx="580159" cy="42429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164523</xdr:colOff>
      <xdr:row>88</xdr:row>
      <xdr:rowOff>173182</xdr:rowOff>
    </xdr:from>
    <xdr:to>
      <xdr:col>1</xdr:col>
      <xdr:colOff>472787</xdr:colOff>
      <xdr:row>94</xdr:row>
      <xdr:rowOff>34637</xdr:rowOff>
    </xdr:to>
    <xdr:pic>
      <xdr:nvPicPr>
        <xdr:cNvPr id="71" name="Graphic 70" descr="Exclamation mark with solid fill">
          <a:extLst>
            <a:ext uri="{FF2B5EF4-FFF2-40B4-BE49-F238E27FC236}">
              <a16:creationId xmlns:a16="http://schemas.microsoft.com/office/drawing/2014/main" id="{BABCA050-5E56-998A-8C70-42ECFA1F6D0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4523" y="15265977"/>
          <a:ext cx="914400" cy="952500"/>
        </a:xfrm>
        <a:prstGeom prst="rect">
          <a:avLst/>
        </a:prstGeom>
      </xdr:spPr>
    </xdr:pic>
    <xdr:clientData/>
  </xdr:twoCellAnchor>
  <xdr:twoCellAnchor>
    <xdr:from>
      <xdr:col>0</xdr:col>
      <xdr:colOff>398318</xdr:colOff>
      <xdr:row>2</xdr:row>
      <xdr:rowOff>43295</xdr:rowOff>
    </xdr:from>
    <xdr:to>
      <xdr:col>12</xdr:col>
      <xdr:colOff>69273</xdr:colOff>
      <xdr:row>7</xdr:row>
      <xdr:rowOff>25978</xdr:rowOff>
    </xdr:to>
    <xdr:sp macro="" textlink="">
      <xdr:nvSpPr>
        <xdr:cNvPr id="72" name="TextBox 71">
          <a:extLst>
            <a:ext uri="{FF2B5EF4-FFF2-40B4-BE49-F238E27FC236}">
              <a16:creationId xmlns:a16="http://schemas.microsoft.com/office/drawing/2014/main" id="{3BBC7964-2B62-43A9-AB61-681F7906ACE8}"/>
            </a:ext>
          </a:extLst>
        </xdr:cNvPr>
        <xdr:cNvSpPr txBox="1"/>
      </xdr:nvSpPr>
      <xdr:spPr>
        <a:xfrm>
          <a:off x="398318" y="406977"/>
          <a:ext cx="6944591" cy="891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WHAT IS YOUTUBE ALGORITHM ?</a:t>
          </a:r>
        </a:p>
        <a:p>
          <a:r>
            <a:rPr lang="en-GB" sz="1100" b="0"/>
            <a:t>Youtube Algorithm is</a:t>
          </a:r>
          <a:r>
            <a:rPr lang="en-GB" sz="1100" b="0" baseline="0"/>
            <a:t> a set of computer instructions designed to process videos and associated content such as comments, description, engagemnets etc in a order to rank and recommend videos based on relevance and viewer satisfaction. In this dashboard we've decoded the working of youtube algorithm to help youtube content creators.</a:t>
          </a:r>
          <a:endParaRPr lang="en-GB" sz="1100" b="0"/>
        </a:p>
      </xdr:txBody>
    </xdr:sp>
    <xdr:clientData/>
  </xdr:twoCellAnchor>
  <xdr:twoCellAnchor>
    <xdr:from>
      <xdr:col>12</xdr:col>
      <xdr:colOff>381000</xdr:colOff>
      <xdr:row>2</xdr:row>
      <xdr:rowOff>56744</xdr:rowOff>
    </xdr:from>
    <xdr:to>
      <xdr:col>24</xdr:col>
      <xdr:colOff>421532</xdr:colOff>
      <xdr:row>7</xdr:row>
      <xdr:rowOff>16212</xdr:rowOff>
    </xdr:to>
    <xdr:sp macro="" textlink="">
      <xdr:nvSpPr>
        <xdr:cNvPr id="74" name="TextBox 73">
          <a:extLst>
            <a:ext uri="{FF2B5EF4-FFF2-40B4-BE49-F238E27FC236}">
              <a16:creationId xmlns:a16="http://schemas.microsoft.com/office/drawing/2014/main" id="{61DE02A3-1EA8-8667-0EDC-25FC2AE05A5E}"/>
            </a:ext>
          </a:extLst>
        </xdr:cNvPr>
        <xdr:cNvSpPr txBox="1"/>
      </xdr:nvSpPr>
      <xdr:spPr>
        <a:xfrm>
          <a:off x="7676745" y="429638"/>
          <a:ext cx="7336276" cy="891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HOW</a:t>
          </a:r>
          <a:r>
            <a:rPr lang="en-GB" sz="1200" b="1" baseline="0"/>
            <a:t> TO UTILIZE THE ANALYSIS OUTCOMES?</a:t>
          </a:r>
        </a:p>
        <a:p>
          <a:r>
            <a:rPr lang="en-GB" sz="1100" b="0" baseline="0"/>
            <a:t>If the content creator make video following the parameters suggested by the analysis . Growth of the creator in Youtube will be swift when compared to usual pattern of making video.The logic behind this is the parameters will match along with the youtube algorithm which in turn recogonize and promotes the video to the desired audience for better reach.</a:t>
          </a:r>
          <a:endParaRPr lang="en-GB" sz="1100" b="0"/>
        </a:p>
      </xdr:txBody>
    </xdr:sp>
    <xdr:clientData/>
  </xdr:twoCellAnchor>
</xdr:wsDr>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87152776" backgroundQuery="1" createdVersion="8" refreshedVersion="8" minRefreshableVersion="3" recordCount="0" supportSubquery="1" supportAdvancedDrill="1" xr:uid="{3E16D272-437D-4BDE-812E-B92EF9474D62}">
  <cacheSource type="external" connectionId="1"/>
  <cacheFields count="3">
    <cacheField name="[Table1].[Language of the Video].[Language of the Video]" caption="Language of the Video" numFmtId="0" hierarchy="12" level="1">
      <sharedItems count="20">
        <s v="Arabic"/>
        <s v="English"/>
        <s v="English + Hindi"/>
        <s v="Hindi"/>
        <s v="Hindi/English"/>
        <s v="Italian"/>
        <s v="Japenese"/>
        <s v="Kannada"/>
        <s v="Konkani"/>
        <s v="Malayalam"/>
        <s v="Mongalian"/>
        <s v="N/A"/>
        <s v="Nawayathi"/>
        <s v="Punjabi"/>
        <s v="Russian"/>
        <s v="Sanskrit"/>
        <s v="Tamil"/>
        <s v="Telugu"/>
        <s v="Urdu"/>
        <s v="Urdu + Arabic"/>
      </sharedItems>
    </cacheField>
    <cacheField name="[Measures].[Distinct Count of Video Link]" caption="Distinct Count of Video Link" numFmtId="0" hierarchy="28" level="32767"/>
    <cacheField name="Dummy0" numFmtId="0" hierarchy="36" level="32767">
      <extLst>
        <ext xmlns:x14="http://schemas.microsoft.com/office/spreadsheetml/2009/9/main" uri="{63CAB8AC-B538-458d-9737-405883B0398D}">
          <x14:cacheField ignore="1"/>
        </ext>
      </extLst>
    </cacheField>
  </cacheFields>
  <cacheHierarchies count="37">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2" memberValueDatatype="130" unbalanced="0">
      <fieldsUsage count="2">
        <fieldUsage x="-1"/>
        <fieldUsage x="0"/>
      </fieldsUsage>
    </cacheHierarchy>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0" memberValueDatatype="20" unbalanced="0"/>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y uniqueName="Dummy0" caption="Video Link"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89467592" backgroundQuery="1" createdVersion="8" refreshedVersion="8" minRefreshableVersion="3" recordCount="0" supportSubquery="1" supportAdvancedDrill="1" xr:uid="{9329E954-EF6B-4764-9598-507F330404C4}">
  <cacheSource type="external" connectionId="1"/>
  <cacheFields count="2">
    <cacheField name="[Table1].[Maximum Quality of the Video].[Maximum Quality of the Video]" caption="Maximum Quality of the Video" numFmtId="0" hierarchy="18" level="1">
      <sharedItems containsSemiMixedTypes="0" containsString="0" containsNumber="1" containsInteger="1" minValue="240" maxValue="2160" count="7">
        <n v="240"/>
        <n v="360"/>
        <n v="480"/>
        <n v="720"/>
        <n v="1080"/>
        <n v="1440"/>
        <n v="2160"/>
      </sharedItems>
      <extLst>
        <ext xmlns:x15="http://schemas.microsoft.com/office/spreadsheetml/2010/11/main" uri="{4F2E5C28-24EA-4eb8-9CBF-B6C8F9C3D259}">
          <x15:cachedUniqueNames>
            <x15:cachedUniqueName index="0" name="[Table1].[Maximum Quality of the Video].&amp;[240]"/>
            <x15:cachedUniqueName index="1" name="[Table1].[Maximum Quality of the Video].&amp;[360]"/>
            <x15:cachedUniqueName index="2" name="[Table1].[Maximum Quality of the Video].&amp;[480]"/>
            <x15:cachedUniqueName index="3" name="[Table1].[Maximum Quality of the Video].&amp;[720]"/>
            <x15:cachedUniqueName index="4" name="[Table1].[Maximum Quality of the Video].&amp;[1080]"/>
            <x15:cachedUniqueName index="5" name="[Table1].[Maximum Quality of the Video].&amp;[1440]"/>
            <x15:cachedUniqueName index="6" name="[Table1].[Maximum Quality of the Video].&amp;[2160]"/>
          </x15:cachedUniqueNames>
        </ext>
      </extLst>
    </cacheField>
    <cacheField name="[Measures].[Average of No of Likes]" caption="Average of No of Likes" numFmtId="0" hierarchy="33" level="32767"/>
  </cacheFields>
  <cacheHierarchies count="36">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2" memberValueDatatype="20" unbalanced="0">
      <fieldsUsage count="2">
        <fieldUsage x="-1"/>
        <fieldUsage x="0"/>
      </fieldsUsage>
    </cacheHierarchy>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90740739" backgroundQuery="1" createdVersion="8" refreshedVersion="8" minRefreshableVersion="3" recordCount="0" supportSubquery="1" supportAdvancedDrill="1" xr:uid="{93EE2106-A88A-4195-AC7F-22B245FF7E27}">
  <cacheSource type="external" connectionId="1"/>
  <cacheFields count="3">
    <cacheField name="[Table1].[Maximum Quality of the Video].[Maximum Quality of the Video]" caption="Maximum Quality of the Video" numFmtId="0" hierarchy="18" level="1">
      <sharedItems containsSemiMixedTypes="0" containsString="0" containsNumber="1" containsInteger="1" minValue="240" maxValue="2160" count="7">
        <n v="240"/>
        <n v="360"/>
        <n v="480"/>
        <n v="720"/>
        <n v="1080"/>
        <n v="1440"/>
        <n v="2160"/>
      </sharedItems>
      <extLst>
        <ext xmlns:x15="http://schemas.microsoft.com/office/spreadsheetml/2010/11/main" uri="{4F2E5C28-24EA-4eb8-9CBF-B6C8F9C3D259}">
          <x15:cachedUniqueNames>
            <x15:cachedUniqueName index="0" name="[Table1].[Maximum Quality of the Video].&amp;[240]"/>
            <x15:cachedUniqueName index="1" name="[Table1].[Maximum Quality of the Video].&amp;[360]"/>
            <x15:cachedUniqueName index="2" name="[Table1].[Maximum Quality of the Video].&amp;[480]"/>
            <x15:cachedUniqueName index="3" name="[Table1].[Maximum Quality of the Video].&amp;[720]"/>
            <x15:cachedUniqueName index="4" name="[Table1].[Maximum Quality of the Video].&amp;[1080]"/>
            <x15:cachedUniqueName index="5" name="[Table1].[Maximum Quality of the Video].&amp;[1440]"/>
            <x15:cachedUniqueName index="6" name="[Table1].[Maximum Quality of the Video].&amp;[2160]"/>
          </x15:cachedUniqueNames>
        </ext>
      </extLst>
    </cacheField>
    <cacheField name="[Measures].[Distinct Count of Video Link]" caption="Distinct Count of Video Link" numFmtId="0" hierarchy="28" level="32767"/>
    <cacheField name="Dummy0" numFmtId="0" hierarchy="36" level="32767">
      <extLst>
        <ext xmlns:x14="http://schemas.microsoft.com/office/spreadsheetml/2009/9/main" uri="{63CAB8AC-B538-458d-9737-405883B0398D}">
          <x14:cacheField ignore="1"/>
        </ext>
      </extLst>
    </cacheField>
  </cacheFields>
  <cacheHierarchies count="37">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2" memberValueDatatype="20" unbalanced="0">
      <fieldsUsage count="2">
        <fieldUsage x="-1"/>
        <fieldUsage x="0"/>
      </fieldsUsage>
    </cacheHierarchy>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y uniqueName="Dummy0" caption="Video Link"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92129632" backgroundQuery="1" createdVersion="8" refreshedVersion="8" minRefreshableVersion="3" recordCount="0" supportSubquery="1" supportAdvancedDrill="1" xr:uid="{02BDFD69-E620-4E28-ABF8-E156F3E8ABFB}">
  <cacheSource type="external" connectionId="1"/>
  <cacheFields count="3">
    <cacheField name="[Table1].[Premiered or Not].[Premiered or Not]" caption="Premiered or Not" numFmtId="0" hierarchy="21" level="1">
      <sharedItems count="2">
        <s v="No"/>
        <s v="Yes"/>
      </sharedItems>
    </cacheField>
    <cacheField name="[Measures].[Distinct Count of Video Link]" caption="Distinct Count of Video Link" numFmtId="0" hierarchy="28" level="32767"/>
    <cacheField name="Dummy0" numFmtId="0" hierarchy="36" level="32767">
      <extLst>
        <ext xmlns:x14="http://schemas.microsoft.com/office/spreadsheetml/2009/9/main" uri="{63CAB8AC-B538-458d-9737-405883B0398D}">
          <x14:cacheField ignore="1"/>
        </ext>
      </extLst>
    </cacheField>
  </cacheFields>
  <cacheHierarchies count="37">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0" memberValueDatatype="20" unbalanced="0"/>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2" memberValueDatatype="130" unbalanced="0">
      <fieldsUsage count="2">
        <fieldUsage x="-1"/>
        <fieldUsage x="0"/>
      </fieldsUsage>
    </cacheHierarchy>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y uniqueName="Dummy0" caption="Video Link"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93518518" backgroundQuery="1" createdVersion="8" refreshedVersion="8" minRefreshableVersion="3" recordCount="0" supportSubquery="1" supportAdvancedDrill="1" xr:uid="{DF2AC3E2-C842-43C2-BBE5-8469972606B8}">
  <cacheSource type="external" connectionId="1"/>
  <cacheFields count="3">
    <cacheField name="[Table1].[Hashtags].[Hashtags]" caption="Hashtags" numFmtId="0" hierarchy="15" level="1">
      <sharedItems containsSemiMixedTypes="0" containsString="0" containsNumber="1" containsInteger="1" minValue="0" maxValue="28" count="13">
        <n v="0"/>
        <n v="1"/>
        <n v="2"/>
        <n v="3"/>
        <n v="4"/>
        <n v="5"/>
        <n v="6"/>
        <n v="7"/>
        <n v="8"/>
        <n v="9"/>
        <n v="10"/>
        <n v="11"/>
        <n v="28"/>
      </sharedItems>
      <extLst>
        <ext xmlns:x15="http://schemas.microsoft.com/office/spreadsheetml/2010/11/main" uri="{4F2E5C28-24EA-4eb8-9CBF-B6C8F9C3D259}">
          <x15:cachedUniqueNames>
            <x15:cachedUniqueName index="0" name="[Table1].[Hashtags].&amp;[0]"/>
            <x15:cachedUniqueName index="1" name="[Table1].[Hashtags].&amp;[1]"/>
            <x15:cachedUniqueName index="2" name="[Table1].[Hashtags].&amp;[2]"/>
            <x15:cachedUniqueName index="3" name="[Table1].[Hashtags].&amp;[3]"/>
            <x15:cachedUniqueName index="4" name="[Table1].[Hashtags].&amp;[4]"/>
            <x15:cachedUniqueName index="5" name="[Table1].[Hashtags].&amp;[5]"/>
            <x15:cachedUniqueName index="6" name="[Table1].[Hashtags].&amp;[6]"/>
            <x15:cachedUniqueName index="7" name="[Table1].[Hashtags].&amp;[7]"/>
            <x15:cachedUniqueName index="8" name="[Table1].[Hashtags].&amp;[8]"/>
            <x15:cachedUniqueName index="9" name="[Table1].[Hashtags].&amp;[9]"/>
            <x15:cachedUniqueName index="10" name="[Table1].[Hashtags].&amp;[10]"/>
            <x15:cachedUniqueName index="11" name="[Table1].[Hashtags].&amp;[11]"/>
            <x15:cachedUniqueName index="12" name="[Table1].[Hashtags].&amp;[28]"/>
          </x15:cachedUniqueNames>
        </ext>
      </extLst>
    </cacheField>
    <cacheField name="[Measures].[Distinct Count of Video Link]" caption="Distinct Count of Video Link" numFmtId="0" hierarchy="28" level="32767"/>
    <cacheField name="Dummy0" numFmtId="0" hierarchy="36" level="32767">
      <extLst>
        <ext xmlns:x14="http://schemas.microsoft.com/office/spreadsheetml/2009/9/main" uri="{63CAB8AC-B538-458d-9737-405883B0398D}">
          <x14:cacheField ignore="1"/>
        </ext>
      </extLst>
    </cacheField>
  </cacheFields>
  <cacheHierarchies count="37">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2" memberValueDatatype="20" unbalanced="0">
      <fieldsUsage count="2">
        <fieldUsage x="-1"/>
        <fieldUsage x="0"/>
      </fieldsUsage>
    </cacheHierarchy>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0" memberValueDatatype="20" unbalanced="0"/>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y uniqueName="Dummy0" caption="Video Link"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94907404" backgroundQuery="1" createdVersion="8" refreshedVersion="8" minRefreshableVersion="3" recordCount="0" supportSubquery="1" supportAdvancedDrill="1" xr:uid="{08EACC4A-962B-4E6A-9D35-AC68135BA02F}">
  <cacheSource type="external" connectionId="1"/>
  <cacheFields count="2">
    <cacheField name="[Table1].[Creator Gender].[Creator Gender]" caption="Creator Gender" numFmtId="0" hierarchy="5" level="1">
      <sharedItems count="2">
        <s v="Female"/>
        <s v="Male"/>
      </sharedItems>
    </cacheField>
    <cacheField name="[Measures].[Distinct Count of Video Link]" caption="Distinct Count of Video Link" numFmtId="0" hierarchy="28" level="32767"/>
  </cacheFields>
  <cacheHierarchies count="36">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2" memberValueDatatype="130" unbalanced="0">
      <fieldsUsage count="2">
        <fieldUsage x="-1"/>
        <fieldUsage x="0"/>
      </fieldsUsage>
    </cacheHierarchy>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0" memberValueDatatype="20" unbalanced="0"/>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0" memberValueDatatype="20" unbalanced="0"/>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eo Jaimo" refreshedDate="44872.555896990743" backgroundQuery="1" createdVersion="8" refreshedVersion="8" minRefreshableVersion="3" recordCount="0" supportSubquery="1" supportAdvancedDrill="1" xr:uid="{9A90EADF-39E3-4FCC-A53A-BB9AA1E84175}">
  <cacheSource type="external" connectionId="1"/>
  <cacheFields count="2">
    <cacheField name="[Table1].[No of Playlist].[No of Playlist]" caption="No of Playlist" numFmtId="0" hierarchy="20" level="1">
      <sharedItems containsSemiMixedTypes="0" containsString="0" containsNumber="1" containsInteger="1" minValue="0" maxValue="6000" count="141">
        <n v="0"/>
        <n v="1"/>
        <n v="2"/>
        <n v="3"/>
        <n v="4"/>
        <n v="5"/>
        <n v="6"/>
        <n v="7"/>
        <n v="8"/>
        <n v="9"/>
        <n v="10"/>
        <n v="11"/>
        <n v="12"/>
        <n v="13"/>
        <n v="14"/>
        <n v="15"/>
        <n v="16"/>
        <n v="17"/>
        <n v="18"/>
        <n v="19"/>
        <n v="20"/>
        <n v="21"/>
        <n v="22"/>
        <n v="23"/>
        <n v="24"/>
        <n v="25"/>
        <n v="26"/>
        <n v="27"/>
        <n v="28"/>
        <n v="29"/>
        <n v="30"/>
        <n v="31"/>
        <n v="32"/>
        <n v="33"/>
        <n v="34"/>
        <n v="35"/>
        <n v="36"/>
        <n v="37"/>
        <n v="38"/>
        <n v="39"/>
        <n v="40"/>
        <n v="41"/>
        <n v="42"/>
        <n v="43"/>
        <n v="44"/>
        <n v="45"/>
        <n v="47"/>
        <n v="48"/>
        <n v="50"/>
        <n v="51"/>
        <n v="52"/>
        <n v="53"/>
        <n v="54"/>
        <n v="55"/>
        <n v="56"/>
        <n v="57"/>
        <n v="60"/>
        <n v="61"/>
        <n v="62"/>
        <n v="63"/>
        <n v="64"/>
        <n v="65"/>
        <n v="66"/>
        <n v="68"/>
        <n v="69"/>
        <n v="73"/>
        <n v="75"/>
        <n v="76"/>
        <n v="77"/>
        <n v="78"/>
        <n v="80"/>
        <n v="81"/>
        <n v="82"/>
        <n v="83"/>
        <n v="84"/>
        <n v="85"/>
        <n v="86"/>
        <n v="90"/>
        <n v="93"/>
        <n v="95"/>
        <n v="96"/>
        <n v="99"/>
        <n v="100"/>
        <n v="103"/>
        <n v="105"/>
        <n v="106"/>
        <n v="108"/>
        <n v="110"/>
        <n v="113"/>
        <n v="115"/>
        <n v="117"/>
        <n v="122"/>
        <n v="124"/>
        <n v="125"/>
        <n v="126"/>
        <n v="130"/>
        <n v="134"/>
        <n v="140"/>
        <n v="143"/>
        <n v="149"/>
        <n v="150"/>
        <n v="151"/>
        <n v="155"/>
        <n v="157"/>
        <n v="170"/>
        <n v="171"/>
        <n v="175"/>
        <n v="180"/>
        <n v="185"/>
        <n v="190"/>
        <n v="195"/>
        <n v="196"/>
        <n v="200"/>
        <n v="202"/>
        <n v="206"/>
        <n v="210"/>
        <n v="214"/>
        <n v="225"/>
        <n v="227"/>
        <n v="230"/>
        <n v="234"/>
        <n v="235"/>
        <n v="250"/>
        <n v="255"/>
        <n v="290"/>
        <n v="292"/>
        <n v="308"/>
        <n v="313"/>
        <n v="330"/>
        <n v="361"/>
        <n v="455"/>
        <n v="461"/>
        <n v="527"/>
        <n v="563"/>
        <n v="795"/>
        <n v="810"/>
        <n v="1000"/>
        <n v="1035"/>
        <n v="2000"/>
        <n v="5000"/>
        <n v="6000"/>
      </sharedItems>
      <extLst>
        <ext xmlns:x15="http://schemas.microsoft.com/office/spreadsheetml/2010/11/main" uri="{4F2E5C28-24EA-4eb8-9CBF-B6C8F9C3D259}">
          <x15:cachedUniqueNames>
            <x15:cachedUniqueName index="0" name="[Table1].[No of Playlist].&amp;[0]"/>
            <x15:cachedUniqueName index="1" name="[Table1].[No of Playlist].&amp;[1]"/>
            <x15:cachedUniqueName index="2" name="[Table1].[No of Playlist].&amp;[2]"/>
            <x15:cachedUniqueName index="3" name="[Table1].[No of Playlist].&amp;[3]"/>
            <x15:cachedUniqueName index="4" name="[Table1].[No of Playlist].&amp;[4]"/>
            <x15:cachedUniqueName index="5" name="[Table1].[No of Playlist].&amp;[5]"/>
            <x15:cachedUniqueName index="6" name="[Table1].[No of Playlist].&amp;[6]"/>
            <x15:cachedUniqueName index="7" name="[Table1].[No of Playlist].&amp;[7]"/>
            <x15:cachedUniqueName index="8" name="[Table1].[No of Playlist].&amp;[8]"/>
            <x15:cachedUniqueName index="9" name="[Table1].[No of Playlist].&amp;[9]"/>
            <x15:cachedUniqueName index="10" name="[Table1].[No of Playlist].&amp;[10]"/>
            <x15:cachedUniqueName index="11" name="[Table1].[No of Playlist].&amp;[11]"/>
            <x15:cachedUniqueName index="12" name="[Table1].[No of Playlist].&amp;[12]"/>
            <x15:cachedUniqueName index="13" name="[Table1].[No of Playlist].&amp;[13]"/>
            <x15:cachedUniqueName index="14" name="[Table1].[No of Playlist].&amp;[14]"/>
            <x15:cachedUniqueName index="15" name="[Table1].[No of Playlist].&amp;[15]"/>
            <x15:cachedUniqueName index="16" name="[Table1].[No of Playlist].&amp;[16]"/>
            <x15:cachedUniqueName index="17" name="[Table1].[No of Playlist].&amp;[17]"/>
            <x15:cachedUniqueName index="18" name="[Table1].[No of Playlist].&amp;[18]"/>
            <x15:cachedUniqueName index="19" name="[Table1].[No of Playlist].&amp;[19]"/>
            <x15:cachedUniqueName index="20" name="[Table1].[No of Playlist].&amp;[20]"/>
            <x15:cachedUniqueName index="21" name="[Table1].[No of Playlist].&amp;[21]"/>
            <x15:cachedUniqueName index="22" name="[Table1].[No of Playlist].&amp;[22]"/>
            <x15:cachedUniqueName index="23" name="[Table1].[No of Playlist].&amp;[23]"/>
            <x15:cachedUniqueName index="24" name="[Table1].[No of Playlist].&amp;[24]"/>
            <x15:cachedUniqueName index="25" name="[Table1].[No of Playlist].&amp;[25]"/>
            <x15:cachedUniqueName index="26" name="[Table1].[No of Playlist].&amp;[26]"/>
            <x15:cachedUniqueName index="27" name="[Table1].[No of Playlist].&amp;[27]"/>
            <x15:cachedUniqueName index="28" name="[Table1].[No of Playlist].&amp;[28]"/>
            <x15:cachedUniqueName index="29" name="[Table1].[No of Playlist].&amp;[29]"/>
            <x15:cachedUniqueName index="30" name="[Table1].[No of Playlist].&amp;[30]"/>
            <x15:cachedUniqueName index="31" name="[Table1].[No of Playlist].&amp;[31]"/>
            <x15:cachedUniqueName index="32" name="[Table1].[No of Playlist].&amp;[32]"/>
            <x15:cachedUniqueName index="33" name="[Table1].[No of Playlist].&amp;[33]"/>
            <x15:cachedUniqueName index="34" name="[Table1].[No of Playlist].&amp;[34]"/>
            <x15:cachedUniqueName index="35" name="[Table1].[No of Playlist].&amp;[35]"/>
            <x15:cachedUniqueName index="36" name="[Table1].[No of Playlist].&amp;[36]"/>
            <x15:cachedUniqueName index="37" name="[Table1].[No of Playlist].&amp;[37]"/>
            <x15:cachedUniqueName index="38" name="[Table1].[No of Playlist].&amp;[38]"/>
            <x15:cachedUniqueName index="39" name="[Table1].[No of Playlist].&amp;[39]"/>
            <x15:cachedUniqueName index="40" name="[Table1].[No of Playlist].&amp;[40]"/>
            <x15:cachedUniqueName index="41" name="[Table1].[No of Playlist].&amp;[41]"/>
            <x15:cachedUniqueName index="42" name="[Table1].[No of Playlist].&amp;[42]"/>
            <x15:cachedUniqueName index="43" name="[Table1].[No of Playlist].&amp;[43]"/>
            <x15:cachedUniqueName index="44" name="[Table1].[No of Playlist].&amp;[44]"/>
            <x15:cachedUniqueName index="45" name="[Table1].[No of Playlist].&amp;[45]"/>
            <x15:cachedUniqueName index="46" name="[Table1].[No of Playlist].&amp;[47]"/>
            <x15:cachedUniqueName index="47" name="[Table1].[No of Playlist].&amp;[48]"/>
            <x15:cachedUniqueName index="48" name="[Table1].[No of Playlist].&amp;[50]"/>
            <x15:cachedUniqueName index="49" name="[Table1].[No of Playlist].&amp;[51]"/>
            <x15:cachedUniqueName index="50" name="[Table1].[No of Playlist].&amp;[52]"/>
            <x15:cachedUniqueName index="51" name="[Table1].[No of Playlist].&amp;[53]"/>
            <x15:cachedUniqueName index="52" name="[Table1].[No of Playlist].&amp;[54]"/>
            <x15:cachedUniqueName index="53" name="[Table1].[No of Playlist].&amp;[55]"/>
            <x15:cachedUniqueName index="54" name="[Table1].[No of Playlist].&amp;[56]"/>
            <x15:cachedUniqueName index="55" name="[Table1].[No of Playlist].&amp;[57]"/>
            <x15:cachedUniqueName index="56" name="[Table1].[No of Playlist].&amp;[60]"/>
            <x15:cachedUniqueName index="57" name="[Table1].[No of Playlist].&amp;[61]"/>
            <x15:cachedUniqueName index="58" name="[Table1].[No of Playlist].&amp;[62]"/>
            <x15:cachedUniqueName index="59" name="[Table1].[No of Playlist].&amp;[63]"/>
            <x15:cachedUniqueName index="60" name="[Table1].[No of Playlist].&amp;[64]"/>
            <x15:cachedUniqueName index="61" name="[Table1].[No of Playlist].&amp;[65]"/>
            <x15:cachedUniqueName index="62" name="[Table1].[No of Playlist].&amp;[66]"/>
            <x15:cachedUniqueName index="63" name="[Table1].[No of Playlist].&amp;[68]"/>
            <x15:cachedUniqueName index="64" name="[Table1].[No of Playlist].&amp;[69]"/>
            <x15:cachedUniqueName index="65" name="[Table1].[No of Playlist].&amp;[73]"/>
            <x15:cachedUniqueName index="66" name="[Table1].[No of Playlist].&amp;[75]"/>
            <x15:cachedUniqueName index="67" name="[Table1].[No of Playlist].&amp;[76]"/>
            <x15:cachedUniqueName index="68" name="[Table1].[No of Playlist].&amp;[77]"/>
            <x15:cachedUniqueName index="69" name="[Table1].[No of Playlist].&amp;[78]"/>
            <x15:cachedUniqueName index="70" name="[Table1].[No of Playlist].&amp;[80]"/>
            <x15:cachedUniqueName index="71" name="[Table1].[No of Playlist].&amp;[81]"/>
            <x15:cachedUniqueName index="72" name="[Table1].[No of Playlist].&amp;[82]"/>
            <x15:cachedUniqueName index="73" name="[Table1].[No of Playlist].&amp;[83]"/>
            <x15:cachedUniqueName index="74" name="[Table1].[No of Playlist].&amp;[84]"/>
            <x15:cachedUniqueName index="75" name="[Table1].[No of Playlist].&amp;[85]"/>
            <x15:cachedUniqueName index="76" name="[Table1].[No of Playlist].&amp;[86]"/>
            <x15:cachedUniqueName index="77" name="[Table1].[No of Playlist].&amp;[90]"/>
            <x15:cachedUniqueName index="78" name="[Table1].[No of Playlist].&amp;[93]"/>
            <x15:cachedUniqueName index="79" name="[Table1].[No of Playlist].&amp;[95]"/>
            <x15:cachedUniqueName index="80" name="[Table1].[No of Playlist].&amp;[96]"/>
            <x15:cachedUniqueName index="81" name="[Table1].[No of Playlist].&amp;[99]"/>
            <x15:cachedUniqueName index="82" name="[Table1].[No of Playlist].&amp;[100]"/>
            <x15:cachedUniqueName index="83" name="[Table1].[No of Playlist].&amp;[103]"/>
            <x15:cachedUniqueName index="84" name="[Table1].[No of Playlist].&amp;[105]"/>
            <x15:cachedUniqueName index="85" name="[Table1].[No of Playlist].&amp;[106]"/>
            <x15:cachedUniqueName index="86" name="[Table1].[No of Playlist].&amp;[108]"/>
            <x15:cachedUniqueName index="87" name="[Table1].[No of Playlist].&amp;[110]"/>
            <x15:cachedUniqueName index="88" name="[Table1].[No of Playlist].&amp;[113]"/>
            <x15:cachedUniqueName index="89" name="[Table1].[No of Playlist].&amp;[115]"/>
            <x15:cachedUniqueName index="90" name="[Table1].[No of Playlist].&amp;[117]"/>
            <x15:cachedUniqueName index="91" name="[Table1].[No of Playlist].&amp;[122]"/>
            <x15:cachedUniqueName index="92" name="[Table1].[No of Playlist].&amp;[124]"/>
            <x15:cachedUniqueName index="93" name="[Table1].[No of Playlist].&amp;[125]"/>
            <x15:cachedUniqueName index="94" name="[Table1].[No of Playlist].&amp;[126]"/>
            <x15:cachedUniqueName index="95" name="[Table1].[No of Playlist].&amp;[130]"/>
            <x15:cachedUniqueName index="96" name="[Table1].[No of Playlist].&amp;[134]"/>
            <x15:cachedUniqueName index="97" name="[Table1].[No of Playlist].&amp;[140]"/>
            <x15:cachedUniqueName index="98" name="[Table1].[No of Playlist].&amp;[143]"/>
            <x15:cachedUniqueName index="99" name="[Table1].[No of Playlist].&amp;[149]"/>
            <x15:cachedUniqueName index="100" name="[Table1].[No of Playlist].&amp;[150]"/>
            <x15:cachedUniqueName index="101" name="[Table1].[No of Playlist].&amp;[151]"/>
            <x15:cachedUniqueName index="102" name="[Table1].[No of Playlist].&amp;[155]"/>
            <x15:cachedUniqueName index="103" name="[Table1].[No of Playlist].&amp;[157]"/>
            <x15:cachedUniqueName index="104" name="[Table1].[No of Playlist].&amp;[170]"/>
            <x15:cachedUniqueName index="105" name="[Table1].[No of Playlist].&amp;[171]"/>
            <x15:cachedUniqueName index="106" name="[Table1].[No of Playlist].&amp;[175]"/>
            <x15:cachedUniqueName index="107" name="[Table1].[No of Playlist].&amp;[180]"/>
            <x15:cachedUniqueName index="108" name="[Table1].[No of Playlist].&amp;[185]"/>
            <x15:cachedUniqueName index="109" name="[Table1].[No of Playlist].&amp;[190]"/>
            <x15:cachedUniqueName index="110" name="[Table1].[No of Playlist].&amp;[195]"/>
            <x15:cachedUniqueName index="111" name="[Table1].[No of Playlist].&amp;[196]"/>
            <x15:cachedUniqueName index="112" name="[Table1].[No of Playlist].&amp;[200]"/>
            <x15:cachedUniqueName index="113" name="[Table1].[No of Playlist].&amp;[202]"/>
            <x15:cachedUniqueName index="114" name="[Table1].[No of Playlist].&amp;[206]"/>
            <x15:cachedUniqueName index="115" name="[Table1].[No of Playlist].&amp;[210]"/>
            <x15:cachedUniqueName index="116" name="[Table1].[No of Playlist].&amp;[214]"/>
            <x15:cachedUniqueName index="117" name="[Table1].[No of Playlist].&amp;[225]"/>
            <x15:cachedUniqueName index="118" name="[Table1].[No of Playlist].&amp;[227]"/>
            <x15:cachedUniqueName index="119" name="[Table1].[No of Playlist].&amp;[230]"/>
            <x15:cachedUniqueName index="120" name="[Table1].[No of Playlist].&amp;[234]"/>
            <x15:cachedUniqueName index="121" name="[Table1].[No of Playlist].&amp;[235]"/>
            <x15:cachedUniqueName index="122" name="[Table1].[No of Playlist].&amp;[250]"/>
            <x15:cachedUniqueName index="123" name="[Table1].[No of Playlist].&amp;[255]"/>
            <x15:cachedUniqueName index="124" name="[Table1].[No of Playlist].&amp;[290]"/>
            <x15:cachedUniqueName index="125" name="[Table1].[No of Playlist].&amp;[292]"/>
            <x15:cachedUniqueName index="126" name="[Table1].[No of Playlist].&amp;[308]"/>
            <x15:cachedUniqueName index="127" name="[Table1].[No of Playlist].&amp;[313]"/>
            <x15:cachedUniqueName index="128" name="[Table1].[No of Playlist].&amp;[330]"/>
            <x15:cachedUniqueName index="129" name="[Table1].[No of Playlist].&amp;[361]"/>
            <x15:cachedUniqueName index="130" name="[Table1].[No of Playlist].&amp;[455]"/>
            <x15:cachedUniqueName index="131" name="[Table1].[No of Playlist].&amp;[461]"/>
            <x15:cachedUniqueName index="132" name="[Table1].[No of Playlist].&amp;[527]"/>
            <x15:cachedUniqueName index="133" name="[Table1].[No of Playlist].&amp;[563]"/>
            <x15:cachedUniqueName index="134" name="[Table1].[No of Playlist].&amp;[795]"/>
            <x15:cachedUniqueName index="135" name="[Table1].[No of Playlist].&amp;[810]"/>
            <x15:cachedUniqueName index="136" name="[Table1].[No of Playlist].&amp;[1000]"/>
            <x15:cachedUniqueName index="137" name="[Table1].[No of Playlist].&amp;[1035]"/>
            <x15:cachedUniqueName index="138" name="[Table1].[No of Playlist].&amp;[2000]"/>
            <x15:cachedUniqueName index="139" name="[Table1].[No of Playlist].&amp;[5000]"/>
            <x15:cachedUniqueName index="140" name="[Table1].[No of Playlist].&amp;[6000]"/>
          </x15:cachedUniqueNames>
        </ext>
      </extLst>
    </cacheField>
    <cacheField name="[Measures].[Distinct Count of Video Link]" caption="Distinct Count of Video Link" numFmtId="0" hierarchy="28" level="32767"/>
  </cacheFields>
  <cacheHierarchies count="36">
    <cacheHierarchy uniqueName="[Table1].[Video Link]" caption="Video Link" attribute="1" defaultMemberUniqueName="[Table1].[Video Link].[All]" allUniqueName="[Table1].[Video Link].[All]" dimensionUniqueName="[Table1]" displayFolder="" count="0" memberValueDatatype="130" unbalanced="0"/>
    <cacheHierarchy uniqueName="[Table1].[Video Views]" caption="Video Views" attribute="1" defaultMemberUniqueName="[Table1].[Video Views].[All]" allUniqueName="[Table1].[Video Views].[All]" dimensionUniqueName="[Table1]" displayFolder="" count="0" memberValueDatatype="130" unbalanced="0"/>
    <cacheHierarchy uniqueName="[Table1].[Video Title]" caption="Video Title" attribute="1" defaultMemberUniqueName="[Table1].[Video Title].[All]" allUniqueName="[Table1].[Video Title].[All]" dimensionUniqueName="[Table1]" displayFolder="" count="0" memberValueDatatype="130" unbalanced="0"/>
    <cacheHierarchy uniqueName="[Table1].[Channel URL]" caption="Channel URL" attribute="1" defaultMemberUniqueName="[Table1].[Channel URL].[All]" allUniqueName="[Table1].[Channel URL].[All]" dimensionUniqueName="[Table1]" displayFolder="" count="0" memberValueDatatype="130" unbalanced="0"/>
    <cacheHierarchy uniqueName="[Table1].[Creator Name]" caption="Creator Name" attribute="1" defaultMemberUniqueName="[Table1].[Creator Name].[All]" allUniqueName="[Table1].[Creator Name].[All]" dimensionUniqueName="[Table1]" displayFolder="" count="0" memberValueDatatype="130" unbalanced="0"/>
    <cacheHierarchy uniqueName="[Table1].[Creator Gender]" caption="Creator Gender" attribute="1" defaultMemberUniqueName="[Table1].[Creator Gender].[All]" allUniqueName="[Table1].[Creator Gender].[All]" dimensionUniqueName="[Table1]" displayFolder="" count="0" memberValueDatatype="130" unbalanced="0"/>
    <cacheHierarchy uniqueName="[Table1].[Total Channel Subcribers]" caption="Total Channel Subcribers" attribute="1" defaultMemberUniqueName="[Table1].[Total Channel Subcribers].[All]" allUniqueName="[Table1].[Total Channel Subcribers].[All]" dimensionUniqueName="[Table1]" displayFolder="" count="0" memberValueDatatype="130" unbalanced="0"/>
    <cacheHierarchy uniqueName="[Table1].[Total Chanel Views]" caption="Total Chanel Views" attribute="1" defaultMemberUniqueName="[Table1].[Total Chanel Views].[All]" allUniqueName="[Table1].[Total Chanel Views].[All]" dimensionUniqueName="[Table1]" displayFolder="" count="0" memberValueDatatype="130" unbalanced="0"/>
    <cacheHierarchy uniqueName="[Table1].[Duration of Video]" caption="Duration of Video" attribute="1" time="1" defaultMemberUniqueName="[Table1].[Duration of Video].[All]" allUniqueName="[Table1].[Duration of Video].[All]" dimensionUniqueName="[Table1]" displayFolder="" count="0" memberValueDatatype="7" unbalanced="0"/>
    <cacheHierarchy uniqueName="[Table1].[Duration in Seconds]" caption="Duration in Seconds" attribute="1" defaultMemberUniqueName="[Table1].[Duration in Seconds].[All]" allUniqueName="[Table1].[Duration in Seconds].[All]" dimensionUniqueName="[Table1]" displayFolder="" count="0" memberValueDatatype="5" unbalanced="0"/>
    <cacheHierarchy uniqueName="[Table1].[Date of Video Upload]" caption="Date of Video Upload" attribute="1" time="1" defaultMemberUniqueName="[Table1].[Date of Video Upload].[All]" allUniqueName="[Table1].[Date of Video Upload].[All]" dimensionUniqueName="[Table1]" displayFolder="" count="0" memberValueDatatype="7" unbalanced="0"/>
    <cacheHierarchy uniqueName="[Table1].[No of Likes]" caption="No of Likes" attribute="1" defaultMemberUniqueName="[Table1].[No of Likes].[All]" allUniqueName="[Table1].[No of Likes].[All]" dimensionUniqueName="[Table1]" displayFolder="" count="0" memberValueDatatype="20" unbalanced="0"/>
    <cacheHierarchy uniqueName="[Table1].[Language of the Video]" caption="Language of the Video" attribute="1" defaultMemberUniqueName="[Table1].[Language of the Video].[All]" allUniqueName="[Table1].[Language of the Video].[All]" dimensionUniqueName="[Table1]" displayFolder="" count="0" memberValueDatatype="130" unbalanced="0"/>
    <cacheHierarchy uniqueName="[Table1].[Subtitle]" caption="Subtitle" attribute="1" defaultMemberUniqueName="[Table1].[Subtitle].[All]" allUniqueName="[Table1].[Subtitle].[All]" dimensionUniqueName="[Table1]" displayFolder="" count="0" memberValueDatatype="130" unbalanced="0"/>
    <cacheHierarchy uniqueName="[Table1].[Video Description]" caption="Video Description" attribute="1" defaultMemberUniqueName="[Table1].[Video Description].[All]" allUniqueName="[Table1].[Video Description].[All]" dimensionUniqueName="[Table1]" displayFolder="" count="0" memberValueDatatype="130" unbalanced="0"/>
    <cacheHierarchy uniqueName="[Table1].[Hashtags]" caption="Hashtags" attribute="1" defaultMemberUniqueName="[Table1].[Hashtags].[All]" allUniqueName="[Table1].[Hashtags].[All]" dimensionUniqueName="[Table1]" displayFolder="" count="0" memberValueDatatype="20" unbalanced="0"/>
    <cacheHierarchy uniqueName="[Table1].[No of Comments]" caption="No of Comments" attribute="1" defaultMemberUniqueName="[Table1].[No of Comments].[All]" allUniqueName="[Table1].[No of Comments].[All]" dimensionUniqueName="[Table1]" displayFolder="" count="0" memberValueDatatype="130" unbalanced="0"/>
    <cacheHierarchy uniqueName="[Table1].[Date of the Last Comment]" caption="Date of the Last Comment" attribute="1" defaultMemberUniqueName="[Table1].[Date of the Last Comment].[All]" allUniqueName="[Table1].[Date of the Last Comment].[All]" dimensionUniqueName="[Table1]" displayFolder="" count="0" memberValueDatatype="130" unbalanced="0"/>
    <cacheHierarchy uniqueName="[Table1].[Maximum Quality of the Video]" caption="Maximum Quality of the Video" attribute="1" defaultMemberUniqueName="[Table1].[Maximum Quality of the Video].[All]" allUniqueName="[Table1].[Maximum Quality of the Video].[All]" dimensionUniqueName="[Table1]" displayFolder="" count="0" memberValueDatatype="20" unbalanced="0"/>
    <cacheHierarchy uniqueName="[Table1].[No of Videos the Channel]" caption="No of Videos the Channel" attribute="1" defaultMemberUniqueName="[Table1].[No of Videos the Channel].[All]" allUniqueName="[Table1].[No of Videos the Channel].[All]" dimensionUniqueName="[Table1]" displayFolder="" count="0" memberValueDatatype="20" unbalanced="0"/>
    <cacheHierarchy uniqueName="[Table1].[No of Playlist]" caption="No of Playlist" attribute="1" defaultMemberUniqueName="[Table1].[No of Playlist].[All]" allUniqueName="[Table1].[No of Playlist].[All]" dimensionUniqueName="[Table1]" displayFolder="" count="2" memberValueDatatype="20" unbalanced="0">
      <fieldsUsage count="2">
        <fieldUsage x="-1"/>
        <fieldUsage x="0"/>
      </fieldsUsage>
    </cacheHierarchy>
    <cacheHierarchy uniqueName="[Table1].[Premiered or Not]" caption="Premiered or Not" attribute="1" defaultMemberUniqueName="[Table1].[Premiered or Not].[All]" allUniqueName="[Table1].[Premiered or Not].[All]" dimensionUniqueName="[Table1]" displayFolder="" count="0" memberValueDatatype="130" unbalanced="0"/>
    <cacheHierarchy uniqueName="[Table1].[Community Engagement (Posts per week)]" caption="Community Engagement (Posts per week)" attribute="1" defaultMemberUniqueName="[Table1].[Community Engagement (Posts per week)].[All]" allUniqueName="[Table1].[Community Engagement (Posts per week)].[All]" dimensionUniqueName="[Table1]" displayFolder="" count="0" memberValueDatatype="20" unbalanced="0"/>
    <cacheHierarchy uniqueName="[Table1].[Intern Who Collected the Data]" caption="Intern Who Collected the Data" attribute="1" defaultMemberUniqueName="[Table1].[Intern Who Collected the Data].[All]" allUniqueName="[Table1].[Intern Who Collected the Data].[All]" dimensionUniqueName="[Table1]" displayFolder="" count="0" memberValueDatatype="130" unbalanced="0"/>
    <cacheHierarchy uniqueName="[Table1].[video Type]" caption="video Type" attribute="1" defaultMemberUniqueName="[Table1].[video Type].[All]" allUniqueName="[Table1].[video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ideo Link]" caption="Count of Video Link" measure="1" displayFolder="" measureGroup="Table1" count="0" hidden="1">
      <extLst>
        <ext xmlns:x15="http://schemas.microsoft.com/office/spreadsheetml/2010/11/main" uri="{B97F6D7D-B522-45F9-BDA1-12C45D357490}">
          <x15:cacheHierarchy aggregatedColumn="0"/>
        </ext>
      </extLst>
    </cacheHierarchy>
    <cacheHierarchy uniqueName="[Measures].[Distinct Count of Video Link]" caption="Distinct Count of Video Link"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Video Views]" caption="Count of Video Views" measure="1" displayFolder="" measureGroup="Table1" count="0" hidden="1">
      <extLst>
        <ext xmlns:x15="http://schemas.microsoft.com/office/spreadsheetml/2010/11/main" uri="{B97F6D7D-B522-45F9-BDA1-12C45D357490}">
          <x15:cacheHierarchy aggregatedColumn="1"/>
        </ext>
      </extLst>
    </cacheHierarchy>
    <cacheHierarchy uniqueName="[Measures].[Sum of No of Videos the Channel]" caption="Sum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Distinct Count of No of Videos the Channel]" caption="Distinct Count of No of Videos the Channel" measure="1" displayFolder="" measureGroup="Table1" count="0" hidden="1">
      <extLst>
        <ext xmlns:x15="http://schemas.microsoft.com/office/spreadsheetml/2010/11/main" uri="{B97F6D7D-B522-45F9-BDA1-12C45D357490}">
          <x15:cacheHierarchy aggregatedColumn="19"/>
        </ext>
      </extLst>
    </cacheHierarchy>
    <cacheHierarchy uniqueName="[Measures].[Sum of No of Likes]" caption="Sum of No of Likes" measure="1" displayFolder="" measureGroup="Table1" count="0" hidden="1">
      <extLst>
        <ext xmlns:x15="http://schemas.microsoft.com/office/spreadsheetml/2010/11/main" uri="{B97F6D7D-B522-45F9-BDA1-12C45D357490}">
          <x15:cacheHierarchy aggregatedColumn="11"/>
        </ext>
      </extLst>
    </cacheHierarchy>
    <cacheHierarchy uniqueName="[Measures].[Average of No of Likes]" caption="Average of No of Likes" measure="1" displayFolder="" measureGroup="Table1" count="0" hidden="1">
      <extLst>
        <ext xmlns:x15="http://schemas.microsoft.com/office/spreadsheetml/2010/11/main" uri="{B97F6D7D-B522-45F9-BDA1-12C45D357490}">
          <x15:cacheHierarchy aggregatedColumn="11"/>
        </ext>
      </extLst>
    </cacheHierarchy>
    <cacheHierarchy uniqueName="[Measures].[Count of No of Comments]" caption="Count of No of Comments" measure="1" displayFolder="" measureGroup="Table1" count="0" hidden="1">
      <extLst>
        <ext xmlns:x15="http://schemas.microsoft.com/office/spreadsheetml/2010/11/main" uri="{B97F6D7D-B522-45F9-BDA1-12C45D357490}">
          <x15:cacheHierarchy aggregatedColumn="16"/>
        </ext>
      </extLst>
    </cacheHierarchy>
    <cacheHierarchy uniqueName="[Measures].[Count of Total Channel Subcribers]" caption="Count of Total Channel Subcribers"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 Jaimo" refreshedDate="44872.555897337967" createdVersion="8" refreshedVersion="8" minRefreshableVersion="3" recordCount="1102" xr:uid="{96E4D562-C05E-46FB-BA9B-C436D20DAA9C}">
  <cacheSource type="worksheet">
    <worksheetSource name="Table1"/>
  </cacheSource>
  <cacheFields count="30">
    <cacheField name="Video Link" numFmtId="0">
      <sharedItems/>
    </cacheField>
    <cacheField name="Video Views" numFmtId="1">
      <sharedItems containsMixedTypes="1" containsNumber="1" containsInteger="1" minValue="23" maxValue="7990989731"/>
    </cacheField>
    <cacheField name="Video Title" numFmtId="0">
      <sharedItems/>
    </cacheField>
    <cacheField name="Channel URL" numFmtId="0">
      <sharedItems/>
    </cacheField>
    <cacheField name="Creator Name" numFmtId="0">
      <sharedItems containsBlank="1"/>
    </cacheField>
    <cacheField name="Creator Gender" numFmtId="0">
      <sharedItems containsBlank="1" count="6">
        <s v="Male"/>
        <s v="Female"/>
        <s v="N/A"/>
        <m/>
        <s v="Company"/>
        <s v="NA"/>
      </sharedItems>
      <fieldGroup par="25"/>
    </cacheField>
    <cacheField name="Total Channel Subcribers" numFmtId="0">
      <sharedItems containsMixedTypes="1" containsNumber="1" containsInteger="1" minValue="34" maxValue="305200000" count="549">
        <n v="40200"/>
        <n v="920000"/>
        <n v="458"/>
        <n v="1680000"/>
        <n v="12100000"/>
        <n v="382000"/>
        <n v="2190000"/>
        <n v="142000"/>
        <n v="30100"/>
        <n v="89800000"/>
        <n v="4690000"/>
        <n v="999000"/>
        <n v="36800000"/>
        <n v="160000000"/>
        <n v="25500"/>
        <n v="526000"/>
        <n v="35300000"/>
        <n v="29200"/>
        <n v="16000000"/>
        <n v="63200"/>
        <n v="7060000"/>
        <n v="405000"/>
        <n v="2930000"/>
        <n v="4200000"/>
        <n v="72600000"/>
        <n v="1930000"/>
        <n v="219000"/>
        <n v="209000"/>
        <n v="30300000"/>
        <n v="18200000"/>
        <n v="52400000"/>
        <n v="258000"/>
        <n v="104000000"/>
        <n v="277000"/>
        <n v="1060000"/>
        <n v="15000000"/>
        <n v="326"/>
        <n v="29700"/>
        <n v="328000"/>
        <n v="2910000"/>
        <n v="564000"/>
        <n v="700000"/>
        <n v="16900000"/>
        <n v="2500000"/>
        <n v="9510000"/>
        <n v="776000"/>
        <n v="7610000"/>
        <n v="47500000"/>
        <n v="20400000"/>
        <n v="456000"/>
        <n v="1200000"/>
        <n v="14300000"/>
        <n v="18100000"/>
        <n v="9690000"/>
        <n v="167000"/>
        <n v="10910000"/>
        <n v="76100"/>
        <n v="1040000"/>
        <n v="9640000"/>
        <n v="13200000"/>
        <n v="34"/>
        <n v="28700000"/>
        <n v="143000"/>
        <n v="155000"/>
        <n v="447000"/>
        <n v="72100"/>
        <n v="27200000"/>
        <n v="1610000"/>
        <n v="101000"/>
        <n v="8680000"/>
        <n v="769000"/>
        <n v="58900000"/>
        <n v="3360000"/>
        <n v="18900000"/>
        <n v="1210000"/>
        <n v="96900"/>
        <n v="3320000"/>
        <n v="6860000"/>
        <n v="3530000"/>
        <n v="4320000"/>
        <n v="11000000"/>
        <n v="97000000"/>
        <n v="255000"/>
        <n v="2370000"/>
        <n v="799000"/>
        <n v="5220"/>
        <n v="58500000"/>
        <n v="24000000"/>
        <n v="262000"/>
        <n v="9180"/>
        <n v="55900000"/>
        <n v="1980000"/>
        <n v="241000"/>
        <n v="14200000"/>
        <n v="322"/>
        <n v="396000"/>
        <n v="393000"/>
        <n v="36300000"/>
        <n v="7690000"/>
        <n v="1530000"/>
        <n v="121000"/>
        <n v="22400000"/>
        <n v="42300000"/>
        <n v="19700000"/>
        <n v="17500000"/>
        <n v="10700000"/>
        <n v="11300000"/>
        <n v="5310"/>
        <n v="3760000"/>
        <n v="137000"/>
        <n v="322000"/>
        <n v="85100"/>
        <n v="1910000"/>
        <n v="4500000"/>
        <n v="31300000"/>
        <n v="820000"/>
        <n v="5730000"/>
        <n v="24100000"/>
        <n v="4760000"/>
        <n v="201000"/>
        <n v="242"/>
        <n v="14400000"/>
        <n v="7800"/>
        <n v="4660"/>
        <n v="3440000"/>
        <n v="36700000"/>
        <n v="19400000"/>
        <n v="285000"/>
        <n v="3790000"/>
        <n v="27000"/>
        <n v="9660000"/>
        <n v="227000"/>
        <n v="57541573"/>
        <n v="5860000"/>
        <n v="2460000"/>
        <n v="5200000"/>
        <n v="1480000"/>
        <n v="1140000"/>
        <n v="47400000"/>
        <n v="2610000"/>
        <n v="118000"/>
        <n v="13100000"/>
        <n v="71800000"/>
        <n v="1020000"/>
        <n v="365000"/>
        <n v="3970000"/>
        <n v="4220000"/>
        <n v="2390000"/>
        <n v="10600000"/>
        <n v="68700000"/>
        <n v="138000"/>
        <n v="3290000"/>
        <n v="41000000"/>
        <n v="44000"/>
        <n v="584000"/>
        <n v="12000000"/>
        <n v="2900000"/>
        <n v="30900000"/>
        <n v="7900"/>
        <n v="3450000"/>
        <n v="11600000"/>
        <n v="141000"/>
        <n v="158000"/>
        <n v="26200000"/>
        <n v="25600000"/>
        <n v="32400"/>
        <n v="3260000"/>
        <n v="39900000"/>
        <n v="135000"/>
        <n v="43500"/>
        <n v="2180000"/>
        <n v="2770000"/>
        <n v="208000"/>
        <n v="3190000"/>
        <n v="331000"/>
        <n v="886000"/>
        <n v="246000"/>
        <n v="49000"/>
        <n v="20200000"/>
        <n v="2630"/>
        <n v="57100"/>
        <n v="403000"/>
        <n v="1370000"/>
        <n v="486000"/>
        <n v="186000"/>
        <n v="6300000"/>
        <n v="51900000"/>
        <n v="10900000"/>
        <n v="5700000"/>
        <n v="41500000"/>
        <n v="1410000"/>
        <n v="1240000"/>
        <n v="18700000"/>
        <n v="105000"/>
        <n v="793000"/>
        <n v="27300"/>
        <n v="59600"/>
        <n v="195000"/>
        <n v="77200"/>
        <n v="10600"/>
        <n v="122000"/>
        <n v="5240"/>
        <n v="652000"/>
        <n v="29900"/>
        <n v="15600"/>
        <n v="99800"/>
        <n v="5180000"/>
        <n v="1100000"/>
        <n v="435000"/>
        <n v="43300000"/>
        <n v="465000"/>
        <n v="335000"/>
        <n v="7100000"/>
        <n v="104000"/>
        <n v="296000"/>
        <n v="37500000"/>
        <n v="1080000"/>
        <n v="1470000"/>
        <n v="9360000"/>
        <n v="30600"/>
        <n v="1000000"/>
        <n v="6960000"/>
        <n v="19000000"/>
        <n v="283000"/>
        <n v="8230"/>
        <n v="10920000"/>
        <n v="3710000"/>
        <n v="97100"/>
        <n v="28600"/>
        <n v="314000"/>
        <n v="68000"/>
        <n v="7260000"/>
        <n v="26600000"/>
        <n v="4600000"/>
        <n v="260"/>
        <n v="11300"/>
        <n v="13100"/>
        <n v="413000"/>
        <n v="113000"/>
        <n v="2430000"/>
        <n v="154000"/>
        <n v="1290000"/>
        <n v="91600"/>
        <n v="9440000"/>
        <n v="4550000"/>
        <n v="476000"/>
        <n v="421000"/>
        <n v="6070000"/>
        <n v="3900000"/>
        <n v="2670000"/>
        <n v="1920000"/>
        <n v="5470000"/>
        <n v="52"/>
        <n v="14200"/>
        <n v="662000"/>
        <n v="2050000"/>
        <n v="12300"/>
        <n v="108000"/>
        <n v="2470000"/>
        <n v="57900"/>
        <n v="551000"/>
        <n v="3930000"/>
        <n v="256000"/>
        <n v="295000"/>
        <n v="1190000"/>
        <n v="3310000"/>
        <n v="2200000"/>
        <n v="109000"/>
        <n v="624000"/>
        <n v="31200000"/>
        <n v="5150000"/>
        <n v="116000"/>
        <n v="39700000"/>
        <n v="6750000"/>
        <n v="2550000"/>
        <n v="140000"/>
        <n v="161000"/>
        <n v="553000"/>
        <n v="91700"/>
        <n v="13600000"/>
        <n v="180000"/>
        <n v="45600"/>
        <n v="5890000"/>
        <n v="229000"/>
        <n v="52600"/>
        <n v="17700000"/>
        <n v="7190000"/>
        <n v="759000"/>
        <n v="2580"/>
        <n v="6120000"/>
        <n v="305200000"/>
        <n v="211000"/>
        <n v="64"/>
        <n v="279000"/>
        <n v="24000"/>
        <n v="14000"/>
        <n v="147000"/>
        <n v="3140000"/>
        <n v="326000"/>
        <n v="3880000"/>
        <n v="3540000"/>
        <n v="1640000"/>
        <n v="101000000"/>
        <n v="688000"/>
        <n v="141"/>
        <n v="9070000"/>
        <n v="269000"/>
        <n v="655000"/>
        <n v="40000"/>
        <n v="163000"/>
        <n v="498000"/>
        <n v="2810000"/>
        <n v="792000"/>
        <n v="741000"/>
        <n v="254000"/>
        <n v="1380000"/>
        <n v="202000"/>
        <n v="19300000"/>
        <n v="324"/>
        <n v="2270000"/>
        <n v="9240000"/>
        <n v="249000"/>
        <n v="5850000"/>
        <n v="1220000"/>
        <n v="19100000"/>
        <n v="4510000"/>
        <n v="5100000"/>
        <n v="69800"/>
        <n v="2250000"/>
        <n v="4400000"/>
        <n v="4330000"/>
        <n v="250000"/>
        <n v="1580000"/>
        <n v="749000"/>
        <n v="187000"/>
        <n v="437000"/>
        <n v="40300000"/>
        <n v="42400"/>
        <n v="237000"/>
        <n v="4290000"/>
        <n v="28900000"/>
        <n v="4360000"/>
        <n v="693000"/>
        <n v="341000"/>
        <n v="743000"/>
        <n v="969000"/>
        <n v="1950000"/>
        <n v="8490000"/>
        <n v="618000"/>
        <n v="927000"/>
        <n v="3940000"/>
        <n v="4790000"/>
        <n v="1490000"/>
        <n v="3180000"/>
        <n v="2100000"/>
        <n v="259000"/>
        <n v="1940000"/>
        <n v="9930000"/>
        <n v="1150000"/>
        <n v="196000"/>
        <n v="2650000"/>
        <n v="225000000"/>
        <n v="312"/>
        <n v="93900000"/>
        <n v="342000"/>
        <n v="3890000"/>
        <n v="176000"/>
        <n v="4130000"/>
        <n v="558000"/>
        <n v="1250000"/>
        <n v="1960000"/>
        <n v="4110000"/>
        <n v="9700000"/>
        <n v="3390000"/>
        <n v="4450000"/>
        <n v="457000"/>
        <n v="371000"/>
        <n v="2340000"/>
        <n v="425000"/>
        <n v="204000"/>
        <n v="1810000"/>
        <n v="1300000"/>
        <n v="48000"/>
        <n v="25000000"/>
        <n v="10300"/>
        <n v="436000"/>
        <n v="605000"/>
        <n v="694000"/>
        <n v="7030000"/>
        <n v="1050000"/>
        <n v="226000"/>
        <n v="464000"/>
        <n v="27500000"/>
        <n v="673000"/>
        <n v="6420000"/>
        <n v="99200"/>
        <n v="19800000"/>
        <n v="134000"/>
        <n v="91000000"/>
        <n v="467000"/>
        <n v="433000"/>
        <n v="1230000"/>
        <n v="1550000"/>
        <n v="29700000"/>
        <n v="6810000"/>
        <n v="16010000"/>
        <n v="8650000"/>
        <n v="1560000"/>
        <n v="615000"/>
        <n v="2030000"/>
        <n v="2530000"/>
        <n v="8100000"/>
        <n v="1690000"/>
        <n v="446000"/>
        <n v="2720000"/>
        <n v="2240000"/>
        <n v="102000"/>
        <n v="3650000"/>
        <n v="682000"/>
        <n v="7180000"/>
        <n v="420000"/>
        <n v="85700"/>
        <n v="692000"/>
        <n v="47200"/>
        <n v="53500000"/>
        <n v="1450000"/>
        <n v="428000"/>
        <n v="2000"/>
        <n v="3000300"/>
        <n v="41500"/>
        <n v="260000"/>
        <n v="21100000"/>
        <n v="31600"/>
        <n v="3520000"/>
        <n v="67800"/>
        <n v="2220000"/>
        <n v="31000000"/>
        <n v="1780000"/>
        <n v="2490000"/>
        <n v="62100"/>
        <n v="131000"/>
        <n v="8460000"/>
        <n v="39200"/>
        <n v="7280000"/>
        <n v="191000"/>
        <n v="1850000"/>
        <n v="310000"/>
        <n v="293000"/>
        <n v="2800000"/>
        <n v="9730000"/>
        <n v="578000"/>
        <n v="651000"/>
        <n v="8690000"/>
        <n v="6870000"/>
        <n v="5620000"/>
        <n v="12040000"/>
        <n v="6650000"/>
        <n v="8790000"/>
        <n v="5670000"/>
        <n v="2710000"/>
        <n v="14500000"/>
        <n v="481000"/>
        <n v="17300"/>
        <n v="99400"/>
        <n v="12800000"/>
        <n v="366000"/>
        <n v="460000"/>
        <n v="1120000"/>
        <n v="549000"/>
        <n v="34400000"/>
        <n v="179000"/>
        <s v="87029736 "/>
        <n v="216000"/>
        <n v="23000000"/>
        <n v="1900000"/>
        <n v="6580000"/>
        <n v="55700"/>
        <n v="44000000"/>
        <n v="1270000"/>
        <n v="53200000"/>
        <n v="392000"/>
        <n v="1460000"/>
        <n v="1330000"/>
        <n v="71900"/>
        <n v="172000"/>
        <n v="2700000"/>
        <n v="1003000"/>
        <n v="7110000"/>
        <n v="18000000"/>
        <n v="7300000"/>
        <n v="3510000"/>
        <n v="12900000"/>
        <n v="7150000"/>
        <n v="220000"/>
        <n v="698000"/>
        <n v="58200"/>
        <n v="133000"/>
        <n v="4100"/>
        <n v="10500000"/>
        <n v="11700000"/>
        <n v="503000"/>
        <n v="58200000"/>
        <n v="17200000"/>
        <n v="12300000"/>
        <n v="3750000"/>
        <n v="112000"/>
        <n v="338000"/>
        <n v="654000"/>
        <n v="107000"/>
        <n v="21400000"/>
        <n v="528000"/>
        <n v="27600000"/>
        <n v="3590000"/>
        <n v="18600000"/>
        <n v="3990000"/>
        <n v="333000"/>
        <n v="511000"/>
        <n v="15100000"/>
        <n v="380000"/>
        <n v="2540000"/>
        <n v="3240000"/>
        <n v="1430000"/>
        <n v="81100"/>
        <n v="18600"/>
        <n v="538000"/>
        <n v="675000"/>
        <n v="547000"/>
        <n v="97200"/>
        <n v="1970000"/>
        <n v="438000"/>
        <n v="6270000"/>
        <n v="2140000"/>
        <n v="2330000"/>
        <n v="33600000"/>
        <n v="952000"/>
        <n v="523000"/>
        <n v="8800"/>
        <n v="286000"/>
        <n v="297000"/>
        <n v="243000"/>
        <n v="6420"/>
        <n v="702000"/>
        <n v="607000"/>
        <n v="8560"/>
        <n v="84900"/>
        <n v="2030"/>
        <n v="594000"/>
        <n v="23500"/>
        <n v="3980000"/>
      </sharedItems>
      <fieldGroup par="26"/>
    </cacheField>
    <cacheField name="Total Chanel Views" numFmtId="0">
      <sharedItems containsMixedTypes="1" containsNumber="1" containsInteger="1" minValue="36" maxValue="202297027307"/>
    </cacheField>
    <cacheField name="Duration of Video" numFmtId="0">
      <sharedItems containsSemiMixedTypes="0" containsNonDate="0" containsDate="1" containsString="0" minDate="1899-12-30T00:00:00" maxDate="1899-12-31T01:41:00"/>
    </cacheField>
    <cacheField name="Duration in Seconds" numFmtId="4">
      <sharedItems containsSemiMixedTypes="0" containsString="0" containsNumber="1" minValue="0" maxValue="62700" count="885">
        <n v="1841"/>
        <n v="864"/>
        <n v="492"/>
        <n v="66"/>
        <n v="460"/>
        <n v="361"/>
        <n v="152"/>
        <n v="858"/>
        <n v="234"/>
        <n v="40"/>
        <n v="583"/>
        <n v="351"/>
        <n v="872"/>
        <n v="182"/>
        <n v="256"/>
        <n v="1440"/>
        <n v="375"/>
        <n v="508"/>
        <n v="1215"/>
        <n v="488"/>
        <n v="1189"/>
        <n v="593"/>
        <n v="568"/>
        <n v="808"/>
        <n v="600"/>
        <n v="1278"/>
        <n v="603"/>
        <n v="1837"/>
        <n v="1475"/>
        <n v="199"/>
        <n v="1204"/>
        <n v="279"/>
        <n v="1742"/>
        <n v="480"/>
        <n v="70"/>
        <n v="2103"/>
        <n v="861"/>
        <n v="310"/>
        <n v="79"/>
        <n v="544"/>
        <n v="295"/>
        <n v="546"/>
        <n v="129"/>
        <n v="1055"/>
        <n v="1017"/>
        <n v="1174"/>
        <n v="448"/>
        <n v="1074"/>
        <n v="390"/>
        <n v="608"/>
        <n v="72"/>
        <n v="1758"/>
        <n v="299"/>
        <n v="248"/>
        <n v="216"/>
        <n v="456"/>
        <n v="274"/>
        <n v="541"/>
        <n v="500"/>
        <n v="1544"/>
        <n v="406"/>
        <n v="416"/>
        <n v="177"/>
        <n v="1063"/>
        <n v="86"/>
        <n v="707"/>
        <n v="862"/>
        <n v="522"/>
        <n v="996"/>
        <n v="948"/>
        <n v="415"/>
        <n v="1232"/>
        <n v="119"/>
        <n v="196"/>
        <n v="527"/>
        <n v="64"/>
        <n v="958"/>
        <n v="787"/>
        <n v="706"/>
        <n v="7867"/>
        <n v="2546"/>
        <n v="671"/>
        <n v="509"/>
        <n v="290"/>
        <n v="498"/>
        <n v="832"/>
        <n v="627"/>
        <n v="535"/>
        <n v="906"/>
        <n v="651"/>
        <n v="44"/>
        <n v="249"/>
        <n v="289"/>
        <n v="652"/>
        <n v="687"/>
        <n v="814"/>
        <n v="1429"/>
        <n v="900"/>
        <n v="2047"/>
        <n v="3923"/>
        <n v="873"/>
        <n v="1388"/>
        <n v="751"/>
        <n v="309"/>
        <n v="536"/>
        <n v="25"/>
        <n v="297"/>
        <n v="399"/>
        <n v="612"/>
        <n v="824"/>
        <n v="1797"/>
        <n v="221"/>
        <n v="617"/>
        <n v="841"/>
        <n v="845"/>
        <n v="370"/>
        <n v="439"/>
        <n v="1382"/>
        <n v="885"/>
        <n v="212"/>
        <n v="2424"/>
        <n v="532"/>
        <n v="3479"/>
        <n v="582"/>
        <n v="130"/>
        <n v="886"/>
        <n v="420"/>
        <n v="952"/>
        <n v="286"/>
        <n v="120"/>
        <n v="1089"/>
        <n v="490"/>
        <n v="198"/>
        <n v="467"/>
        <n v="1026"/>
        <n v="222"/>
        <n v="1773"/>
        <n v="1141"/>
        <n v="211"/>
        <n v="495"/>
        <n v="209"/>
        <n v="253"/>
        <n v="716"/>
        <n v="2697"/>
        <n v="927"/>
        <n v="21783"/>
        <n v="574"/>
        <n v="835"/>
        <n v="429"/>
        <n v="272"/>
        <n v="1216"/>
        <n v="314"/>
        <n v="37436"/>
        <n v="183"/>
        <n v="2826"/>
        <n v="426"/>
        <n v="753"/>
        <n v="2370"/>
        <n v="673"/>
        <n v="307"/>
        <n v="538"/>
        <n v="647"/>
        <n v="898"/>
        <n v="596"/>
        <n v="160"/>
        <n v="292"/>
        <n v="1502"/>
        <n v="121"/>
        <n v="882"/>
        <n v="174"/>
        <n v="1396"/>
        <n v="1053"/>
        <n v="47"/>
        <n v="419"/>
        <n v="13"/>
        <n v="517"/>
        <n v="170"/>
        <n v="691"/>
        <n v="487"/>
        <n v="354"/>
        <n v="926"/>
        <n v="967"/>
        <n v="30"/>
        <n v="188"/>
        <n v="1450"/>
        <n v="366"/>
        <n v="278"/>
        <n v="1548"/>
        <n v="616"/>
        <n v="254"/>
        <n v="890"/>
        <n v="1195"/>
        <n v="1106"/>
        <n v="859"/>
        <n v="1326"/>
        <n v="1093"/>
        <n v="765"/>
        <n v="445"/>
        <n v="977"/>
        <n v="512"/>
        <n v="645"/>
        <n v="752"/>
        <n v="302"/>
        <n v="703"/>
        <n v="118"/>
        <n v="499"/>
        <n v="2600"/>
        <n v="5929"/>
        <n v="180"/>
        <n v="493"/>
        <n v="860"/>
        <n v="162"/>
        <n v="250"/>
        <n v="360"/>
        <n v="564"/>
        <n v="126"/>
        <n v="11512"/>
        <n v="285"/>
        <n v="261"/>
        <n v="471"/>
        <n v="34103"/>
        <n v="758"/>
        <n v="1390"/>
        <n v="192"/>
        <n v="621"/>
        <n v="822"/>
        <n v="1258"/>
        <n v="185"/>
        <n v="504"/>
        <n v="114"/>
        <n v="917"/>
        <n v="1239"/>
        <n v="659"/>
        <n v="676"/>
        <n v="159"/>
        <n v="128"/>
        <n v="1029"/>
        <n v="610"/>
        <n v="63"/>
        <n v="962"/>
        <n v="2224"/>
        <n v="153"/>
        <n v="197"/>
        <n v="481"/>
        <n v="496"/>
        <n v="233"/>
        <n v="1048"/>
        <n v="779"/>
        <n v="830"/>
        <n v="1072"/>
        <n v="531"/>
        <n v="244"/>
        <n v="1750"/>
        <n v="511"/>
        <n v="308"/>
        <n v="643"/>
        <n v="1087"/>
        <n v="540"/>
        <n v="176"/>
        <n v="184"/>
        <n v="565"/>
        <n v="537"/>
        <n v="134"/>
        <n v="486"/>
        <n v="908"/>
        <n v="708"/>
        <n v="1524"/>
        <n v="700"/>
        <n v="166"/>
        <n v="959"/>
        <n v="1173"/>
        <n v="2007"/>
        <n v="1587"/>
        <n v="780"/>
        <n v="831"/>
        <n v="727"/>
        <n v="247"/>
        <n v="4633"/>
        <n v="1209"/>
        <n v="563"/>
        <n v="432"/>
        <n v="566"/>
        <n v="1505"/>
        <n v="158"/>
        <n v="3136"/>
        <n v="320"/>
        <n v="725"/>
        <n v="1364"/>
        <n v="1163"/>
        <n v="1119"/>
        <n v="133"/>
        <n v="265"/>
        <n v="178"/>
        <n v="116"/>
        <n v="108"/>
        <n v="2587"/>
        <n v="655"/>
        <n v="237"/>
        <n v="1056"/>
        <n v="834"/>
        <n v="737"/>
        <n v="484"/>
        <n v="3175"/>
        <n v="323"/>
        <n v="506"/>
        <n v="853"/>
        <n v="333"/>
        <n v="1175"/>
        <n v="228"/>
        <n v="1164"/>
        <n v="136"/>
        <n v="804"/>
        <n v="1205"/>
        <n v="1083"/>
        <n v="893"/>
        <n v="701"/>
        <n v="710"/>
        <n v="3000"/>
        <n v="679"/>
        <n v="345"/>
        <n v="2948"/>
        <n v="957"/>
        <n v="1187"/>
        <n v="817"/>
        <n v="1297"/>
        <n v="1517"/>
        <n v="2550"/>
        <n v="476"/>
        <n v="1460"/>
        <n v="28736"/>
        <n v="791"/>
        <n v="1384"/>
        <n v="218"/>
        <n v="1307"/>
        <n v="1632"/>
        <n v="1264"/>
        <n v="720"/>
        <n v="2447"/>
        <n v="674"/>
        <n v="897"/>
        <n v="759"/>
        <n v="902"/>
        <n v="1355"/>
        <n v="2955"/>
        <n v="125"/>
        <n v="553"/>
        <n v="514"/>
        <n v="2775"/>
        <n v="887"/>
        <n v="688"/>
        <n v="2545"/>
        <n v="157"/>
        <n v="172"/>
        <n v="3047"/>
        <n v="4897"/>
        <n v="219"/>
        <n v="542"/>
        <n v="194"/>
        <n v="42981"/>
        <n v="489"/>
        <n v="371"/>
        <n v="1127"/>
        <n v="1432"/>
        <n v="717"/>
        <n v="102"/>
        <n v="339"/>
        <n v="357"/>
        <n v="1952"/>
        <n v="649"/>
        <n v="14688"/>
        <n v="785"/>
        <n v="567"/>
        <n v="839"/>
        <n v="1312"/>
        <n v="2640"/>
        <n v="1349"/>
        <n v="2954"/>
        <n v="2902"/>
        <n v="110"/>
        <n v="6"/>
        <n v="657"/>
        <n v="1425"/>
        <n v="210"/>
        <n v="186"/>
        <n v="1670"/>
        <n v="324"/>
        <n v="273"/>
        <n v="378"/>
        <n v="109"/>
        <n v="1665"/>
        <n v="1323"/>
        <n v="693"/>
        <n v="16376"/>
        <n v="367"/>
        <n v="888"/>
        <n v="519"/>
        <n v="1066"/>
        <n v="6060"/>
        <n v="37380"/>
        <n v="987"/>
        <n v="1992"/>
        <n v="34980"/>
        <n v="422"/>
        <n v="715"/>
        <n v="734"/>
        <n v="8261"/>
        <n v="409"/>
        <n v="16416"/>
        <n v="3398"/>
        <n v="689"/>
        <n v="404"/>
        <n v="1873"/>
        <n v="30300"/>
        <n v="950"/>
        <n v="718"/>
        <n v="165"/>
        <n v="586"/>
        <n v="1774"/>
        <n v="304"/>
        <n v="29"/>
        <n v="699"/>
        <n v="1252"/>
        <n v="181"/>
        <n v="669"/>
        <n v="781"/>
        <n v="42300"/>
        <n v="47760"/>
        <n v="1034"/>
        <n v="36060"/>
        <n v="2172"/>
        <n v="619"/>
        <n v="13080"/>
        <n v="666"/>
        <n v="62700"/>
        <n v="42336"/>
        <n v="28620"/>
        <n v="317"/>
        <n v="667"/>
        <n v="398"/>
        <n v="974"/>
        <n v="478"/>
        <n v="1154"/>
        <n v="604"/>
        <n v="692"/>
        <n v="0"/>
        <n v="681"/>
        <n v="9600"/>
        <n v="2400"/>
        <n v="217"/>
        <n v="82"/>
        <n v="1002"/>
        <n v="45540"/>
        <n v="983"/>
        <n v="881"/>
        <n v="802"/>
        <n v="33960"/>
        <n v="2302"/>
        <n v="607"/>
        <n v="474"/>
        <n v="1776"/>
        <n v="1046"/>
        <n v="225"/>
        <n v="331"/>
        <n v="282"/>
        <n v="266"/>
        <n v="989"/>
        <n v="579"/>
        <n v="7020"/>
        <n v="117"/>
        <n v="981"/>
        <n v="54060"/>
        <n v="631"/>
        <n v="1005"/>
        <n v="745"/>
        <n v="446"/>
        <n v="1420"/>
        <n v="543"/>
        <n v="193"/>
        <n v="825"/>
        <n v="44132"/>
        <n v="1010"/>
        <n v="413"/>
        <n v="1003"/>
        <n v="704"/>
        <n v="562"/>
        <n v="443"/>
        <n v="8022"/>
        <n v="518"/>
        <n v="1445"/>
        <n v="7860"/>
        <n v="793"/>
        <n v="614"/>
        <n v="42"/>
        <n v="739"/>
        <n v="15915"/>
        <n v="1168"/>
        <n v="1045"/>
        <n v="682"/>
        <n v="356"/>
        <n v="25920"/>
        <n v="929"/>
        <n v="270"/>
        <n v="696"/>
        <n v="403"/>
        <n v="78"/>
        <n v="98"/>
        <n v="613"/>
        <n v="11520"/>
        <n v="660"/>
        <n v="1825"/>
        <n v="1302"/>
        <n v="236"/>
        <n v="191"/>
        <n v="606"/>
        <n v="719"/>
        <n v="42743"/>
        <n v="1041"/>
        <n v="1512"/>
        <n v="8812"/>
        <n v="2071"/>
        <n v="848"/>
        <n v="349"/>
        <n v="851"/>
        <n v="856"/>
        <n v="3544"/>
        <n v="4053"/>
        <n v="605"/>
        <n v="975"/>
        <n v="1238"/>
        <n v="919"/>
        <n v="1188"/>
        <n v="523"/>
        <n v="296"/>
        <n v="724"/>
        <n v="412"/>
        <n v="713"/>
        <n v="1369"/>
        <n v="347"/>
        <n v="85"/>
        <n v="850"/>
        <n v="259"/>
        <n v="622"/>
        <n v="189"/>
        <n v="895"/>
        <n v="783"/>
        <n v="584"/>
        <n v="224"/>
        <n v="970"/>
        <n v="1542"/>
        <n v="1159"/>
        <n v="630"/>
        <n v="379"/>
        <n v="646"/>
        <n v="281"/>
        <n v="395"/>
        <n v="1076"/>
        <n v="246"/>
        <n v="1441"/>
        <n v="330"/>
        <n v="1021"/>
        <n v="585"/>
        <n v="811"/>
        <n v="2253"/>
        <n v="1413"/>
        <n v="319"/>
        <n v="930"/>
        <n v="912"/>
        <n v="1317"/>
        <n v="801"/>
        <n v="1097"/>
        <n v="561"/>
        <n v="757"/>
        <n v="806"/>
        <n v="101"/>
        <n v="1898"/>
        <n v="374"/>
        <n v="343"/>
        <n v="382"/>
        <n v="1610"/>
        <n v="44198"/>
        <n v="3171"/>
        <n v="750"/>
        <n v="35"/>
        <n v="1012"/>
        <n v="6132"/>
        <n v="1032"/>
        <n v="1913"/>
        <n v="146"/>
        <n v="880"/>
        <n v="3510"/>
        <n v="431"/>
        <n v="1031"/>
        <n v="2006"/>
        <n v="634"/>
        <n v="454"/>
        <n v="1144"/>
        <n v="842"/>
        <n v="813"/>
        <n v="680"/>
        <n v="43"/>
        <n v="380"/>
        <n v="427"/>
        <n v="639"/>
        <n v="1915"/>
        <n v="1589"/>
        <n v="305"/>
        <n v="2111"/>
        <n v="1182"/>
        <n v="4477"/>
        <n v="3806"/>
        <n v="550"/>
        <n v="683"/>
        <n v="794"/>
        <n v="3394"/>
        <n v="195"/>
        <n v="1047"/>
        <n v="57600"/>
        <n v="173"/>
        <n v="599"/>
        <n v="1358"/>
        <n v="5995"/>
        <n v="163"/>
        <n v="1253"/>
        <n v="300"/>
        <n v="1766"/>
        <n v="928"/>
        <n v="838"/>
        <n v="453"/>
        <n v="444"/>
        <n v="524"/>
        <n v="520"/>
        <n v="580"/>
        <n v="1568"/>
        <n v="3311"/>
        <n v="2930"/>
        <n v="945"/>
        <n v="1080"/>
        <n v="1418"/>
        <n v="777"/>
        <n v="805"/>
        <n v="933"/>
        <n v="327"/>
        <n v="65"/>
        <n v="243"/>
        <n v="450"/>
        <n v="112"/>
        <n v="624"/>
        <n v="907"/>
        <n v="909"/>
        <n v="730"/>
        <n v="1881"/>
        <n v="836"/>
        <n v="60"/>
        <n v="788"/>
        <n v="702"/>
        <n v="1151"/>
        <n v="5707"/>
        <n v="1062"/>
        <n v="1040"/>
        <n v="1028"/>
        <n v="735"/>
        <n v="2490"/>
        <n v="46"/>
        <n v="84"/>
        <n v="1198"/>
        <n v="83"/>
        <n v="475"/>
        <n v="383"/>
        <n v="1346"/>
        <n v="1152"/>
        <n v="677"/>
        <n v="1731"/>
        <n v="1126"/>
        <n v="940"/>
        <n v="4643"/>
        <n v="1129"/>
        <n v="187"/>
        <n v="810"/>
        <n v="418"/>
        <n v="636"/>
        <n v="1243"/>
        <n v="455"/>
        <n v="656"/>
        <n v="556"/>
        <n v="96"/>
        <n v="251"/>
        <n v="1039"/>
        <n v="238"/>
        <n v="778"/>
        <n v="1296"/>
        <n v="263"/>
        <n v="69"/>
        <n v="321"/>
        <n v="555"/>
        <n v="293"/>
        <n v="2859"/>
        <n v="59"/>
        <n v="271"/>
        <n v="5294"/>
        <n v="827"/>
        <n v="384"/>
        <n v="81"/>
        <n v="845.00000076368451"/>
        <n v="119.00000078603625"/>
        <n v="338.99999940767884"/>
        <n v="356.99999984353781"/>
        <n v="872.00000016018748"/>
        <n v="370.99999934434891"/>
        <n v="25.000000186264515"/>
        <n v="530.99999902769923"/>
        <n v="536.99999917298555"/>
        <n v="503.99999963119626"/>
        <n v="509.00000017136335"/>
        <n v="1450.0000007450581"/>
        <n v="292.00000036507845"/>
        <n v="86.00000124424696"/>
        <n v="610.00000052154064"/>
        <n v="3478.999999165535"/>
        <n v="1363.9999995008111"/>
        <n v="1071.9999991357327"/>
        <n v="510.99999938160181"/>
        <n v="1048.0000010691583"/>
        <n v="1215.0000005029142"/>
        <n v="324.00000030174851"/>
        <n v="273.99999992921948"/>
        <n v="611.9999997317791"/>
        <n v="1952.0000011660159"/>
        <n v="415.99999917671084"/>
        <n v="171.99999997392297"/>
        <n v="161.99999889358878"/>
        <n v="196.00000055506825"/>
        <n v="234.00000063702464"/>
        <n v="2826.0000005364418"/>
        <n v="198.99999937042594"/>
        <n v="306.99999947100878"/>
        <n v="254.00000028312206"/>
        <n v="248.99999974295497"/>
        <n v="1323.000000603497"/>
        <n v="354.00000102818012"/>
        <n v="1074.0000008605421"/>
        <n v="71.999999228864908"/>
        <n v="108.00000010058284"/>
        <n v="216.00000020116568"/>
        <n v="890.00000059604645"/>
        <n v="46.999999042600393"/>
        <n v="12.999999895691872"/>
        <n v="6.0000001452863216"/>
        <n v="63.99999987334013"/>
        <n v="157.00000086799264"/>
        <n v="1543.9999988302588"/>
        <n v="375.00000027939677"/>
        <n v="967.00000036507845"/>
        <n v="861.9999990798533"/>
        <n v="2223.9999993704259"/>
        <n v="1502.0000003278255"/>
        <n v="210.99999966099858"/>
        <n v="1586.9999994523823"/>
        <n v="1025.9999996982515"/>
        <n v="249.9999993480742"/>
        <n v="159.99999968335032"/>
        <n v="126.0000005364418"/>
        <n v="152.99999993294477"/>
        <n v="1231.999998819083"/>
        <n v="221.00000074133277"/>
        <n v="177.00000051409006"/>
        <n v="228.00000049173832"/>
        <n v="248.00000013783574"/>
        <n v="2545.0000008568168"/>
        <n v="2546.000000461936"/>
        <n v="2549.9999988824129"/>
        <n v="279.00000046938658"/>
        <n v="1669.9999993667006"/>
        <n v="995.99999897181988"/>
        <n v="916.99999999254942"/>
        <n v="1052.9999990947545"/>
        <n v="2446.9999993219972"/>
        <n v="599.99999944120646"/>
        <n v="859.99999986961484"/>
        <n v="310.00000080093741"/>
        <n v="389.9999993853271"/>
        <n v="535.99999956786633"/>
        <n v="479.99999905005097"/>
        <n v="332.99999926239252"/>
        <n v="621.00000120699406"/>
        <n v="860.99999947473407"/>
        <n v="1757.9999998211861"/>
        <n v="902.00000088661909"/>
        <n v="1425.0000005587935"/>
        <n v="650.99999941885471"/>
        <n v="360.00000117346644"/>
        <n v="176.00000090897083"/>
        <n v="541.00000010803342"/>
        <n v="670.99999906495214"/>
        <n v="185.99999947473407"/>
        <n v="233.00000103190541"/>
        <n v="109.99999931082129"/>
        <n v="115.99999945610762"/>
        <n v="70.000000018626451"/>
        <n v="489.00000052526593"/>
        <n v="114.00000024586916"/>
        <n v="285.0000006146729"/>
        <n v="253.00000067800283"/>
        <n v="217.99999941140413"/>
        <n v="834.0000000782311"/>
        <n v="191.99999962002039"/>
        <n v="127.99999974668026"/>
        <n v="78.999998979270458"/>
        <n v="128.99999935179949"/>
        <n v="173.99999918416142"/>
        <n v="725.00000037252903"/>
        <n v="247.00000053271651"/>
        <n v="309.00000119581819"/>
        <n v="120.00000039115548"/>
        <n v="101.99999995529652"/>
        <n v="1278.0000007711351"/>
        <n v="834.99999968335032"/>
        <n v="170.00000076368451"/>
        <n v="39.999999292194843"/>
        <n v="344.99999955296516"/>
        <n v="152.00000032782555"/>
        <n v="567.99999950453639"/>
        <n v="719.99999983236194"/>
        <n v="193.99999883025885"/>
        <n v="927.00000107288361"/>
        <n v="210.00000005587935"/>
        <n v="211.99999926611781"/>
        <n v="159.0000000782311"/>
        <n v="532.00000114738941"/>
        <n v="272.00000071898103"/>
        <n v="707.99999954178929"/>
        <n v="1388.0000000819564"/>
        <n v="737.00000066310167"/>
        <n v="872.99999976530671"/>
        <n v="1258.0000011250377"/>
        <n v="286.00000021979213"/>
        <n v="951.99999874457717"/>
        <n v="1395.9999994374812"/>
        <n v="925.99999895319343"/>
        <n v="1516.9999994337559"/>
        <n v="679.00000093504786"/>
        <n v="959.00000100955367"/>
        <n v="905.999999307096"/>
        <n v="956.99999928474426"/>
        <n v="823.99999899789691"/>
        <n v="596.00000102072954"/>
        <n v="432.00000040233135"/>
        <n v="486.99999880045652"/>
        <n v="2954.0000002831221"/>
        <n v="197.99999976530671"/>
        <n v="447.99999911338091"/>
        <n v="184.00000026449561"/>
        <n v="133.00000028684735"/>
        <n v="1297.0000008121133"/>
        <n v="541.99999971315265"/>
        <n v="158.00000047311187"/>
        <n v="456.00000098347664"/>
        <n v="1306.9999993778765"/>
        <n v="691.00000122562051"/>
        <n v="644.99999927356839"/>
        <n v="700.99999979138374"/>
        <n v="643.00000006332994"/>
        <n v="183.00000065937638"/>
        <n v="764.99999966472387"/>
        <n v="459.99999940395355"/>
        <n v="885.99999966099858"/>
        <n v="546.00000064820051"/>
        <n v="2586.9999993592501"/>
        <n v="1055.0000008195639"/>
        <n v="1631.9999992847443"/>
        <n v="1664.9999988265336"/>
        <n v="527.00000060722232"/>
        <n v="1164.0000005252659"/>
        <n v="757.99999991431832"/>
        <n v="428.99999907240272"/>
        <n v="466.9999991543591"/>
        <n v="350.99999969825149"/>
        <n v="485.9999991953373"/>
        <n v="565.00000068917871"/>
        <n v="516.99999952688813"/>
        <n v="426.00000025704503"/>
        <n v="420.00000011175871"/>
        <n v="537.99999877810478"/>
        <n v="377.99999909475446"/>
        <n v="616.00000066682696"/>
        <n v="961.99999982491136"/>
      </sharedItems>
      <fieldGroup base="9">
        <rangePr autoStart="0" startNum="60" endNum="62700" groupInterval="300"/>
        <groupItems count="211">
          <s v="&lt;60"/>
          <s v="60-360"/>
          <s v="360-660"/>
          <s v="660-960"/>
          <s v="960-1260"/>
          <s v="1260-1560"/>
          <s v="1560-1860"/>
          <s v="1860-2160"/>
          <s v="2160-2460"/>
          <s v="2460-2760"/>
          <s v="2760-3060"/>
          <s v="3060-3360"/>
          <s v="3360-3660"/>
          <s v="3660-3960"/>
          <s v="3960-4260"/>
          <s v="4260-4560"/>
          <s v="4560-4860"/>
          <s v="4860-5160"/>
          <s v="5160-5460"/>
          <s v="5460-5760"/>
          <s v="5760-6060"/>
          <s v="6060-6360"/>
          <s v="6360-6660"/>
          <s v="6660-6960"/>
          <s v="6960-7260"/>
          <s v="7260-7560"/>
          <s v="7560-7860"/>
          <s v="7860-8160"/>
          <s v="8160-8460"/>
          <s v="8460-8760"/>
          <s v="8760-9060"/>
          <s v="9060-9360"/>
          <s v="9360-9660"/>
          <s v="9660-9960"/>
          <s v="9960-10260"/>
          <s v="10260-10560"/>
          <s v="10560-10860"/>
          <s v="10860-11160"/>
          <s v="11160-11460"/>
          <s v="11460-11760"/>
          <s v="11760-12060"/>
          <s v="12060-12360"/>
          <s v="12360-12660"/>
          <s v="12660-12960"/>
          <s v="12960-13260"/>
          <s v="13260-13560"/>
          <s v="13560-13860"/>
          <s v="13860-14160"/>
          <s v="14160-14460"/>
          <s v="14460-14760"/>
          <s v="14760-15060"/>
          <s v="15060-15360"/>
          <s v="15360-15660"/>
          <s v="15660-15960"/>
          <s v="15960-16260"/>
          <s v="16260-16560"/>
          <s v="16560-16860"/>
          <s v="16860-17160"/>
          <s v="17160-17460"/>
          <s v="17460-17760"/>
          <s v="17760-18060"/>
          <s v="18060-18360"/>
          <s v="18360-18660"/>
          <s v="18660-18960"/>
          <s v="18960-19260"/>
          <s v="19260-19560"/>
          <s v="19560-19860"/>
          <s v="19860-20160"/>
          <s v="20160-20460"/>
          <s v="20460-20760"/>
          <s v="20760-21060"/>
          <s v="21060-21360"/>
          <s v="21360-21660"/>
          <s v="21660-21960"/>
          <s v="21960-22260"/>
          <s v="22260-22560"/>
          <s v="22560-22860"/>
          <s v="22860-23160"/>
          <s v="23160-23460"/>
          <s v="23460-23760"/>
          <s v="23760-24060"/>
          <s v="24060-24360"/>
          <s v="24360-24660"/>
          <s v="24660-24960"/>
          <s v="24960-25260"/>
          <s v="25260-25560"/>
          <s v="25560-25860"/>
          <s v="25860-26160"/>
          <s v="26160-26460"/>
          <s v="26460-26760"/>
          <s v="26760-27060"/>
          <s v="27060-27360"/>
          <s v="27360-27660"/>
          <s v="27660-27960"/>
          <s v="27960-28260"/>
          <s v="28260-28560"/>
          <s v="28560-28860"/>
          <s v="28860-29160"/>
          <s v="29160-29460"/>
          <s v="29460-29760"/>
          <s v="29760-30060"/>
          <s v="30060-30360"/>
          <s v="30360-30660"/>
          <s v="30660-30960"/>
          <s v="30960-31260"/>
          <s v="31260-31560"/>
          <s v="31560-31860"/>
          <s v="31860-32160"/>
          <s v="32160-32460"/>
          <s v="32460-32760"/>
          <s v="32760-33060"/>
          <s v="33060-33360"/>
          <s v="33360-33660"/>
          <s v="33660-33960"/>
          <s v="33960-34260"/>
          <s v="34260-34560"/>
          <s v="34560-34860"/>
          <s v="34860-35160"/>
          <s v="35160-35460"/>
          <s v="35460-35760"/>
          <s v="35760-36060"/>
          <s v="36060-36360"/>
          <s v="36360-36660"/>
          <s v="36660-36960"/>
          <s v="36960-37260"/>
          <s v="37260-37560"/>
          <s v="37560-37860"/>
          <s v="37860-38160"/>
          <s v="38160-38460"/>
          <s v="38460-38760"/>
          <s v="38760-39060"/>
          <s v="39060-39360"/>
          <s v="39360-39660"/>
          <s v="39660-39960"/>
          <s v="39960-40260"/>
          <s v="40260-40560"/>
          <s v="40560-40860"/>
          <s v="40860-41160"/>
          <s v="41160-41460"/>
          <s v="41460-41760"/>
          <s v="41760-42060"/>
          <s v="42060-42360"/>
          <s v="42360-42660"/>
          <s v="42660-42960"/>
          <s v="42960-43260"/>
          <s v="43260-43560"/>
          <s v="43560-43860"/>
          <s v="43860-44160"/>
          <s v="44160-44460"/>
          <s v="44460-44760"/>
          <s v="44760-45060"/>
          <s v="45060-45360"/>
          <s v="45360-45660"/>
          <s v="45660-45960"/>
          <s v="45960-46260"/>
          <s v="46260-46560"/>
          <s v="46560-46860"/>
          <s v="46860-47160"/>
          <s v="47160-47460"/>
          <s v="47460-47760"/>
          <s v="47760-48060"/>
          <s v="48060-48360"/>
          <s v="48360-48660"/>
          <s v="48660-48960"/>
          <s v="48960-49260"/>
          <s v="49260-49560"/>
          <s v="49560-49860"/>
          <s v="49860-50160"/>
          <s v="50160-50460"/>
          <s v="50460-50760"/>
          <s v="50760-51060"/>
          <s v="51060-51360"/>
          <s v="51360-51660"/>
          <s v="51660-51960"/>
          <s v="51960-52260"/>
          <s v="52260-52560"/>
          <s v="52560-52860"/>
          <s v="52860-53160"/>
          <s v="53160-53460"/>
          <s v="53460-53760"/>
          <s v="53760-54060"/>
          <s v="54060-54360"/>
          <s v="54360-54660"/>
          <s v="54660-54960"/>
          <s v="54960-55260"/>
          <s v="55260-55560"/>
          <s v="55560-55860"/>
          <s v="55860-56160"/>
          <s v="56160-56460"/>
          <s v="56460-56760"/>
          <s v="56760-57060"/>
          <s v="57060-57360"/>
          <s v="57360-57660"/>
          <s v="57660-57960"/>
          <s v="57960-58260"/>
          <s v="58260-58560"/>
          <s v="58560-58860"/>
          <s v="58860-59160"/>
          <s v="59160-59460"/>
          <s v="59460-59760"/>
          <s v="59760-60060"/>
          <s v="60060-60360"/>
          <s v="60360-60660"/>
          <s v="60660-60960"/>
          <s v="60960-61260"/>
          <s v="61260-61560"/>
          <s v="61560-61860"/>
          <s v="61860-62160"/>
          <s v="62160-62460"/>
          <s v="62460-62760"/>
          <s v="&gt;62760"/>
        </groupItems>
      </fieldGroup>
    </cacheField>
    <cacheField name="Date of Video Upload" numFmtId="0">
      <sharedItems containsSemiMixedTypes="0" containsNonDate="0" containsDate="1" containsString="0" minDate="2006-10-10T00:00:00" maxDate="2022-10-19T00:00:00" count="532">
        <d v="2022-07-29T00:00:00"/>
        <d v="2022-05-22T00:00:00"/>
        <d v="2021-02-09T00:00:00"/>
        <d v="2022-09-13T00:00:00"/>
        <d v="2017-03-21T00:00:00"/>
        <d v="2021-03-24T00:00:00"/>
        <d v="2019-07-24T00:00:00"/>
        <d v="2022-03-18T00:00:00"/>
        <d v="2020-06-17T00:00:00"/>
        <d v="2022-09-22T00:00:00"/>
        <d v="2022-07-03T00:00:00"/>
        <d v="2022-08-24T00:00:00"/>
        <d v="2022-01-19T00:00:00"/>
        <d v="2021-07-31T00:00:00"/>
        <d v="2010-05-03T00:00:00"/>
        <d v="2022-09-03T00:00:00"/>
        <d v="2021-03-02T00:00:00"/>
        <d v="2022-08-30T00:00:00"/>
        <d v="2022-10-18T00:00:00"/>
        <d v="2022-04-29T00:00:00"/>
        <d v="2022-08-03T00:00:00"/>
        <d v="2009-07-18T00:00:00"/>
        <d v="2022-06-28T00:00:00"/>
        <d v="2020-10-30T00:00:00"/>
        <d v="2018-04-24T00:00:00"/>
        <d v="2022-08-26T00:00:00"/>
        <d v="2020-09-08T00:00:00"/>
        <d v="2020-06-15T00:00:00"/>
        <d v="2022-08-31T00:00:00"/>
        <d v="2022-09-16T00:00:00"/>
        <d v="2022-09-21T00:00:00"/>
        <d v="2017-11-09T00:00:00"/>
        <d v="2022-08-19T00:00:00"/>
        <d v="2022-01-30T00:00:00"/>
        <d v="2022-08-20T00:00:00"/>
        <d v="2021-07-14T00:00:00"/>
        <d v="2019-01-13T00:00:00"/>
        <d v="2022-01-18T00:00:00"/>
        <d v="2022-01-16T00:00:00"/>
        <d v="2022-09-14T00:00:00"/>
        <d v="2021-08-03T00:00:00"/>
        <d v="2020-05-11T00:00:00"/>
        <d v="2022-09-20T00:00:00"/>
        <d v="2022-06-10T00:00:00"/>
        <d v="2022-06-13T00:00:00"/>
        <d v="2021-03-05T00:00:00"/>
        <d v="2020-05-09T00:00:00"/>
        <d v="2021-01-21T00:00:00"/>
        <d v="2021-11-15T00:00:00"/>
        <d v="2021-02-17T00:00:00"/>
        <d v="2017-03-02T00:00:00"/>
        <d v="2019-05-25T00:00:00"/>
        <d v="2021-11-05T00:00:00"/>
        <d v="2019-05-10T00:00:00"/>
        <d v="2022-02-22T00:00:00"/>
        <d v="2019-04-06T00:00:00"/>
        <d v="2020-06-25T00:00:00"/>
        <d v="2022-02-01T00:00:00"/>
        <d v="2020-01-09T00:00:00"/>
        <d v="2019-06-27T00:00:00"/>
        <d v="2019-10-11T00:00:00"/>
        <d v="2022-09-04T00:00:00"/>
        <d v="2021-12-15T00:00:00"/>
        <d v="2022-05-05T00:00:00"/>
        <d v="2022-09-19T00:00:00"/>
        <d v="2022-05-07T00:00:00"/>
        <d v="2020-07-06T00:00:00"/>
        <d v="2022-06-16T00:00:00"/>
        <d v="2022-05-10T00:00:00"/>
        <d v="2022-09-15T00:00:00"/>
        <d v="2022-03-06T00:00:00"/>
        <d v="2022-01-31T00:00:00"/>
        <d v="2017-11-28T00:00:00"/>
        <d v="2020-07-30T00:00:00"/>
        <d v="2020-12-19T00:00:00"/>
        <d v="2022-07-26T00:00:00"/>
        <d v="2022-06-02T00:00:00"/>
        <d v="2022-05-28T00:00:00"/>
        <d v="2022-08-16T00:00:00"/>
        <d v="2019-10-15T00:00:00"/>
        <d v="2022-03-04T00:00:00"/>
        <d v="2013-05-20T00:00:00"/>
        <d v="2021-12-02T00:00:00"/>
        <d v="2021-12-06T00:00:00"/>
        <d v="2015-08-15T00:00:00"/>
        <d v="2022-08-28T00:00:00"/>
        <d v="2022-07-15T00:00:00"/>
        <d v="2017-04-29T00:00:00"/>
        <d v="2021-09-10T00:00:00"/>
        <d v="2020-01-28T00:00:00"/>
        <d v="2014-09-07T00:00:00"/>
        <d v="2021-02-04T00:00:00"/>
        <d v="2022-03-19T00:00:00"/>
        <d v="2016-07-02T00:00:00"/>
        <d v="2022-01-28T00:00:00"/>
        <d v="2021-12-27T00:00:00"/>
        <d v="2022-03-01T00:00:00"/>
        <d v="2022-07-24T00:00:00"/>
        <d v="2017-05-23T00:00:00"/>
        <d v="2020-02-14T00:00:00"/>
        <d v="2022-09-12T00:00:00"/>
        <d v="2022-07-01T00:00:00"/>
        <d v="2022-09-11T00:00:00"/>
        <d v="2021-04-29T00:00:00"/>
        <d v="2020-04-11T00:00:00"/>
        <d v="2014-07-10T00:00:00"/>
        <d v="2022-09-09T00:00:00"/>
        <d v="2021-12-29T00:00:00"/>
        <d v="2022-04-15T00:00:00"/>
        <d v="2021-12-05T00:00:00"/>
        <d v="2020-04-21T00:00:00"/>
        <d v="2022-08-21T00:00:00"/>
        <d v="2016-03-17T00:00:00"/>
        <d v="2021-08-30T00:00:00"/>
        <d v="2017-11-18T00:00:00"/>
        <d v="2021-02-12T00:00:00"/>
        <d v="2022-06-09T00:00:00"/>
        <d v="2022-04-27T00:00:00"/>
        <d v="2022-07-07T00:00:00"/>
        <d v="2022-09-18T00:00:00"/>
        <d v="2022-06-25T00:00:00"/>
        <d v="2022-08-25T00:00:00"/>
        <d v="2021-09-15T00:00:00"/>
        <d v="2021-12-07T00:00:00"/>
        <d v="2013-06-11T00:00:00"/>
        <d v="2022-08-29T00:00:00"/>
        <d v="2021-03-20T00:00:00"/>
        <d v="2022-08-10T00:00:00"/>
        <d v="2019-06-14T00:00:00"/>
        <d v="2022-09-07T00:00:00"/>
        <d v="2022-08-14T00:00:00"/>
        <d v="2021-12-22T00:00:00"/>
        <d v="2019-04-23T00:00:00"/>
        <d v="2013-12-13T00:00:00"/>
        <d v="2022-08-18T00:00:00"/>
        <d v="2017-01-18T00:00:00"/>
        <d v="2017-11-25T00:00:00"/>
        <d v="2020-12-18T00:00:00"/>
        <d v="2014-11-10T00:00:00"/>
        <d v="2022-07-20T00:00:00"/>
        <d v="2019-08-18T00:00:00"/>
        <d v="2021-04-07T00:00:00"/>
        <d v="2018-10-26T00:00:00"/>
        <d v="2022-04-12T00:00:00"/>
        <d v="2018-07-07T00:00:00"/>
        <d v="2022-06-24T00:00:00"/>
        <d v="2021-06-02T00:00:00"/>
        <d v="2020-11-25T00:00:00"/>
        <d v="2022-08-23T00:00:00"/>
        <d v="2021-07-11T00:00:00"/>
        <d v="2022-07-12T00:00:00"/>
        <d v="2016-06-26T00:00:00"/>
        <d v="2020-11-09T00:00:00"/>
        <d v="2021-12-04T00:00:00"/>
        <d v="2022-06-11T00:00:00"/>
        <d v="2021-12-28T00:00:00"/>
        <d v="2019-06-16T00:00:00"/>
        <d v="2022-05-19T00:00:00"/>
        <d v="2021-11-21T00:00:00"/>
        <d v="2021-11-28T00:00:00"/>
        <d v="2022-02-05T00:00:00"/>
        <d v="2022-07-22T00:00:00"/>
        <d v="2017-05-03T00:00:00"/>
        <d v="2022-03-12T00:00:00"/>
        <d v="2022-08-15T00:00:00"/>
        <d v="2018-01-15T00:00:00"/>
        <d v="2017-02-01T00:00:00"/>
        <d v="2021-07-03T00:00:00"/>
        <d v="2021-08-06T00:00:00"/>
        <d v="2018-05-24T00:00:00"/>
        <d v="2022-09-17T00:00:00"/>
        <d v="2022-08-05T00:00:00"/>
        <d v="2018-12-28T00:00:00"/>
        <d v="2020-12-16T00:00:00"/>
        <d v="2021-10-22T00:00:00"/>
        <d v="2017-06-23T00:00:00"/>
        <d v="2022-09-05T00:00:00"/>
        <d v="2020-08-21T00:00:00"/>
        <d v="2022-04-13T00:00:00"/>
        <d v="2022-04-09T00:00:00"/>
        <d v="2022-05-02T00:00:00"/>
        <d v="2021-11-04T00:00:00"/>
        <d v="2022-08-09T00:00:00"/>
        <d v="2019-12-20T00:00:00"/>
        <d v="2022-09-10T00:00:00"/>
        <d v="2022-08-27T00:00:00"/>
        <d v="2017-06-22T00:00:00"/>
        <d v="2020-08-08T00:00:00"/>
        <d v="2020-09-27T00:00:00"/>
        <d v="2019-05-20T00:00:00"/>
        <d v="2017-10-01T00:00:00"/>
        <d v="2021-01-07T00:00:00"/>
        <d v="2013-02-14T00:00:00"/>
        <d v="2020-02-13T00:00:00"/>
        <d v="2019-10-20T00:00:00"/>
        <d v="2022-08-22T00:00:00"/>
        <d v="2017-06-11T00:00:00"/>
        <d v="2020-06-22T00:00:00"/>
        <d v="2022-04-16T00:00:00"/>
        <d v="2022-07-02T00:00:00"/>
        <d v="2021-12-23T00:00:00"/>
        <d v="2019-06-04T00:00:00"/>
        <d v="2022-05-25T00:00:00"/>
        <d v="2022-04-02T00:00:00"/>
        <d v="2022-03-11T00:00:00"/>
        <d v="2018-05-06T00:00:00"/>
        <d v="2021-05-16T00:00:00"/>
        <d v="2014-12-01T00:00:00"/>
        <d v="2022-06-07T00:00:00"/>
        <d v="2022-05-23T00:00:00"/>
        <d v="2018-09-24T00:00:00"/>
        <d v="2019-10-26T00:00:00"/>
        <d v="2022-06-23T00:00:00"/>
        <d v="2021-09-24T00:00:00"/>
        <d v="2016-08-17T00:00:00"/>
        <d v="2022-02-27T00:00:00"/>
        <d v="2021-10-14T00:00:00"/>
        <d v="2017-07-09T00:00:00"/>
        <d v="2022-07-11T00:00:00"/>
        <d v="2022-01-11T00:00:00"/>
        <d v="2020-09-09T00:00:00"/>
        <d v="2020-08-16T00:00:00"/>
        <d v="2021-11-27T00:00:00"/>
        <d v="2019-04-15T00:00:00"/>
        <d v="2022-08-08T00:00:00"/>
        <d v="2022-03-17T00:00:00"/>
        <d v="2020-11-23T00:00:00"/>
        <d v="2022-05-04T00:00:00"/>
        <d v="2022-03-10T00:00:00"/>
        <d v="2020-07-25T00:00:00"/>
        <d v="2021-02-08T00:00:00"/>
        <d v="2022-08-06T00:00:00"/>
        <d v="2022-07-23T00:00:00"/>
        <d v="2022-02-18T00:00:00"/>
        <d v="2021-05-18T00:00:00"/>
        <d v="2018-02-22T00:00:00"/>
        <d v="2021-04-16T00:00:00"/>
        <d v="2020-10-31T00:00:00"/>
        <d v="2014-12-07T00:00:00"/>
        <d v="2022-06-30T00:00:00"/>
        <d v="2022-04-22T00:00:00"/>
        <d v="2018-01-10T00:00:00"/>
        <d v="2022-06-08T00:00:00"/>
        <d v="2017-06-27T00:00:00"/>
        <d v="2020-01-12T00:00:00"/>
        <d v="2015-04-07T00:00:00"/>
        <d v="2021-01-25T00:00:00"/>
        <d v="2021-04-21T00:00:00"/>
        <d v="2021-03-01T00:00:00"/>
        <d v="2022-05-29T00:00:00"/>
        <d v="2022-05-16T00:00:00"/>
        <d v="2020-06-21T00:00:00"/>
        <d v="2014-02-05T00:00:00"/>
        <d v="2021-05-21T00:00:00"/>
        <d v="2018-10-09T00:00:00"/>
        <d v="2022-09-06T00:00:00"/>
        <d v="2022-06-01T00:00:00"/>
        <d v="2017-07-29T00:00:00"/>
        <d v="2016-05-06T00:00:00"/>
        <d v="2018-03-25T00:00:00"/>
        <d v="2021-10-18T00:00:00"/>
        <d v="2018-10-17T00:00:00"/>
        <d v="2021-11-20T00:00:00"/>
        <d v="2021-11-25T00:00:00"/>
        <d v="2017-07-05T00:00:00"/>
        <d v="2020-10-18T00:00:00"/>
        <d v="2019-11-10T00:00:00"/>
        <d v="2022-09-08T00:00:00"/>
        <d v="2022-09-02T00:00:00"/>
        <d v="2020-08-13T00:00:00"/>
        <d v="2015-07-31T00:00:00"/>
        <d v="2022-02-08T00:00:00"/>
        <d v="2022-05-15T00:00:00"/>
        <d v="2021-06-15T00:00:00"/>
        <d v="2021-04-26T00:00:00"/>
        <d v="2020-11-02T00:00:00"/>
        <d v="2021-03-14T00:00:00"/>
        <d v="2017-06-03T00:00:00"/>
        <d v="2022-08-12T00:00:00"/>
        <d v="2016-03-16T00:00:00"/>
        <d v="2021-02-25T00:00:00"/>
        <d v="2021-01-30T00:00:00"/>
        <d v="2018-01-14T00:00:00"/>
        <d v="2022-04-08T00:00:00"/>
        <d v="2016-04-20T00:00:00"/>
        <d v="2019-12-01T00:00:00"/>
        <d v="2018-03-22T00:00:00"/>
        <d v="2018-06-11T00:00:00"/>
        <d v="2020-02-17T00:00:00"/>
        <d v="2014-03-04T00:00:00"/>
        <d v="2013-09-21T00:00:00"/>
        <d v="2012-02-12T00:00:00"/>
        <d v="2022-03-16T00:00:00"/>
        <d v="2015-08-19T00:00:00"/>
        <d v="2022-02-11T00:00:00"/>
        <d v="2020-03-15T00:00:00"/>
        <d v="2014-06-10T00:00:00"/>
        <d v="2022-07-19T00:00:00"/>
        <d v="2016-03-10T00:00:00"/>
        <d v="2022-05-24T00:00:00"/>
        <d v="2022-05-09T00:00:00"/>
        <d v="2013-10-09T00:00:00"/>
        <d v="2019-02-01T00:00:00"/>
        <d v="2013-07-20T00:00:00"/>
        <d v="2019-08-29T00:00:00"/>
        <d v="2022-01-21T00:00:00"/>
        <d v="2019-10-04T00:00:00"/>
        <d v="2019-09-01T00:00:00"/>
        <d v="2007-10-28T00:00:00"/>
        <d v="2022-03-15T00:00:00"/>
        <d v="2019-11-04T00:00:00"/>
        <d v="2020-11-21T00:00:00"/>
        <d v="2020-01-07T00:00:00"/>
        <d v="2022-04-18T00:00:00"/>
        <d v="2019-02-11T00:00:00"/>
        <d v="2020-04-05T00:00:00"/>
        <d v="2022-03-13T00:00:00"/>
        <d v="2018-02-18T00:00:00"/>
        <d v="2020-06-06T00:00:00"/>
        <d v="2021-07-07T00:00:00"/>
        <d v="2020-05-28T00:00:00"/>
        <d v="2021-05-22T00:00:00"/>
        <d v="2021-05-14T00:00:00"/>
        <d v="2019-10-14T00:00:00"/>
        <d v="2019-06-30T00:00:00"/>
        <d v="2020-09-22T00:00:00"/>
        <d v="2017-12-27T00:00:00"/>
        <d v="2018-07-04T00:00:00"/>
        <d v="2021-08-22T00:00:00"/>
        <d v="2021-11-13T00:00:00"/>
        <d v="2021-05-15T00:00:00"/>
        <d v="2021-05-06T00:00:00"/>
        <d v="2021-07-16T00:00:00"/>
        <d v="2019-12-25T00:00:00"/>
        <d v="2021-04-09T00:00:00"/>
        <d v="2017-09-27T00:00:00"/>
        <d v="2020-04-17T00:00:00"/>
        <d v="2022-01-14T00:00:00"/>
        <d v="2018-02-02T00:00:00"/>
        <d v="2021-03-30T00:00:00"/>
        <d v="2018-08-25T00:00:00"/>
        <d v="2022-04-24T00:00:00"/>
        <d v="2019-03-08T00:00:00"/>
        <d v="2017-03-07T00:00:00"/>
        <d v="2011-11-01T00:00:00"/>
        <d v="2021-09-29T00:00:00"/>
        <d v="2021-09-05T00:00:00"/>
        <d v="2018-12-15T00:00:00"/>
        <d v="2022-03-23T00:00:00"/>
        <d v="2020-07-23T00:00:00"/>
        <d v="2021-03-28T00:00:00"/>
        <d v="2020-10-01T00:00:00"/>
        <d v="2020-12-12T00:00:00"/>
        <d v="2021-08-08T00:00:00"/>
        <d v="2018-11-22T00:00:00"/>
        <d v="2018-08-14T00:00:00"/>
        <d v="2019-07-14T00:00:00"/>
        <d v="2019-08-09T00:00:00"/>
        <d v="2019-07-30T00:00:00"/>
        <d v="2022-06-21T00:00:00"/>
        <d v="2020-02-05T00:00:00"/>
        <d v="2022-02-14T00:00:00"/>
        <d v="2021-06-20T00:00:00"/>
        <d v="2019-05-08T00:00:00"/>
        <d v="2022-01-04T00:00:00"/>
        <d v="2020-02-15T00:00:00"/>
        <d v="2012-10-27T00:00:00"/>
        <d v="2017-06-16T00:00:00"/>
        <d v="2021-09-07T00:00:00"/>
        <d v="2021-09-28T00:00:00"/>
        <d v="2019-03-10T00:00:00"/>
        <d v="2017-10-08T00:00:00"/>
        <d v="2014-12-16T00:00:00"/>
        <d v="2018-01-24T00:00:00"/>
        <d v="2017-11-26T00:00:00"/>
        <d v="2012-11-24T00:00:00"/>
        <d v="2022-08-02T00:00:00"/>
        <d v="2022-10-11T00:00:00"/>
        <d v="2020-03-14T00:00:00"/>
        <d v="2021-04-13T00:00:00"/>
        <d v="2018-10-21T00:00:00"/>
        <d v="2020-05-17T00:00:00"/>
        <d v="2017-08-27T00:00:00"/>
        <d v="2018-11-03T00:00:00"/>
        <d v="2015-07-15T00:00:00"/>
        <d v="2018-10-16T00:00:00"/>
        <d v="2019-10-23T00:00:00"/>
        <d v="2019-04-26T00:00:00"/>
        <d v="2022-04-30T00:00:00"/>
        <d v="2013-10-20T00:00:00"/>
        <d v="2019-06-05T00:00:00"/>
        <d v="2021-10-24T00:00:00"/>
        <d v="2020-08-05T00:00:00"/>
        <d v="2021-05-13T00:00:00"/>
        <d v="2013-06-17T00:00:00"/>
        <d v="2022-08-11T00:00:00"/>
        <d v="2021-05-20T00:00:00"/>
        <d v="2020-09-24T00:00:00"/>
        <d v="2020-11-26T00:00:00"/>
        <d v="2016-10-20T00:00:00"/>
        <d v="2018-11-10T00:00:00"/>
        <d v="2016-01-17T00:00:00"/>
        <d v="2022-09-23T00:00:00"/>
        <d v="2022-05-18T00:00:00"/>
        <d v="2020-12-30T00:00:00"/>
        <d v="2022-06-06T00:00:00"/>
        <d v="2021-09-19T00:00:00"/>
        <d v="2018-12-22T00:00:00"/>
        <d v="2019-09-10T00:00:00"/>
        <d v="2020-09-10T00:00:00"/>
        <d v="2022-03-31T00:00:00"/>
        <d v="2020-06-24T00:00:00"/>
        <d v="2022-05-13T00:00:00"/>
        <d v="2017-07-10T00:00:00"/>
        <d v="2022-03-07T00:00:00"/>
        <d v="2016-04-29T00:00:00"/>
        <d v="2020-04-09T00:00:00"/>
        <d v="2022-06-03T00:00:00"/>
        <d v="2022-02-04T00:00:00"/>
        <d v="2022-01-25T00:00:00"/>
        <d v="2022-04-25T00:00:00"/>
        <d v="2010-06-05T00:00:00"/>
        <d v="2020-01-11T00:00:00"/>
        <d v="2020-12-27T00:00:00"/>
        <d v="2019-11-26T00:00:00"/>
        <d v="2017-07-07T00:00:00"/>
        <d v="2022-07-08T00:00:00"/>
        <d v="2018-03-18T00:00:00"/>
        <d v="2016-03-24T00:00:00"/>
        <d v="2020-11-13T00:00:00"/>
        <d v="2021-05-26T00:00:00"/>
        <d v="2017-01-13T00:00:00"/>
        <d v="2021-09-25T00:00:00"/>
        <d v="2020-07-12T00:00:00"/>
        <d v="2019-04-14T00:00:00"/>
        <d v="2018-01-21T00:00:00"/>
        <d v="2010-08-10T00:00:00"/>
        <d v="2021-03-31T00:00:00"/>
        <d v="2021-12-17T00:00:00"/>
        <d v="2022-03-28T00:00:00"/>
        <d v="2022-06-26T00:00:00"/>
        <d v="2019-03-09T00:00:00"/>
        <d v="2020-08-19T00:00:00"/>
        <d v="2021-12-01T00:00:00"/>
        <d v="2022-09-01T00:00:00"/>
        <d v="2017-10-18T00:00:00"/>
        <d v="2020-03-27T00:00:00"/>
        <d v="2020-02-08T00:00:00"/>
        <d v="2015-12-23T00:00:00"/>
        <d v="2020-08-30T00:00:00"/>
        <d v="2020-03-31T00:00:00"/>
        <d v="2015-10-31T00:00:00"/>
        <d v="2019-12-04T00:00:00"/>
        <d v="2021-08-27T00:00:00"/>
        <d v="2018-06-05T00:00:00"/>
        <d v="2022-06-15T00:00:00"/>
        <d v="2018-06-27T00:00:00"/>
        <d v="2019-11-14T00:00:00"/>
        <d v="2021-11-18T00:00:00"/>
        <d v="2016-08-04T00:00:00"/>
        <d v="2017-02-14T00:00:00"/>
        <d v="2015-08-06T00:00:00"/>
        <d v="2021-09-30T00:00:00"/>
        <d v="2021-09-14T00:00:00"/>
        <d v="2020-03-23T00:00:00"/>
        <d v="2020-12-02T00:00:00"/>
        <d v="2016-08-10T00:00:00"/>
        <d v="2016-03-09T00:00:00"/>
        <d v="2020-10-24T00:00:00"/>
        <d v="2019-02-24T00:00:00"/>
        <d v="2020-11-30T00:00:00"/>
        <d v="2020-03-26T00:00:00"/>
        <d v="2021-08-04T00:00:00"/>
        <d v="2022-04-19T00:00:00"/>
        <d v="2019-06-20T00:00:00"/>
        <d v="2021-02-27T00:00:00"/>
        <d v="2012-02-07T00:00:00"/>
        <d v="2020-03-13T00:00:00"/>
        <d v="2019-01-08T00:00:00"/>
        <d v="2022-03-09T00:00:00"/>
        <d v="2015-07-13T00:00:00"/>
        <d v="2022-06-12T00:00:00"/>
        <d v="2022-06-05T00:00:00"/>
        <d v="2020-08-31T00:00:00"/>
        <d v="2017-11-21T00:00:00"/>
        <d v="2019-05-24T00:00:00"/>
        <d v="2022-02-28T00:00:00"/>
        <d v="2018-07-22T00:00:00"/>
        <d v="2021-08-14T00:00:00"/>
        <d v="2021-10-12T00:00:00"/>
        <d v="2015-10-26T00:00:00"/>
        <d v="2019-04-24T00:00:00"/>
        <d v="2022-07-10T00:00:00"/>
        <d v="2021-12-14T00:00:00"/>
        <d v="2015-05-11T00:00:00"/>
        <d v="2021-08-12T00:00:00"/>
        <d v="2019-02-12T00:00:00"/>
        <d v="2015-04-18T00:00:00"/>
        <d v="2020-05-20T00:00:00"/>
        <d v="2019-07-04T00:00:00"/>
        <d v="2015-10-29T00:00:00"/>
        <d v="2022-07-16T00:00:00"/>
        <d v="2021-01-19T00:00:00"/>
        <d v="2021-09-16T00:00:00"/>
        <d v="2022-04-07T00:00:00"/>
        <d v="2019-11-25T00:00:00"/>
        <d v="2020-12-22T00:00:00"/>
        <d v="2021-01-29T00:00:00"/>
        <d v="2021-04-01T00:00:00"/>
        <d v="2020-02-25T00:00:00"/>
        <d v="2021-10-21T00:00:00"/>
        <d v="2015-05-12T00:00:00"/>
        <d v="2006-10-10T00:00:00"/>
        <d v="2008-09-22T00:00:00"/>
        <d v="2015-07-07T00:00:00"/>
        <d v="2022-07-31T00:00:00"/>
        <d v="2017-09-02T00:00:00"/>
        <d v="2018-06-08T00:00:00"/>
        <d v="2022-04-26T00:00:00"/>
        <d v="2022-02-13T00:00:00"/>
        <d v="2022-05-20T00:00:00"/>
        <d v="2018-07-30T00:00:00"/>
        <d v="2020-04-23T00:00:00"/>
        <d v="2020-11-14T00:00:00"/>
        <d v="2020-05-24T00:00:00"/>
        <d v="2021-09-09T00:00:00"/>
        <d v="2022-09-29T00:00:00"/>
        <d v="2017-08-06T00:00:00"/>
        <d v="2021-01-03T00:00:00"/>
        <d v="2022-09-25T00:00:00"/>
        <d v="2015-10-30T00:00:00"/>
        <d v="2017-10-26T00:00:00"/>
      </sharedItems>
      <fieldGroup par="29" base="10">
        <rangePr groupBy="months" startDate="2006-10-10T00:00:00" endDate="2022-10-19T00:00:00"/>
        <groupItems count="14">
          <s v="&lt;10/10/2006"/>
          <s v="Jan"/>
          <s v="Feb"/>
          <s v="Mar"/>
          <s v="Apr"/>
          <s v="May"/>
          <s v="Jun"/>
          <s v="Jul"/>
          <s v="Aug"/>
          <s v="Sep"/>
          <s v="Oct"/>
          <s v="Nov"/>
          <s v="Dec"/>
          <s v="&gt;19/10/2022"/>
        </groupItems>
      </fieldGroup>
    </cacheField>
    <cacheField name="No of Likes" numFmtId="0">
      <sharedItems containsString="0" containsBlank="1" containsNumber="1" containsInteger="1" minValue="0" maxValue="49000000"/>
    </cacheField>
    <cacheField name="Language of the Video" numFmtId="0">
      <sharedItems count="20">
        <s v="Kannada"/>
        <s v="Telugu"/>
        <s v="Hindi"/>
        <s v="English"/>
        <s v="Japenese"/>
        <s v="Tamil"/>
        <s v="N/A"/>
        <s v="Urdu"/>
        <s v="Punjabi"/>
        <s v="Malayalam"/>
        <s v="Mongalian"/>
        <s v="Russian"/>
        <s v="Italian"/>
        <s v="Hindi/English"/>
        <s v="Sanskrit"/>
        <s v="English + Hindi"/>
        <s v="Konkani"/>
        <s v="Arabic"/>
        <s v="Urdu + Arabic"/>
        <s v="Nawayathi"/>
      </sharedItems>
    </cacheField>
    <cacheField name="Subtitle" numFmtId="0">
      <sharedItems count="3">
        <s v="No"/>
        <s v="yes"/>
        <s v="N/A"/>
      </sharedItems>
    </cacheField>
    <cacheField name="Video Description" numFmtId="0">
      <sharedItems count="2">
        <s v="Yes"/>
        <s v="No"/>
      </sharedItems>
    </cacheField>
    <cacheField name="Hashtags" numFmtId="0">
      <sharedItems containsSemiMixedTypes="0" containsString="0" containsNumber="1" containsInteger="1" minValue="0" maxValue="28" count="13">
        <n v="0"/>
        <n v="1"/>
        <n v="3"/>
        <n v="2"/>
        <n v="7"/>
        <n v="11"/>
        <n v="4"/>
        <n v="6"/>
        <n v="5"/>
        <n v="10"/>
        <n v="9"/>
        <n v="8"/>
        <n v="28"/>
      </sharedItems>
    </cacheField>
    <cacheField name="No of Comments" numFmtId="0">
      <sharedItems containsMixedTypes="1" containsNumber="1" containsInteger="1" minValue="0" maxValue="7380000"/>
    </cacheField>
    <cacheField name="Date of the Last Comment" numFmtId="0">
      <sharedItems containsDate="1" containsMixedTypes="1" minDate="2002-05-21T00:00:00" maxDate="2022-10-12T00:00:00"/>
    </cacheField>
    <cacheField name="Maximum Quality of the Video" numFmtId="0">
      <sharedItems containsSemiMixedTypes="0" containsString="0" containsNumber="1" containsInteger="1" minValue="240" maxValue="2160" count="7">
        <n v="1080"/>
        <n v="720"/>
        <n v="2160"/>
        <n v="240"/>
        <n v="1440"/>
        <n v="480"/>
        <n v="360"/>
      </sharedItems>
    </cacheField>
    <cacheField name="No of Videos the Channel" numFmtId="0">
      <sharedItems containsSemiMixedTypes="0" containsString="0" containsNumber="1" containsInteger="1" minValue="2" maxValue="420000"/>
    </cacheField>
    <cacheField name="No of Playlist" numFmtId="0">
      <sharedItems containsString="0" containsBlank="1" containsNumber="1" containsInteger="1" minValue="0" maxValue="6000" count="142">
        <n v="12"/>
        <n v="0"/>
        <n v="48"/>
        <n v="113"/>
        <n v="14"/>
        <n v="31"/>
        <n v="45"/>
        <n v="7"/>
        <n v="122"/>
        <n v="8"/>
        <n v="76"/>
        <n v="41"/>
        <n v="21"/>
        <n v="43"/>
        <n v="170"/>
        <n v="1"/>
        <n v="4"/>
        <n v="2"/>
        <n v="11"/>
        <n v="20"/>
        <m/>
        <n v="30"/>
        <n v="5"/>
        <n v="37"/>
        <n v="28"/>
        <n v="9"/>
        <n v="27"/>
        <n v="6"/>
        <n v="54"/>
        <n v="63"/>
        <n v="90"/>
        <n v="18"/>
        <n v="56"/>
        <n v="52"/>
        <n v="86"/>
        <n v="32"/>
        <n v="13"/>
        <n v="23"/>
        <n v="143"/>
        <n v="84"/>
        <n v="65"/>
        <n v="149"/>
        <n v="78"/>
        <n v="150"/>
        <n v="22"/>
        <n v="26"/>
        <n v="51"/>
        <n v="33"/>
        <n v="527"/>
        <n v="6000"/>
        <n v="17"/>
        <n v="10"/>
        <n v="16"/>
        <n v="53"/>
        <n v="185"/>
        <n v="83"/>
        <n v="461"/>
        <n v="3"/>
        <n v="36"/>
        <n v="47"/>
        <n v="810"/>
        <n v="230"/>
        <n v="68"/>
        <n v="15"/>
        <n v="24"/>
        <n v="214"/>
        <n v="235"/>
        <n v="29"/>
        <n v="44"/>
        <n v="180"/>
        <n v="1000"/>
        <n v="25"/>
        <n v="202"/>
        <n v="77"/>
        <n v="140"/>
        <n v="455"/>
        <n v="73"/>
        <n v="19"/>
        <n v="171"/>
        <n v="196"/>
        <n v="60"/>
        <n v="361"/>
        <n v="195"/>
        <n v="69"/>
        <n v="227"/>
        <n v="130"/>
        <n v="66"/>
        <n v="206"/>
        <n v="64"/>
        <n v="255"/>
        <n v="95"/>
        <n v="175"/>
        <n v="42"/>
        <n v="108"/>
        <n v="290"/>
        <n v="93"/>
        <n v="57"/>
        <n v="40"/>
        <n v="82"/>
        <n v="103"/>
        <n v="330"/>
        <n v="292"/>
        <n v="106"/>
        <n v="80"/>
        <n v="234"/>
        <n v="308"/>
        <n v="39"/>
        <n v="105"/>
        <n v="563"/>
        <n v="75"/>
        <n v="157"/>
        <n v="38"/>
        <n v="99"/>
        <n v="134"/>
        <n v="100"/>
        <n v="35"/>
        <n v="34"/>
        <n v="125"/>
        <n v="85"/>
        <n v="61"/>
        <n v="1035"/>
        <n v="2000"/>
        <n v="62"/>
        <n v="50"/>
        <n v="117"/>
        <n v="126"/>
        <n v="155"/>
        <n v="110"/>
        <n v="200"/>
        <n v="55"/>
        <n v="250"/>
        <n v="225"/>
        <n v="81"/>
        <n v="190"/>
        <n v="313"/>
        <n v="5000"/>
        <n v="210"/>
        <n v="96"/>
        <n v="151"/>
        <n v="795"/>
        <n v="115"/>
        <n v="124"/>
      </sharedItems>
      <fieldGroup base="20">
        <rangePr autoStart="0" autoEnd="0" startNum="1" endNum="1000" groupInterval="5"/>
        <groupItems count="202">
          <s v="&lt;1 or (blank)"/>
          <s v="1-5"/>
          <s v="6-10"/>
          <s v="11-15"/>
          <s v="16-20"/>
          <s v="21-25"/>
          <s v="26-30"/>
          <s v="31-35"/>
          <s v="36-40"/>
          <s v="41-45"/>
          <s v="46-50"/>
          <s v="51-55"/>
          <s v="56-60"/>
          <s v="61-65"/>
          <s v="66-70"/>
          <s v="71-75"/>
          <s v="76-80"/>
          <s v="81-85"/>
          <s v="86-90"/>
          <s v="91-95"/>
          <s v="96-100"/>
          <s v="101-105"/>
          <s v="106-110"/>
          <s v="111-115"/>
          <s v="116-120"/>
          <s v="121-125"/>
          <s v="126-130"/>
          <s v="131-135"/>
          <s v="136-140"/>
          <s v="141-145"/>
          <s v="146-150"/>
          <s v="151-155"/>
          <s v="156-160"/>
          <s v="161-165"/>
          <s v="166-170"/>
          <s v="171-175"/>
          <s v="176-180"/>
          <s v="181-185"/>
          <s v="186-190"/>
          <s v="191-195"/>
          <s v="196-200"/>
          <s v="201-205"/>
          <s v="206-210"/>
          <s v="211-215"/>
          <s v="216-220"/>
          <s v="221-225"/>
          <s v="226-230"/>
          <s v="231-235"/>
          <s v="236-240"/>
          <s v="241-245"/>
          <s v="246-250"/>
          <s v="251-255"/>
          <s v="256-260"/>
          <s v="261-265"/>
          <s v="266-270"/>
          <s v="271-275"/>
          <s v="276-280"/>
          <s v="281-285"/>
          <s v="286-290"/>
          <s v="291-295"/>
          <s v="296-300"/>
          <s v="301-305"/>
          <s v="306-310"/>
          <s v="311-315"/>
          <s v="316-320"/>
          <s v="321-325"/>
          <s v="326-330"/>
          <s v="331-335"/>
          <s v="336-340"/>
          <s v="341-345"/>
          <s v="346-350"/>
          <s v="351-355"/>
          <s v="356-360"/>
          <s v="361-365"/>
          <s v="366-370"/>
          <s v="371-375"/>
          <s v="376-380"/>
          <s v="381-385"/>
          <s v="386-390"/>
          <s v="391-395"/>
          <s v="396-400"/>
          <s v="401-405"/>
          <s v="406-410"/>
          <s v="411-415"/>
          <s v="416-420"/>
          <s v="421-425"/>
          <s v="426-430"/>
          <s v="431-435"/>
          <s v="436-440"/>
          <s v="441-445"/>
          <s v="446-450"/>
          <s v="451-455"/>
          <s v="456-460"/>
          <s v="461-465"/>
          <s v="466-470"/>
          <s v="471-475"/>
          <s v="476-480"/>
          <s v="481-485"/>
          <s v="486-490"/>
          <s v="491-495"/>
          <s v="496-500"/>
          <s v="501-505"/>
          <s v="506-510"/>
          <s v="511-515"/>
          <s v="516-520"/>
          <s v="521-525"/>
          <s v="526-530"/>
          <s v="531-535"/>
          <s v="536-540"/>
          <s v="541-545"/>
          <s v="546-550"/>
          <s v="551-555"/>
          <s v="556-560"/>
          <s v="561-565"/>
          <s v="566-570"/>
          <s v="571-575"/>
          <s v="576-580"/>
          <s v="581-585"/>
          <s v="586-590"/>
          <s v="591-595"/>
          <s v="596-600"/>
          <s v="601-605"/>
          <s v="606-610"/>
          <s v="611-615"/>
          <s v="616-620"/>
          <s v="621-625"/>
          <s v="626-630"/>
          <s v="631-635"/>
          <s v="636-640"/>
          <s v="641-645"/>
          <s v="646-650"/>
          <s v="651-655"/>
          <s v="656-660"/>
          <s v="661-665"/>
          <s v="666-670"/>
          <s v="671-675"/>
          <s v="676-680"/>
          <s v="681-685"/>
          <s v="686-690"/>
          <s v="691-695"/>
          <s v="696-700"/>
          <s v="701-705"/>
          <s v="706-710"/>
          <s v="711-715"/>
          <s v="716-720"/>
          <s v="721-725"/>
          <s v="726-730"/>
          <s v="731-735"/>
          <s v="736-740"/>
          <s v="741-745"/>
          <s v="746-750"/>
          <s v="751-755"/>
          <s v="756-760"/>
          <s v="761-765"/>
          <s v="766-770"/>
          <s v="771-775"/>
          <s v="776-780"/>
          <s v="781-785"/>
          <s v="786-790"/>
          <s v="791-795"/>
          <s v="796-800"/>
          <s v="801-805"/>
          <s v="806-810"/>
          <s v="811-815"/>
          <s v="816-820"/>
          <s v="821-825"/>
          <s v="826-830"/>
          <s v="831-835"/>
          <s v="836-840"/>
          <s v="841-845"/>
          <s v="846-850"/>
          <s v="851-855"/>
          <s v="856-860"/>
          <s v="861-865"/>
          <s v="866-870"/>
          <s v="871-875"/>
          <s v="876-880"/>
          <s v="881-885"/>
          <s v="886-890"/>
          <s v="891-895"/>
          <s v="896-900"/>
          <s v="901-905"/>
          <s v="906-910"/>
          <s v="911-915"/>
          <s v="916-920"/>
          <s v="921-925"/>
          <s v="926-930"/>
          <s v="931-935"/>
          <s v="936-940"/>
          <s v="941-945"/>
          <s v="946-950"/>
          <s v="951-955"/>
          <s v="956-960"/>
          <s v="961-965"/>
          <s v="966-970"/>
          <s v="971-975"/>
          <s v="976-980"/>
          <s v="981-985"/>
          <s v="986-990"/>
          <s v="991-995"/>
          <s v="996-1000"/>
          <s v="&gt;1001"/>
        </groupItems>
      </fieldGroup>
    </cacheField>
    <cacheField name="Premiered or Not" numFmtId="0">
      <sharedItems count="2">
        <s v="No"/>
        <s v="Yes"/>
      </sharedItems>
    </cacheField>
    <cacheField name="Community Engagement (Posts per week)" numFmtId="0">
      <sharedItems containsSemiMixedTypes="0" containsString="0" containsNumber="1" containsInteger="1" minValue="0" maxValue="341" count="39">
        <n v="1"/>
        <n v="2"/>
        <n v="0"/>
        <n v="20"/>
        <n v="3"/>
        <n v="10"/>
        <n v="7"/>
        <n v="12"/>
        <n v="42"/>
        <n v="69"/>
        <n v="9"/>
        <n v="5"/>
        <n v="4"/>
        <n v="13"/>
        <n v="67"/>
        <n v="8"/>
        <n v="6"/>
        <n v="40"/>
        <n v="89"/>
        <n v="312"/>
        <n v="61"/>
        <n v="27"/>
        <n v="143"/>
        <n v="23"/>
        <n v="174"/>
        <n v="70"/>
        <n v="49"/>
        <n v="62"/>
        <n v="25"/>
        <n v="15"/>
        <n v="19"/>
        <n v="14"/>
        <n v="84"/>
        <n v="56"/>
        <n v="11"/>
        <n v="24"/>
        <n v="21"/>
        <n v="341"/>
        <n v="18"/>
      </sharedItems>
    </cacheField>
    <cacheField name="Intern Who Collected the Data" numFmtId="0">
      <sharedItems/>
    </cacheField>
    <cacheField name="video Type" numFmtId="1">
      <sharedItems count="5">
        <s v="Very Long"/>
        <s v="Long"/>
        <s v="Medium"/>
        <s v="Very short"/>
        <s v="Short"/>
      </sharedItems>
    </cacheField>
    <cacheField name="Creator Gender2" numFmtId="0" databaseField="0">
      <fieldGroup base="5">
        <discretePr count="6">
          <x v="0"/>
          <x v="1"/>
          <x v="3"/>
          <x v="3"/>
          <x v="2"/>
          <x v="3"/>
        </discretePr>
        <groupItems count="4">
          <s v="Male"/>
          <s v="Female"/>
          <s v="Company"/>
          <s v="Group1"/>
        </groupItems>
      </fieldGroup>
    </cacheField>
    <cacheField name="Total Channel Subcribers2" numFmtId="0" databaseField="0">
      <fieldGroup base="6">
        <discretePr count="549">
          <x v="1"/>
          <x v="10"/>
          <x v="0"/>
          <x v="11"/>
          <x v="19"/>
          <x v="5"/>
          <x v="12"/>
          <x v="3"/>
          <x v="1"/>
          <x v="22"/>
          <x v="14"/>
          <x v="10"/>
          <x v="21"/>
          <x v="22"/>
          <x v="1"/>
          <x v="7"/>
          <x v="21"/>
          <x v="1"/>
          <x v="19"/>
          <x v="2"/>
          <x v="17"/>
          <x v="6"/>
          <x v="12"/>
          <x v="14"/>
          <x v="22"/>
          <x v="11"/>
          <x v="4"/>
          <x v="4"/>
          <x v="21"/>
          <x v="19"/>
          <x v="22"/>
          <x v="4"/>
          <x v="22"/>
          <x v="4"/>
          <x v="11"/>
          <x v="19"/>
          <x v="0"/>
          <x v="1"/>
          <x v="5"/>
          <x v="12"/>
          <x v="7"/>
          <x v="8"/>
          <x v="19"/>
          <x v="12"/>
          <x v="18"/>
          <x v="9"/>
          <x v="17"/>
          <x v="22"/>
          <x v="20"/>
          <x v="6"/>
          <x v="11"/>
          <x v="19"/>
          <x v="19"/>
          <x v="18"/>
          <x v="3"/>
          <x v="19"/>
          <x v="2"/>
          <x v="11"/>
          <x v="18"/>
          <x v="19"/>
          <x v="0"/>
          <x v="20"/>
          <x v="3"/>
          <x v="3"/>
          <x v="6"/>
          <x v="2"/>
          <x v="20"/>
          <x v="11"/>
          <x v="3"/>
          <x v="18"/>
          <x v="9"/>
          <x v="22"/>
          <x v="13"/>
          <x v="19"/>
          <x v="11"/>
          <x v="2"/>
          <x v="13"/>
          <x v="16"/>
          <x v="13"/>
          <x v="14"/>
          <x v="19"/>
          <x v="22"/>
          <x v="4"/>
          <x v="12"/>
          <x v="9"/>
          <x v="0"/>
          <x v="22"/>
          <x v="20"/>
          <x v="4"/>
          <x v="0"/>
          <x v="22"/>
          <x v="11"/>
          <x v="4"/>
          <x v="19"/>
          <x v="0"/>
          <x v="5"/>
          <x v="5"/>
          <x v="21"/>
          <x v="17"/>
          <x v="11"/>
          <x v="3"/>
          <x v="20"/>
          <x v="22"/>
          <x v="19"/>
          <x v="19"/>
          <x v="19"/>
          <x v="19"/>
          <x v="0"/>
          <x v="13"/>
          <x v="3"/>
          <x v="5"/>
          <x v="2"/>
          <x v="11"/>
          <x v="14"/>
          <x v="21"/>
          <x v="10"/>
          <x v="15"/>
          <x v="20"/>
          <x v="14"/>
          <x v="4"/>
          <x v="0"/>
          <x v="19"/>
          <x v="0"/>
          <x v="0"/>
          <x v="13"/>
          <x v="21"/>
          <x v="19"/>
          <x v="4"/>
          <x v="13"/>
          <x v="1"/>
          <x v="18"/>
          <x v="4"/>
          <x v="22"/>
          <x v="15"/>
          <x v="12"/>
          <x v="15"/>
          <x v="11"/>
          <x v="11"/>
          <x v="22"/>
          <x v="12"/>
          <x v="3"/>
          <x v="19"/>
          <x v="22"/>
          <x v="11"/>
          <x v="5"/>
          <x v="13"/>
          <x v="14"/>
          <x v="12"/>
          <x v="19"/>
          <x v="22"/>
          <x v="3"/>
          <x v="13"/>
          <x v="22"/>
          <x v="1"/>
          <x v="7"/>
          <x v="19"/>
          <x v="12"/>
          <x v="21"/>
          <x v="0"/>
          <x v="13"/>
          <x v="19"/>
          <x v="3"/>
          <x v="3"/>
          <x v="20"/>
          <x v="20"/>
          <x v="1"/>
          <x v="13"/>
          <x v="21"/>
          <x v="3"/>
          <x v="1"/>
          <x v="12"/>
          <x v="12"/>
          <x v="4"/>
          <x v="13"/>
          <x v="5"/>
          <x v="10"/>
          <x v="4"/>
          <x v="1"/>
          <x v="20"/>
          <x v="0"/>
          <x v="2"/>
          <x v="6"/>
          <x v="11"/>
          <x v="6"/>
          <x v="3"/>
          <x v="16"/>
          <x v="22"/>
          <x v="19"/>
          <x v="15"/>
          <x v="22"/>
          <x v="11"/>
          <x v="11"/>
          <x v="19"/>
          <x v="3"/>
          <x v="9"/>
          <x v="1"/>
          <x v="2"/>
          <x v="3"/>
          <x v="2"/>
          <x v="0"/>
          <x v="3"/>
          <x v="0"/>
          <x v="8"/>
          <x v="1"/>
          <x v="0"/>
          <x v="2"/>
          <x v="15"/>
          <x v="11"/>
          <x v="6"/>
          <x v="22"/>
          <x v="6"/>
          <x v="5"/>
          <x v="17"/>
          <x v="3"/>
          <x v="4"/>
          <x v="21"/>
          <x v="11"/>
          <x v="11"/>
          <x v="18"/>
          <x v="1"/>
          <x v="11"/>
          <x v="16"/>
          <x v="19"/>
          <x v="4"/>
          <x v="0"/>
          <x v="19"/>
          <x v="13"/>
          <x v="2"/>
          <x v="1"/>
          <x v="5"/>
          <x v="2"/>
          <x v="17"/>
          <x v="20"/>
          <x v="14"/>
          <x v="0"/>
          <x v="0"/>
          <x v="0"/>
          <x v="6"/>
          <x v="3"/>
          <x v="12"/>
          <x v="3"/>
          <x v="11"/>
          <x v="2"/>
          <x v="18"/>
          <x v="14"/>
          <x v="6"/>
          <x v="6"/>
          <x v="16"/>
          <x v="13"/>
          <x v="12"/>
          <x v="11"/>
          <x v="15"/>
          <x v="0"/>
          <x v="0"/>
          <x v="8"/>
          <x v="12"/>
          <x v="0"/>
          <x v="3"/>
          <x v="12"/>
          <x v="2"/>
          <x v="7"/>
          <x v="13"/>
          <x v="4"/>
          <x v="4"/>
          <x v="11"/>
          <x v="13"/>
          <x v="12"/>
          <x v="3"/>
          <x v="8"/>
          <x v="21"/>
          <x v="15"/>
          <x v="3"/>
          <x v="21"/>
          <x v="16"/>
          <x v="12"/>
          <x v="3"/>
          <x v="3"/>
          <x v="7"/>
          <x v="2"/>
          <x v="19"/>
          <x v="3"/>
          <x v="1"/>
          <x v="15"/>
          <x v="4"/>
          <x v="2"/>
          <x v="19"/>
          <x v="17"/>
          <x v="9"/>
          <x v="0"/>
          <x v="16"/>
          <x v="22"/>
          <x v="4"/>
          <x v="0"/>
          <x v="4"/>
          <x v="0"/>
          <x v="0"/>
          <x v="3"/>
          <x v="13"/>
          <x v="5"/>
          <x v="13"/>
          <x v="13"/>
          <x v="11"/>
          <x v="22"/>
          <x v="8"/>
          <x v="0"/>
          <x v="18"/>
          <x v="4"/>
          <x v="8"/>
          <x v="1"/>
          <x v="3"/>
          <x v="6"/>
          <x v="12"/>
          <x v="9"/>
          <x v="9"/>
          <x v="4"/>
          <x v="11"/>
          <x v="4"/>
          <x v="19"/>
          <x v="0"/>
          <x v="12"/>
          <x v="18"/>
          <x v="4"/>
          <x v="15"/>
          <x v="11"/>
          <x v="19"/>
          <x v="14"/>
          <x v="15"/>
          <x v="2"/>
          <x v="12"/>
          <x v="14"/>
          <x v="14"/>
          <x v="4"/>
          <x v="11"/>
          <x v="9"/>
          <x v="3"/>
          <x v="6"/>
          <x v="22"/>
          <x v="1"/>
          <x v="4"/>
          <x v="14"/>
          <x v="20"/>
          <x v="14"/>
          <x v="8"/>
          <x v="5"/>
          <x v="9"/>
          <x v="10"/>
          <x v="11"/>
          <x v="18"/>
          <x v="8"/>
          <x v="10"/>
          <x v="13"/>
          <x v="14"/>
          <x v="11"/>
          <x v="13"/>
          <x v="12"/>
          <x v="4"/>
          <x v="11"/>
          <x v="18"/>
          <x v="11"/>
          <x v="3"/>
          <x v="12"/>
          <x v="22"/>
          <x v="0"/>
          <x v="22"/>
          <x v="5"/>
          <x v="22"/>
          <x v="3"/>
          <x v="14"/>
          <x v="7"/>
          <x v="11"/>
          <x v="11"/>
          <x v="14"/>
          <x v="18"/>
          <x v="13"/>
          <x v="14"/>
          <x v="6"/>
          <x v="5"/>
          <x v="12"/>
          <x v="6"/>
          <x v="4"/>
          <x v="11"/>
          <x v="11"/>
          <x v="1"/>
          <x v="20"/>
          <x v="0"/>
          <x v="6"/>
          <x v="8"/>
          <x v="8"/>
          <x v="17"/>
          <x v="11"/>
          <x v="4"/>
          <x v="6"/>
          <x v="20"/>
          <x v="8"/>
          <x v="16"/>
          <x v="2"/>
          <x v="19"/>
          <x v="3"/>
          <x v="22"/>
          <x v="6"/>
          <x v="6"/>
          <x v="11"/>
          <x v="11"/>
          <x v="20"/>
          <x v="16"/>
          <x v="19"/>
          <x v="18"/>
          <x v="11"/>
          <x v="8"/>
          <x v="12"/>
          <x v="12"/>
          <x v="18"/>
          <x v="11"/>
          <x v="6"/>
          <x v="12"/>
          <x v="12"/>
          <x v="3"/>
          <x v="13"/>
          <x v="8"/>
          <x v="17"/>
          <x v="6"/>
          <x v="2"/>
          <x v="8"/>
          <x v="1"/>
          <x v="22"/>
          <x v="11"/>
          <x v="6"/>
          <x v="0"/>
          <x v="13"/>
          <x v="1"/>
          <x v="4"/>
          <x v="20"/>
          <x v="1"/>
          <x v="13"/>
          <x v="2"/>
          <x v="12"/>
          <x v="21"/>
          <x v="11"/>
          <x v="12"/>
          <x v="2"/>
          <x v="3"/>
          <x v="18"/>
          <x v="1"/>
          <x v="17"/>
          <x v="3"/>
          <x v="11"/>
          <x v="5"/>
          <x v="4"/>
          <x v="12"/>
          <x v="18"/>
          <x v="7"/>
          <x v="8"/>
          <x v="18"/>
          <x v="16"/>
          <x v="15"/>
          <x v="19"/>
          <x v="16"/>
          <x v="18"/>
          <x v="15"/>
          <x v="12"/>
          <x v="19"/>
          <x v="6"/>
          <x v="0"/>
          <x v="2"/>
          <x v="19"/>
          <x v="5"/>
          <x v="6"/>
          <x v="11"/>
          <x v="7"/>
          <x v="21"/>
          <x v="3"/>
          <x v="22"/>
          <x v="4"/>
          <x v="20"/>
          <x v="11"/>
          <x v="16"/>
          <x v="2"/>
          <x v="22"/>
          <x v="11"/>
          <x v="22"/>
          <x v="5"/>
          <x v="11"/>
          <x v="11"/>
          <x v="2"/>
          <x v="3"/>
          <x v="12"/>
          <x v="11"/>
          <x v="17"/>
          <x v="19"/>
          <x v="17"/>
          <x v="13"/>
          <x v="19"/>
          <x v="17"/>
          <x v="4"/>
          <x v="8"/>
          <x v="2"/>
          <x v="3"/>
          <x v="0"/>
          <x v="19"/>
          <x v="19"/>
          <x v="7"/>
          <x v="22"/>
          <x v="19"/>
          <x v="19"/>
          <x v="13"/>
          <x v="3"/>
          <x v="5"/>
          <x v="8"/>
          <x v="3"/>
          <x v="20"/>
          <x v="7"/>
          <x v="20"/>
          <x v="13"/>
          <x v="19"/>
          <x v="13"/>
          <x v="5"/>
          <x v="7"/>
          <x v="19"/>
          <x v="5"/>
          <x v="12"/>
          <x v="13"/>
          <x v="11"/>
          <x v="2"/>
          <x v="0"/>
          <x v="7"/>
          <x v="8"/>
          <x v="7"/>
          <x v="2"/>
          <x v="11"/>
          <x v="6"/>
          <x v="16"/>
          <x v="12"/>
          <x v="12"/>
          <x v="21"/>
          <x v="10"/>
          <x v="7"/>
          <x v="0"/>
          <x v="4"/>
          <x v="4"/>
          <x v="4"/>
          <x v="0"/>
          <x v="9"/>
          <x v="8"/>
          <x v="0"/>
          <x v="2"/>
          <x v="0"/>
          <x v="7"/>
          <x v="0"/>
          <x v="13"/>
        </discretePr>
        <groupItems count="23">
          <s v="Group1"/>
          <s v="Group2"/>
          <s v="Group3"/>
          <s v="Group4"/>
          <s v="Group5"/>
          <s v="Group6"/>
          <s v="Group7"/>
          <s v="Group8"/>
          <s v="Group9"/>
          <s v="Group10"/>
          <s v="Group11"/>
          <s v="Group12"/>
          <s v="Group13"/>
          <s v="Group14"/>
          <s v="Group15"/>
          <s v="Group16"/>
          <s v="Group17"/>
          <s v="Group18"/>
          <s v="Group19"/>
          <s v="Group20"/>
          <s v="Group21"/>
          <s v="Group22"/>
          <s v="Group23"/>
        </groupItems>
      </fieldGroup>
    </cacheField>
    <cacheField name="Avg_Time(Min)" numFmtId="0" formula="'Duration in Seconds'/60" databaseField="0"/>
    <cacheField name="Quarters" numFmtId="0" databaseField="0">
      <fieldGroup base="10">
        <rangePr groupBy="quarters" startDate="2006-10-10T00:00:00" endDate="2022-10-19T00:00:00"/>
        <groupItems count="6">
          <s v="&lt;10/10/2006"/>
          <s v="Qtr1"/>
          <s v="Qtr2"/>
          <s v="Qtr3"/>
          <s v="Qtr4"/>
          <s v="&gt;19/10/2022"/>
        </groupItems>
      </fieldGroup>
    </cacheField>
    <cacheField name="Years" numFmtId="0" databaseField="0">
      <fieldGroup base="10">
        <rangePr groupBy="years" startDate="2006-10-10T00:00:00" endDate="2022-10-19T00:00:00"/>
        <groupItems count="19">
          <s v="&lt;10/10/2006"/>
          <s v="2006"/>
          <s v="2007"/>
          <s v="2008"/>
          <s v="2009"/>
          <s v="2010"/>
          <s v="2011"/>
          <s v="2012"/>
          <s v="2013"/>
          <s v="2014"/>
          <s v="2015"/>
          <s v="2016"/>
          <s v="2017"/>
          <s v="2018"/>
          <s v="2019"/>
          <s v="2020"/>
          <s v="2021"/>
          <s v="2022"/>
          <s v="&gt;19/10/2022"/>
        </groupItems>
      </fieldGroup>
    </cacheField>
  </cacheFields>
  <extLst>
    <ext xmlns:x14="http://schemas.microsoft.com/office/spreadsheetml/2009/9/main" uri="{725AE2AE-9491-48be-B2B4-4EB974FC3084}">
      <x14:pivotCacheDefinition pivotCacheId="2035514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2">
  <r>
    <s v="https://www.youtube.com/watch?v=_0fUOJ55gis"/>
    <n v="146059"/>
    <s v="Samse - Didupe Off-road Royal Enfield Himalayan"/>
    <s v="https://www.youtube.com/c/sriharick"/>
    <s v="srihari ck"/>
    <x v="0"/>
    <x v="0"/>
    <n v="7964284"/>
    <d v="1899-12-30T00:30:41"/>
    <x v="0"/>
    <x v="0"/>
    <n v="6700"/>
    <x v="0"/>
    <x v="0"/>
    <x v="0"/>
    <x v="0"/>
    <n v="419"/>
    <d v="2022-08-06T00:00:00"/>
    <x v="0"/>
    <n v="462"/>
    <x v="0"/>
    <x v="0"/>
    <x v="0"/>
    <s v="Akhil Teja"/>
    <x v="0"/>
  </r>
  <r>
    <s v="https://www.youtube.com/watch?v=_70MSLPRfZI"/>
    <n v="231969"/>
    <s v="Bhoom Baddhal Web Series"/>
    <s v="https://www.youtube.com/c/ChaibisketTelugu"/>
    <s v="Chai Bisket"/>
    <x v="0"/>
    <x v="1"/>
    <n v="137535681"/>
    <d v="1899-12-30T00:14:24"/>
    <x v="1"/>
    <x v="1"/>
    <n v="7800"/>
    <x v="1"/>
    <x v="0"/>
    <x v="0"/>
    <x v="1"/>
    <n v="189"/>
    <d v="2022-06-15T00:00:00"/>
    <x v="0"/>
    <n v="251"/>
    <x v="0"/>
    <x v="1"/>
    <x v="1"/>
    <s v="Akhil Teja"/>
    <x v="1"/>
  </r>
  <r>
    <s v="https://www.youtube.com/watch?v=_8gfCdt3H00&amp;t=87s"/>
    <n v="878"/>
    <s v="Customer Psychology, Four Views Of Consumer Decision Making"/>
    <s v="https://www.youtube.com/channel/UCcIUnCsBfONvbWdm3ncr82w"/>
    <s v="Virda Warsi"/>
    <x v="1"/>
    <x v="2"/>
    <n v="72945"/>
    <d v="1899-12-30T00:08:12"/>
    <x v="2"/>
    <x v="2"/>
    <n v="858"/>
    <x v="2"/>
    <x v="0"/>
    <x v="0"/>
    <x v="0"/>
    <n v="0"/>
    <s v="N/A"/>
    <x v="1"/>
    <n v="158"/>
    <x v="1"/>
    <x v="0"/>
    <x v="2"/>
    <s v="Syed safdar"/>
    <x v="2"/>
  </r>
  <r>
    <s v="https://www.youtube.com/watch?v=_CkFNJgKsFs"/>
    <n v="9965"/>
    <s v="Top countries with proven natural gas reserves"/>
    <s v="https://www.youtube.com/c/trtworld"/>
    <s v="TRT"/>
    <x v="2"/>
    <x v="3"/>
    <n v="541653219"/>
    <d v="1899-12-30T00:01:06"/>
    <x v="3"/>
    <x v="3"/>
    <n v="188"/>
    <x v="3"/>
    <x v="0"/>
    <x v="0"/>
    <x v="0"/>
    <n v="77"/>
    <d v="2022-09-22T00:00:00"/>
    <x v="0"/>
    <n v="46509"/>
    <x v="2"/>
    <x v="0"/>
    <x v="3"/>
    <s v="Syed safdar"/>
    <x v="3"/>
  </r>
  <r>
    <s v="https://www.youtube.com/watch?v=_GFkHA5EZdE"/>
    <n v="39780561"/>
    <s v="73 Questions With Selena Gomez"/>
    <s v="Vogue - YouTube"/>
    <s v="Vogue"/>
    <x v="2"/>
    <x v="4"/>
    <n v="3600496171"/>
    <d v="1899-12-30T00:07:40"/>
    <x v="4"/>
    <x v="4"/>
    <n v="901000"/>
    <x v="3"/>
    <x v="1"/>
    <x v="0"/>
    <x v="0"/>
    <n v="28221"/>
    <d v="2022-09-23T00:00:00"/>
    <x v="0"/>
    <n v="2872"/>
    <x v="3"/>
    <x v="0"/>
    <x v="0"/>
    <s v="Rahul Singh"/>
    <x v="2"/>
  </r>
  <r>
    <s v="https://www.youtube.com/watch?v=_HwPGXsklyY"/>
    <n v="257334"/>
    <s v="HERO - Baananchige Oduva Baara"/>
    <s v="https://www.youtube.com/c/RishabShettyFilms"/>
    <s v="Rishab Shetty Films"/>
    <x v="0"/>
    <x v="5"/>
    <n v="154898226"/>
    <d v="1899-12-30T00:06:01"/>
    <x v="5"/>
    <x v="5"/>
    <n v="8300"/>
    <x v="0"/>
    <x v="0"/>
    <x v="0"/>
    <x v="1"/>
    <n v="387"/>
    <d v="2021-04-24T00:00:00"/>
    <x v="2"/>
    <n v="94"/>
    <x v="4"/>
    <x v="0"/>
    <x v="2"/>
    <s v="Akhil Teja"/>
    <x v="2"/>
  </r>
  <r>
    <s v="https://www.youtube.com/watch?v=_LTiEXMc5J0"/>
    <n v="8830286"/>
    <s v="PUBG - Season 4 Gameplay Trailer"/>
    <s v="PUBG: BATTLEGROUNDS - YouTube"/>
    <s v="PUBG: BATTLEGROUNDS"/>
    <x v="2"/>
    <x v="6"/>
    <n v="225870537"/>
    <d v="1899-12-30T00:02:32"/>
    <x v="6"/>
    <x v="6"/>
    <n v="236000"/>
    <x v="3"/>
    <x v="0"/>
    <x v="0"/>
    <x v="0"/>
    <n v="6345"/>
    <d v="2022-08-21T00:00:00"/>
    <x v="0"/>
    <n v="571"/>
    <x v="5"/>
    <x v="0"/>
    <x v="4"/>
    <s v="Rahul Singh"/>
    <x v="4"/>
  </r>
  <r>
    <s v="https://www.youtube.com/watch?v=_w6Uxclog7E"/>
    <n v="8843877"/>
    <s v="HOGWARTS LEGACY New Gameplay Demo 14 Minutes 4K"/>
    <s v="https://www.youtube.com/c/WildGamerSK"/>
    <s v="Wildgamersk"/>
    <x v="2"/>
    <x v="7"/>
    <n v="89251109"/>
    <d v="1899-12-30T00:14:18"/>
    <x v="7"/>
    <x v="7"/>
    <n v="107000"/>
    <x v="3"/>
    <x v="1"/>
    <x v="0"/>
    <x v="0"/>
    <n v="9562"/>
    <d v="2022-09-21T00:00:00"/>
    <x v="2"/>
    <n v="2956"/>
    <x v="6"/>
    <x v="0"/>
    <x v="2"/>
    <s v="prateek"/>
    <x v="1"/>
  </r>
  <r>
    <s v="https://www.youtube.com/watch?v=_WOIlB3RisM"/>
    <n v="3809666"/>
    <s v="【GMV】 Tribute to Ghost &quot;SIMON RILEY&quot; - Legends Never Die - Modern Warfare"/>
    <s v="https://www.youtube.com/c/CodenameRedDragon"/>
    <s v="Codename RedDragon"/>
    <x v="2"/>
    <x v="8"/>
    <n v="6289003"/>
    <d v="1899-12-30T00:03:54"/>
    <x v="8"/>
    <x v="8"/>
    <n v="87000"/>
    <x v="3"/>
    <x v="0"/>
    <x v="0"/>
    <x v="2"/>
    <n v="6961"/>
    <d v="2022-09-22T00:00:00"/>
    <x v="0"/>
    <n v="109"/>
    <x v="7"/>
    <x v="0"/>
    <x v="2"/>
    <s v="Syed safdar"/>
    <x v="4"/>
  </r>
  <r>
    <s v="https://www.youtube.com/watch?v=06nQFA1lfMk"/>
    <n v="49244"/>
    <s v="Hush Hush - Watch Now"/>
    <s v="Prime Video India - YouTube"/>
    <s v="Prime"/>
    <x v="2"/>
    <x v="9"/>
    <n v="6300485808"/>
    <d v="1899-12-30T00:00:40"/>
    <x v="9"/>
    <x v="9"/>
    <n v="145"/>
    <x v="2"/>
    <x v="1"/>
    <x v="0"/>
    <x v="2"/>
    <n v="27"/>
    <d v="2022-09-22T00:00:00"/>
    <x v="2"/>
    <n v="4572"/>
    <x v="8"/>
    <x v="0"/>
    <x v="5"/>
    <s v="Rahul Singh"/>
    <x v="3"/>
  </r>
  <r>
    <s v="https://www.youtube.com/watch?v=0BBROgyHlFE"/>
    <n v="5599742"/>
    <s v="ROUNDER GLUTES: 5 Mistakes Keeping Your Butt Flat"/>
    <s v="https://www.youtube.com/c/JeremyEthier"/>
    <s v="Jeremy Ethier"/>
    <x v="0"/>
    <x v="10"/>
    <n v="511124108"/>
    <d v="1899-12-30T00:09:43"/>
    <x v="10"/>
    <x v="10"/>
    <n v="70000"/>
    <x v="3"/>
    <x v="1"/>
    <x v="0"/>
    <x v="0"/>
    <n v="1558"/>
    <d v="2022-09-21T00:00:00"/>
    <x v="0"/>
    <n v="216"/>
    <x v="9"/>
    <x v="0"/>
    <x v="2"/>
    <s v="prateek"/>
    <x v="2"/>
  </r>
  <r>
    <s v="https://www.youtube.com/watch?v=0HheRYQ9ass"/>
    <n v="25052"/>
    <s v="The BEST Mockups You Will Find Online!"/>
    <s v="Satori Graphics - YouTube"/>
    <s v="Satori"/>
    <x v="0"/>
    <x v="11"/>
    <n v="58048539"/>
    <d v="1899-12-30T00:05:51"/>
    <x v="11"/>
    <x v="11"/>
    <n v="1400"/>
    <x v="3"/>
    <x v="1"/>
    <x v="0"/>
    <x v="0"/>
    <n v="70"/>
    <d v="2022-09-01T00:00:00"/>
    <x v="0"/>
    <n v="918"/>
    <x v="10"/>
    <x v="0"/>
    <x v="1"/>
    <s v="Rahul Singh"/>
    <x v="4"/>
  </r>
  <r>
    <s v="https://www.youtube.com/watch?v=0jUj3rfO7eM"/>
    <n v="50176015"/>
    <s v="THARA BHAiiiii"/>
    <s v="CarryMinati - YouTube"/>
    <s v="Ajey"/>
    <x v="0"/>
    <x v="12"/>
    <n v="3013145951"/>
    <d v="1899-12-30T00:14:32"/>
    <x v="12"/>
    <x v="12"/>
    <n v="630000"/>
    <x v="2"/>
    <x v="1"/>
    <x v="0"/>
    <x v="0"/>
    <n v="344247"/>
    <d v="2022-09-21T00:00:00"/>
    <x v="0"/>
    <n v="179"/>
    <x v="9"/>
    <x v="0"/>
    <x v="0"/>
    <s v="Rahul Singh"/>
    <x v="1"/>
  </r>
  <r>
    <s v="https://www.youtube.com/watch?v=0Kx3sobEBFE"/>
    <n v="94029821"/>
    <s v="Camila Cabello - Don't Go Yet (Official Video)"/>
    <s v="https://www.youtube.com/channel/UCk0wwaFCIkxwSfi6gpRqQUw"/>
    <s v="Camila Cabello"/>
    <x v="1"/>
    <x v="13"/>
    <n v="6165551266"/>
    <d v="1899-12-30T00:03:02"/>
    <x v="13"/>
    <x v="13"/>
    <n v="983000"/>
    <x v="3"/>
    <x v="1"/>
    <x v="0"/>
    <x v="3"/>
    <n v="15842"/>
    <d v="2022-09-22T00:00:00"/>
    <x v="0"/>
    <n v="180"/>
    <x v="11"/>
    <x v="0"/>
    <x v="1"/>
    <s v="Syed safdar"/>
    <x v="4"/>
  </r>
  <r>
    <s v="https://www.youtube.com/watch?v=0MtWtPEbTb0"/>
    <n v="21274487"/>
    <s v="Sugino Sensei 10th Dan Master of Katori Shinto Ryu"/>
    <s v="https://www.youtube.com/c/100healthyears"/>
    <s v="100 Years Of Health"/>
    <x v="2"/>
    <x v="14"/>
    <n v="21328785"/>
    <d v="1899-12-30T00:04:16"/>
    <x v="14"/>
    <x v="14"/>
    <n v="196000"/>
    <x v="4"/>
    <x v="0"/>
    <x v="0"/>
    <x v="4"/>
    <n v="16733"/>
    <d v="2022-09-21T00:00:00"/>
    <x v="3"/>
    <n v="308"/>
    <x v="12"/>
    <x v="0"/>
    <x v="2"/>
    <s v="prateek"/>
    <x v="4"/>
  </r>
  <r>
    <s v="https://www.youtube.com/watch?v=0vOeQehhXg4"/>
    <n v="371268"/>
    <s v="Dar es salaam to kilimanjaro flight"/>
    <s v="https://www.youtube.com/c/NaaAnveshana"/>
    <s v="Naa Anveshana"/>
    <x v="0"/>
    <x v="15"/>
    <n v="138395780"/>
    <d v="1899-12-30T00:24:00"/>
    <x v="15"/>
    <x v="15"/>
    <n v="20000"/>
    <x v="1"/>
    <x v="0"/>
    <x v="0"/>
    <x v="0"/>
    <n v="1221"/>
    <d v="2022-09-05T00:00:00"/>
    <x v="2"/>
    <n v="850"/>
    <x v="13"/>
    <x v="0"/>
    <x v="6"/>
    <s v="Akhil Teja"/>
    <x v="1"/>
  </r>
  <r>
    <s v="https://www.youtube.com/watch?v=0Wd7ZhGSkRo"/>
    <n v="1250286"/>
    <s v="Hands-on: DJI’s FPV is so immersive you’ll feel like you’re flying at nearly 90mph"/>
    <s v="CNET - YouTube"/>
    <s v="CNET"/>
    <x v="2"/>
    <x v="16"/>
    <n v="1582960304"/>
    <d v="1899-12-30T00:06:15"/>
    <x v="16"/>
    <x v="16"/>
    <n v="12000"/>
    <x v="3"/>
    <x v="1"/>
    <x v="0"/>
    <x v="0"/>
    <n v="1000"/>
    <d v="2022-09-11T00:00:00"/>
    <x v="2"/>
    <n v="20899"/>
    <x v="14"/>
    <x v="0"/>
    <x v="1"/>
    <s v="Rahul Singh"/>
    <x v="2"/>
  </r>
  <r>
    <s v="https://www.youtube.com/watch?v=1_KX_mJM2yA"/>
    <n v="115636"/>
    <s v="SUNDAY ATROCITIES | FITNESS INFLUENCER’S LIFE 🤦🏻‍♂️ "/>
    <s v="https://www.youtube.com/channel/UC4tAmPlk4IqPjYBcchbyeXg"/>
    <s v="Raja ajith"/>
    <x v="0"/>
    <x v="17"/>
    <n v="1951843"/>
    <d v="1899-12-30T00:08:28"/>
    <x v="17"/>
    <x v="17"/>
    <n v="2600"/>
    <x v="5"/>
    <x v="1"/>
    <x v="0"/>
    <x v="0"/>
    <n v="77"/>
    <d v="2022-09-20T00:00:00"/>
    <x v="0"/>
    <n v="47"/>
    <x v="15"/>
    <x v="0"/>
    <x v="0"/>
    <s v="Thinesh"/>
    <x v="2"/>
  </r>
  <r>
    <s v="https://www.youtube.com/watch?v=10Kqx6bUlXc"/>
    <n v="1770573"/>
    <s v="Are We Alone?"/>
    <s v="Aperture - YouTube"/>
    <s v="Aperture"/>
    <x v="0"/>
    <x v="18"/>
    <n v="116090698"/>
    <d v="1899-12-30T00:20:15"/>
    <x v="18"/>
    <x v="18"/>
    <n v="42000"/>
    <x v="3"/>
    <x v="1"/>
    <x v="0"/>
    <x v="0"/>
    <n v="6137"/>
    <d v="2022-08-21T00:00:00"/>
    <x v="2"/>
    <n v="145"/>
    <x v="16"/>
    <x v="0"/>
    <x v="4"/>
    <s v="Rahul Singh"/>
    <x v="1"/>
  </r>
  <r>
    <s v="https://www.youtube.com/watch?v=11QEwxkEmAE"/>
    <n v="235881"/>
    <s v="Acharya Movie Review"/>
    <s v="https://www.youtube.com/c/BarbellPitchMeetings"/>
    <s v="Barbell Pitch Meetings"/>
    <x v="0"/>
    <x v="19"/>
    <n v="7953522"/>
    <d v="1899-12-30T00:08:08"/>
    <x v="19"/>
    <x v="19"/>
    <n v="10000"/>
    <x v="1"/>
    <x v="0"/>
    <x v="0"/>
    <x v="0"/>
    <n v="1330"/>
    <d v="2022-05-14T00:00:00"/>
    <x v="0"/>
    <n v="68"/>
    <x v="17"/>
    <x v="1"/>
    <x v="0"/>
    <s v="Akhil Teja"/>
    <x v="2"/>
  </r>
  <r>
    <s v="https://www.youtube.com/watch?v=11vxt-Bo51Y&amp;t=106s"/>
    <n v="11234302"/>
    <s v="I opened free 5 star hotels for poor"/>
    <s v="https://www.youtube.com/c/HarshaSaiForYou"/>
    <s v="Harsha Sai - For You Telugu"/>
    <x v="0"/>
    <x v="20"/>
    <n v="665465558"/>
    <d v="1899-12-30T00:19:49"/>
    <x v="20"/>
    <x v="20"/>
    <n v="1100000"/>
    <x v="1"/>
    <x v="0"/>
    <x v="0"/>
    <x v="1"/>
    <n v="78759"/>
    <d v="2022-09-04T00:00:00"/>
    <x v="2"/>
    <n v="108"/>
    <x v="18"/>
    <x v="0"/>
    <x v="0"/>
    <s v="Akhil Teja"/>
    <x v="1"/>
  </r>
  <r>
    <s v="https://www.youtube.com/watch?v=12deJL0PFlw"/>
    <n v="151671688"/>
    <s v="Seaworld SHAMU Killer Whale Show"/>
    <s v="https://www.youtube.com/c/videotragic"/>
    <s v="Videotragic"/>
    <x v="2"/>
    <x v="21"/>
    <n v="151596424"/>
    <d v="1899-12-30T00:09:53"/>
    <x v="21"/>
    <x v="21"/>
    <n v="911000"/>
    <x v="3"/>
    <x v="0"/>
    <x v="0"/>
    <x v="0"/>
    <n v="32478"/>
    <d v="2022-09-21T00:00:00"/>
    <x v="1"/>
    <n v="15"/>
    <x v="1"/>
    <x v="0"/>
    <x v="2"/>
    <s v="prateek"/>
    <x v="2"/>
  </r>
  <r>
    <s v="https://www.youtube.com/watch?v=15NtFld9mVM"/>
    <n v="68333"/>
    <s v="5 Advanced Tips on how to use IF formula in Excel that will SURPRISE you"/>
    <s v="Chandoo - YouTube"/>
    <s v="Purna Buggirala"/>
    <x v="0"/>
    <x v="22"/>
    <n v="21517243"/>
    <d v="1899-12-30T00:09:28"/>
    <x v="22"/>
    <x v="22"/>
    <n v="1900"/>
    <x v="3"/>
    <x v="1"/>
    <x v="0"/>
    <x v="3"/>
    <n v="135"/>
    <d v="2022-09-11T00:00:00"/>
    <x v="0"/>
    <n v="383"/>
    <x v="6"/>
    <x v="0"/>
    <x v="1"/>
    <s v="Rahul Singh"/>
    <x v="2"/>
  </r>
  <r>
    <s v="https://www.youtube.com/watch?v=1BpYbEi2QcI"/>
    <n v="8551935"/>
    <s v="Do 100 PUSH UPS A Day | Life Changing"/>
    <s v="https://www.youtube.com/c/CHRISHERIA"/>
    <s v="Chris Heria"/>
    <x v="0"/>
    <x v="23"/>
    <n v="310394965"/>
    <d v="1899-12-30T00:13:28"/>
    <x v="23"/>
    <x v="23"/>
    <n v="217000"/>
    <x v="3"/>
    <x v="1"/>
    <x v="0"/>
    <x v="0"/>
    <n v="6603"/>
    <d v="2022-09-21T00:00:00"/>
    <x v="0"/>
    <n v="253"/>
    <x v="19"/>
    <x v="0"/>
    <x v="0"/>
    <s v="prateek"/>
    <x v="1"/>
  </r>
  <r>
    <s v="https://www.youtube.com/watch?v=1CR0QmCaMTs"/>
    <n v="153649156"/>
    <s v="Fabiolous Escape 2"/>
    <s v="Fabio Wibmer - YouTube"/>
    <s v="Fabio Wibmer"/>
    <x v="0"/>
    <x v="24"/>
    <n v="1381226940"/>
    <d v="1899-12-30T00:10:00"/>
    <x v="24"/>
    <x v="24"/>
    <n v="2100000"/>
    <x v="6"/>
    <x v="0"/>
    <x v="0"/>
    <x v="0"/>
    <n v="33768"/>
    <d v="2022-09-22T00:00:00"/>
    <x v="0"/>
    <n v="264"/>
    <x v="7"/>
    <x v="0"/>
    <x v="0"/>
    <s v="Rahul Singh"/>
    <x v="1"/>
  </r>
  <r>
    <s v="https://www.youtube.com/watch?v=1h7n0YiyYvk"/>
    <n v="3517520"/>
    <s v="Pokémon Journeys"/>
    <s v="Pokémon Asia Official (Hindi) - YouTube"/>
    <s v="Pokémon Asia Officia"/>
    <x v="2"/>
    <x v="6"/>
    <n v="300672370"/>
    <d v="1899-12-30T00:21:18"/>
    <x v="25"/>
    <x v="25"/>
    <n v="0"/>
    <x v="2"/>
    <x v="0"/>
    <x v="0"/>
    <x v="2"/>
    <n v="0"/>
    <s v="N/A"/>
    <x v="0"/>
    <n v="67"/>
    <x v="16"/>
    <x v="0"/>
    <x v="2"/>
    <s v="Rahul Singh"/>
    <x v="1"/>
  </r>
  <r>
    <s v="https://www.youtube.com/watch?v=2BDHD9xuycE&amp;t=8s"/>
    <n v="1118970"/>
    <s v="Types Of First Dates | Niharika Nm"/>
    <s v="https://www.youtube.com/c/NiharikaNm"/>
    <s v="Niharika Nm"/>
    <x v="1"/>
    <x v="25"/>
    <n v="359288086"/>
    <d v="1899-12-30T00:10:03"/>
    <x v="26"/>
    <x v="26"/>
    <n v="39000"/>
    <x v="3"/>
    <x v="1"/>
    <x v="0"/>
    <x v="1"/>
    <n v="2861"/>
    <d v="2022-09-09T00:00:00"/>
    <x v="0"/>
    <n v="83"/>
    <x v="20"/>
    <x v="0"/>
    <x v="2"/>
    <s v="Akhil Teja"/>
    <x v="1"/>
  </r>
  <r>
    <s v="https://www.youtube.com/watch?v=2btS31AU3Iw"/>
    <n v="3346789"/>
    <s v="How to build Dynamic &amp; Interactive Dashboard in EXCEL with Pivot Tables&amp;Charts | Tutorial Episode #1"/>
    <s v="https://www.youtube.com/c/OtherLevel%E2%80%99s"/>
    <s v="Other Level’S"/>
    <x v="2"/>
    <x v="26"/>
    <n v="11785885"/>
    <d v="1899-12-30T00:30:37"/>
    <x v="27"/>
    <x v="27"/>
    <n v="43000"/>
    <x v="3"/>
    <x v="0"/>
    <x v="0"/>
    <x v="2"/>
    <n v="494"/>
    <d v="2022-09-17T00:00:00"/>
    <x v="0"/>
    <n v="86"/>
    <x v="18"/>
    <x v="0"/>
    <x v="1"/>
    <s v="prateek"/>
    <x v="0"/>
  </r>
  <r>
    <s v="https://www.youtube.com/watch?v=2i0Vnjasnwo&amp;t=1044s"/>
    <n v="909640"/>
    <s v="Mercedes-Benz GLS 400D 4MATIC Review || In Telugu ||"/>
    <s v="https://www.youtube.com/channel/UCBVDOqAOemETfc-MOn4fqgA"/>
    <s v="PrasadAutomobile"/>
    <x v="0"/>
    <x v="27"/>
    <n v="5827463"/>
    <d v="1899-12-30T00:24:35"/>
    <x v="28"/>
    <x v="28"/>
    <n v="34000"/>
    <x v="1"/>
    <x v="0"/>
    <x v="0"/>
    <x v="0"/>
    <n v="1368"/>
    <d v="2022-09-02T00:00:00"/>
    <x v="2"/>
    <n v="13"/>
    <x v="20"/>
    <x v="0"/>
    <x v="2"/>
    <s v="Akhil Teja"/>
    <x v="1"/>
  </r>
  <r>
    <s v="https://www.youtube.com/watch?v=2jVBWyih-RU"/>
    <n v="2858740"/>
    <s v="Cars on the Road - Cast - TRUCKS"/>
    <s v="DisneyMusicVEVO - YouTube"/>
    <s v="Disney"/>
    <x v="2"/>
    <x v="28"/>
    <n v="25216557237"/>
    <d v="1899-12-30T00:03:19"/>
    <x v="29"/>
    <x v="29"/>
    <n v="3100"/>
    <x v="3"/>
    <x v="1"/>
    <x v="0"/>
    <x v="3"/>
    <n v="0"/>
    <s v="N/A"/>
    <x v="0"/>
    <n v="1812"/>
    <x v="13"/>
    <x v="0"/>
    <x v="1"/>
    <s v="Rahul Singh"/>
    <x v="4"/>
  </r>
  <r>
    <s v="https://www.youtube.com/watch?v=2Qsn7QHS1XU"/>
    <n v="2140193"/>
    <s v="Why You Should Skip the iPhone 14..."/>
    <s v="https://www.youtube.com/c/unboxtherapy"/>
    <s v="Unbox Therapy"/>
    <x v="0"/>
    <x v="29"/>
    <n v="4357678046"/>
    <d v="1899-12-30T00:20:04"/>
    <x v="30"/>
    <x v="30"/>
    <n v="21000"/>
    <x v="3"/>
    <x v="1"/>
    <x v="0"/>
    <x v="0"/>
    <n v="3847"/>
    <d v="2022-09-22T00:00:00"/>
    <x v="2"/>
    <n v="2064"/>
    <x v="18"/>
    <x v="0"/>
    <x v="2"/>
    <s v="Akhil Teja"/>
    <x v="1"/>
  </r>
  <r>
    <s v="https://www.youtube.com/watch?v=2Vv-BfVoq4g"/>
    <n v="3278291072"/>
    <s v="Ed Sheeran - Perfect"/>
    <s v="Ed Sheeran - YouTube"/>
    <s v="Ed Sheeran"/>
    <x v="0"/>
    <x v="30"/>
    <n v="28173317993"/>
    <d v="1899-12-30T00:04:39"/>
    <x v="31"/>
    <x v="31"/>
    <n v="18000000"/>
    <x v="3"/>
    <x v="0"/>
    <x v="0"/>
    <x v="2"/>
    <n v="476983"/>
    <d v="2022-09-21T00:00:00"/>
    <x v="2"/>
    <n v="257"/>
    <x v="21"/>
    <x v="0"/>
    <x v="2"/>
    <s v="Rahul Singh"/>
    <x v="4"/>
  </r>
  <r>
    <s v="https://www.youtube.com/watch?v=35QGGFMHuAY"/>
    <n v="68789"/>
    <s v="Volkswagen Polo All Variants | Gone But Not Forgotten"/>
    <s v="https://www.youtube.com/c/evoIndia"/>
    <s v="evo India"/>
    <x v="0"/>
    <x v="31"/>
    <n v="45520950"/>
    <d v="1899-12-30T00:29:02"/>
    <x v="32"/>
    <x v="32"/>
    <n v="2600"/>
    <x v="3"/>
    <x v="0"/>
    <x v="0"/>
    <x v="1"/>
    <n v="223"/>
    <d v="2022-08-22T00:00:00"/>
    <x v="2"/>
    <n v="762"/>
    <x v="18"/>
    <x v="0"/>
    <x v="0"/>
    <s v="Akhil Teja"/>
    <x v="1"/>
  </r>
  <r>
    <s v="https://www.youtube.com/watch?v=3jS_yEK8qVI"/>
    <n v="138831703"/>
    <s v="World’s Most Dangerous Escape Room!"/>
    <s v="https://www.youtube.com/user/MrBeast6000"/>
    <s v="MrBeast "/>
    <x v="0"/>
    <x v="32"/>
    <n v="17367031867"/>
    <d v="1899-12-30T00:08:00"/>
    <x v="33"/>
    <x v="33"/>
    <n v="4000000"/>
    <x v="3"/>
    <x v="1"/>
    <x v="0"/>
    <x v="0"/>
    <n v="144901"/>
    <d v="2022-09-22T00:00:00"/>
    <x v="0"/>
    <n v="728"/>
    <x v="7"/>
    <x v="0"/>
    <x v="2"/>
    <s v="Syed safdar"/>
    <x v="2"/>
  </r>
  <r>
    <s v="https://www.youtube.com/watch?v=3NVs--u1JZg"/>
    <n v="99876"/>
    <s v="Solus GT: Performance at the intersection of fantasy and reality"/>
    <s v="McLaren Automotive - YouTube"/>
    <s v="McLaren Automotive"/>
    <x v="2"/>
    <x v="33"/>
    <n v="48136318"/>
    <d v="1899-12-30T00:01:10"/>
    <x v="34"/>
    <x v="34"/>
    <n v="4700"/>
    <x v="6"/>
    <x v="0"/>
    <x v="0"/>
    <x v="2"/>
    <n v="480"/>
    <d v="2022-09-21T00:00:00"/>
    <x v="2"/>
    <n v="366"/>
    <x v="0"/>
    <x v="0"/>
    <x v="2"/>
    <s v="Rahul Singh"/>
    <x v="3"/>
  </r>
  <r>
    <s v="https://www.youtube.com/watch?v=3SsK-cxlj_w"/>
    <n v="17476468"/>
    <s v="25 Greatest Natural Wonders of the World - Travel Video"/>
    <s v="https://www.youtube.com/c/touropia"/>
    <s v="touropia"/>
    <x v="2"/>
    <x v="34"/>
    <n v="189275665"/>
    <d v="1899-12-30T00:35:03"/>
    <x v="35"/>
    <x v="35"/>
    <n v="98000"/>
    <x v="3"/>
    <x v="1"/>
    <x v="0"/>
    <x v="0"/>
    <n v="2616"/>
    <d v="2022-09-22T00:00:00"/>
    <x v="0"/>
    <n v="107"/>
    <x v="22"/>
    <x v="0"/>
    <x v="2"/>
    <s v="Syed safdar"/>
    <x v="0"/>
  </r>
  <r>
    <s v="https://www.youtube.com/watch?v=3xtntVX3uCM"/>
    <n v="36559485"/>
    <s v="School PTM"/>
    <s v="Harsh Beniwal - YouTube"/>
    <s v="Harsh Beniwal"/>
    <x v="0"/>
    <x v="35"/>
    <n v="1672855100"/>
    <d v="1899-12-30T00:14:21"/>
    <x v="36"/>
    <x v="36"/>
    <n v="1600000"/>
    <x v="2"/>
    <x v="0"/>
    <x v="0"/>
    <x v="0"/>
    <n v="40241"/>
    <d v="2022-09-21T00:00:00"/>
    <x v="0"/>
    <n v="160"/>
    <x v="17"/>
    <x v="0"/>
    <x v="2"/>
    <s v="Rahul Singh"/>
    <x v="1"/>
  </r>
  <r>
    <s v="https://www.youtube.com/watch?v=3YzUHpUrxyw"/>
    <n v="1737713"/>
    <s v="BEST OF 2021"/>
    <s v="Fabio Wibmer - YouTube"/>
    <s v="Fabio Wibmer"/>
    <x v="0"/>
    <x v="24"/>
    <n v="1381226940"/>
    <d v="1899-12-30T00:05:10"/>
    <x v="37"/>
    <x v="37"/>
    <n v="83000"/>
    <x v="6"/>
    <x v="0"/>
    <x v="0"/>
    <x v="0"/>
    <n v="1655"/>
    <d v="2022-09-21T00:00:00"/>
    <x v="0"/>
    <n v="264"/>
    <x v="7"/>
    <x v="0"/>
    <x v="0"/>
    <s v="Rahul Singh"/>
    <x v="4"/>
  </r>
  <r>
    <s v="https://www.youtube.com/watch?v=3ZuOzjepD3E"/>
    <n v="100"/>
    <s v="Unnoticable things when Storing information in Excel | YourExcelGuy"/>
    <s v="https://www.youtube.com/c/YourExcelGuy"/>
    <s v="Kadhiravan Jayachandiran"/>
    <x v="0"/>
    <x v="36"/>
    <n v="2797"/>
    <d v="1899-12-30T00:01:19"/>
    <x v="38"/>
    <x v="38"/>
    <n v="6"/>
    <x v="3"/>
    <x v="1"/>
    <x v="0"/>
    <x v="0"/>
    <n v="0"/>
    <s v="N/A"/>
    <x v="0"/>
    <n v="66"/>
    <x v="22"/>
    <x v="0"/>
    <x v="2"/>
    <s v="Syed safdar"/>
    <x v="3"/>
  </r>
  <r>
    <s v="https://www.youtube.com/watch?v=428zc1Ng3mg"/>
    <n v="169135"/>
    <s v="This Is Why Red Bull Keeps Winning Races"/>
    <s v="https://www.youtube.com/c/GPCulture"/>
    <s v="GP Culture"/>
    <x v="2"/>
    <x v="37"/>
    <n v="8888869"/>
    <d v="1899-12-30T00:09:04"/>
    <x v="39"/>
    <x v="29"/>
    <n v="688"/>
    <x v="3"/>
    <x v="1"/>
    <x v="0"/>
    <x v="2"/>
    <n v="233"/>
    <d v="2022-09-22T00:00:00"/>
    <x v="0"/>
    <n v="53"/>
    <x v="15"/>
    <x v="0"/>
    <x v="4"/>
    <s v="Syed safdar"/>
    <x v="2"/>
  </r>
  <r>
    <s v="https://www.youtube.com/watch?v=44UA61eY008"/>
    <n v="445718"/>
    <s v="Police Officers Find Out - What is JIHAD?"/>
    <s v="https://www.youtube.com/c/SabeelAhmedIslam"/>
    <s v="Sabeel Ahmed"/>
    <x v="0"/>
    <x v="38"/>
    <n v="37262644"/>
    <d v="1899-12-30T00:04:55"/>
    <x v="40"/>
    <x v="39"/>
    <n v="7700"/>
    <x v="3"/>
    <x v="1"/>
    <x v="0"/>
    <x v="0"/>
    <n v="799"/>
    <d v="2022-09-22T00:00:00"/>
    <x v="0"/>
    <n v="350"/>
    <x v="22"/>
    <x v="0"/>
    <x v="0"/>
    <s v="Syed safdar"/>
    <x v="4"/>
  </r>
  <r>
    <s v="https://www.youtube.com/watch?v=4MVHi96NZls"/>
    <n v="6349738"/>
    <s v="Every Outfit Hailey Bieber Wears in a Week"/>
    <s v="Vogue - YouTube"/>
    <s v="Vogue"/>
    <x v="2"/>
    <x v="4"/>
    <n v="3600496171"/>
    <d v="1899-12-30T00:09:06"/>
    <x v="41"/>
    <x v="23"/>
    <n v="223000"/>
    <x v="3"/>
    <x v="1"/>
    <x v="0"/>
    <x v="0"/>
    <n v="4157"/>
    <d v="2022-09-18T00:00:00"/>
    <x v="0"/>
    <n v="2872"/>
    <x v="3"/>
    <x v="0"/>
    <x v="0"/>
    <s v="Rahul Singh"/>
    <x v="2"/>
  </r>
  <r>
    <s v="https://www.youtube.com/watch?v=4oT2WupNkGg"/>
    <n v="2482051"/>
    <s v="My favorite author’s most accessible book to date"/>
    <s v="https://www.youtube.com/c/billgates"/>
    <s v="Bill Gates"/>
    <x v="0"/>
    <x v="39"/>
    <n v="374382821"/>
    <d v="1899-12-30T00:02:09"/>
    <x v="42"/>
    <x v="40"/>
    <n v="24000"/>
    <x v="3"/>
    <x v="1"/>
    <x v="0"/>
    <x v="0"/>
    <n v="0"/>
    <s v="N/A"/>
    <x v="0"/>
    <n v="566"/>
    <x v="23"/>
    <x v="1"/>
    <x v="2"/>
    <s v="prateek"/>
    <x v="4"/>
  </r>
  <r>
    <s v="https://www.youtube.com/watch?v=4rT6UJlJ0f0"/>
    <n v="696197"/>
    <s v="5 Creative Layout Techniques with InDesign and Photoshop"/>
    <s v="Yes I'm a Designer - YouTube"/>
    <s v="Martin Perhiniak"/>
    <x v="0"/>
    <x v="40"/>
    <n v="23449558"/>
    <d v="1899-12-30T00:17:35"/>
    <x v="43"/>
    <x v="41"/>
    <n v="29000"/>
    <x v="3"/>
    <x v="1"/>
    <x v="0"/>
    <x v="0"/>
    <n v="320"/>
    <d v="2022-09-21T00:00:00"/>
    <x v="0"/>
    <n v="647"/>
    <x v="23"/>
    <x v="0"/>
    <x v="2"/>
    <s v="Rahul Singh"/>
    <x v="1"/>
  </r>
  <r>
    <s v="https://www.youtube.com/watch?v=4VF0XURygo0"/>
    <n v="626871"/>
    <s v="Dance &amp; Celebration | Laddu Auction and Nimajjan"/>
    <s v="https://www.youtube.com/c/SushmaKiron"/>
    <s v="Sushma Kiron"/>
    <x v="1"/>
    <x v="41"/>
    <n v="297733462"/>
    <d v="1899-12-30T00:16:57"/>
    <x v="44"/>
    <x v="42"/>
    <n v="9900"/>
    <x v="1"/>
    <x v="0"/>
    <x v="0"/>
    <x v="0"/>
    <n v="476"/>
    <d v="2022-09-21T00:00:00"/>
    <x v="2"/>
    <n v="501"/>
    <x v="24"/>
    <x v="1"/>
    <x v="7"/>
    <s v="Akhil Teja"/>
    <x v="1"/>
  </r>
  <r>
    <s v="https://www.youtube.com/watch?v=4weR8ODzCRQ"/>
    <n v="1345202"/>
    <s v="Call of Duty Modern Warfare 2: Official Gameplay Trailer | Summer Game Fest 2022"/>
    <s v="https://www.youtube.com/c/IGN"/>
    <s v="IGN"/>
    <x v="2"/>
    <x v="42"/>
    <n v="14835705155"/>
    <d v="1899-12-30T00:07:40"/>
    <x v="4"/>
    <x v="43"/>
    <n v="22000"/>
    <x v="3"/>
    <x v="0"/>
    <x v="0"/>
    <x v="2"/>
    <n v="1500"/>
    <d v="2022-09-12T00:00:00"/>
    <x v="2"/>
    <n v="150697"/>
    <x v="25"/>
    <x v="0"/>
    <x v="8"/>
    <s v="Syed safdar"/>
    <x v="2"/>
  </r>
  <r>
    <s v="https://www.youtube.com/watch?v=5eY_12X3mWM"/>
    <n v="2443779"/>
    <s v="Washing Machine | My Village Show Comedy"/>
    <s v="https://www.youtube.com/c/MyVillageShow"/>
    <s v="My Village Show"/>
    <x v="0"/>
    <x v="43"/>
    <n v="692106406"/>
    <d v="1899-12-30T00:19:34"/>
    <x v="45"/>
    <x v="44"/>
    <n v="89000"/>
    <x v="1"/>
    <x v="1"/>
    <x v="0"/>
    <x v="0"/>
    <n v="1438"/>
    <d v="2022-06-14T00:00:00"/>
    <x v="2"/>
    <n v="233"/>
    <x v="26"/>
    <x v="0"/>
    <x v="0"/>
    <s v="Akhil Teja"/>
    <x v="1"/>
  </r>
  <r>
    <s v="https://www.youtube.com/watch?v=5FAGZ33QrT4"/>
    <n v="8883607"/>
    <s v="Security Check - Standup Comedy"/>
    <s v="Varun Grover - YouTube"/>
    <s v="Varun Grover"/>
    <x v="0"/>
    <x v="44"/>
    <n v="63609990"/>
    <d v="1899-12-30T00:07:28"/>
    <x v="46"/>
    <x v="45"/>
    <n v="434000"/>
    <x v="2"/>
    <x v="0"/>
    <x v="0"/>
    <x v="0"/>
    <n v="9399"/>
    <d v="2022-09-22T00:00:00"/>
    <x v="0"/>
    <n v="11"/>
    <x v="1"/>
    <x v="1"/>
    <x v="2"/>
    <s v="Rahul Singh"/>
    <x v="2"/>
  </r>
  <r>
    <s v="https://www.youtube.com/watch?v=5Mh3o886qpg"/>
    <n v="4238915"/>
    <s v="How do SSDs Work? | How does your Smartphone store data?"/>
    <s v="Branch Education - YouTube"/>
    <s v="Branch Education"/>
    <x v="2"/>
    <x v="45"/>
    <n v="36"/>
    <d v="1899-12-30T00:17:54"/>
    <x v="47"/>
    <x v="46"/>
    <n v="166000"/>
    <x v="3"/>
    <x v="1"/>
    <x v="0"/>
    <x v="0"/>
    <n v="6447"/>
    <d v="2022-09-22T00:00:00"/>
    <x v="0"/>
    <n v="166000"/>
    <x v="22"/>
    <x v="1"/>
    <x v="2"/>
    <s v="Rahul Singh"/>
    <x v="1"/>
  </r>
  <r>
    <s v="https://www.youtube.com/watch?v=5oVAXOCwCWE"/>
    <n v="4537582"/>
    <s v="BEST OF 2020"/>
    <s v="Fabio Wibmer - YouTube"/>
    <s v="Fabio Wibmer"/>
    <x v="0"/>
    <x v="24"/>
    <n v="1381226940"/>
    <d v="1899-12-30T00:06:30"/>
    <x v="48"/>
    <x v="47"/>
    <n v="194000"/>
    <x v="6"/>
    <x v="0"/>
    <x v="0"/>
    <x v="0"/>
    <n v="4974"/>
    <d v="2022-09-11T00:00:00"/>
    <x v="0"/>
    <n v="264"/>
    <x v="7"/>
    <x v="0"/>
    <x v="0"/>
    <s v="Rahul Singh"/>
    <x v="2"/>
  </r>
  <r>
    <s v="https://www.youtube.com/watch?v=5TfFVWWPw4s&amp;t=10s"/>
    <n v="3762579"/>
    <s v="Classroom Sothanaigal 3 | Micset"/>
    <s v="https://www.youtube.com/c/MicSet_official"/>
    <s v="Sri Ram"/>
    <x v="0"/>
    <x v="46"/>
    <n v="457011932"/>
    <d v="1899-12-30T00:10:08"/>
    <x v="49"/>
    <x v="30"/>
    <n v="176000"/>
    <x v="5"/>
    <x v="1"/>
    <x v="0"/>
    <x v="0"/>
    <n v="4054"/>
    <d v="2022-09-20T00:00:00"/>
    <x v="0"/>
    <n v="44"/>
    <x v="27"/>
    <x v="0"/>
    <x v="4"/>
    <s v="Thinesh"/>
    <x v="1"/>
  </r>
  <r>
    <s v="https://www.youtube.com/watch?v=5UMCrq-bBCg"/>
    <n v="45332993"/>
    <s v="Taylor Swift ft. Chris Stapleton - I Bet You Think About Me (Taylor's Version)"/>
    <s v="https://www.youtube.com/c/TaylorSwift"/>
    <s v="Taylor Swift"/>
    <x v="1"/>
    <x v="47"/>
    <n v="25906311446"/>
    <d v="1899-12-30T00:06:15"/>
    <x v="16"/>
    <x v="48"/>
    <n v="1500000"/>
    <x v="3"/>
    <x v="1"/>
    <x v="0"/>
    <x v="2"/>
    <n v="46497"/>
    <d v="2022-09-22T00:00:00"/>
    <x v="0"/>
    <n v="426"/>
    <x v="28"/>
    <x v="1"/>
    <x v="2"/>
    <s v="Syed safdar"/>
    <x v="2"/>
  </r>
  <r>
    <s v="https://www.youtube.com/watch?v=5uzB4z4iN0g"/>
    <n v="76310"/>
    <s v="Tableau Projects For Practice With Examples"/>
    <s v="Simplilearn - YouTube"/>
    <s v="Simplilearn"/>
    <x v="2"/>
    <x v="48"/>
    <n v="246600359"/>
    <d v="1899-12-30T00:01:12"/>
    <x v="50"/>
    <x v="49"/>
    <n v="1100"/>
    <x v="3"/>
    <x v="1"/>
    <x v="0"/>
    <x v="0"/>
    <n v="279"/>
    <d v="2022-08-21T00:00:00"/>
    <x v="0"/>
    <n v="4576"/>
    <x v="29"/>
    <x v="0"/>
    <x v="9"/>
    <s v="Rahul Singh"/>
    <x v="3"/>
  </r>
  <r>
    <s v="https://www.youtube.com/watch?v=670ZGMBjrPI"/>
    <n v="11034838"/>
    <s v="The 48 Laws of Power"/>
    <s v="illacertus - YouTube"/>
    <s v="illacertus"/>
    <x v="0"/>
    <x v="49"/>
    <n v="29400394"/>
    <d v="1899-12-30T00:29:18"/>
    <x v="51"/>
    <x v="50"/>
    <n v="8100"/>
    <x v="3"/>
    <x v="1"/>
    <x v="0"/>
    <x v="0"/>
    <n v="8167"/>
    <d v="2022-09-23T00:00:00"/>
    <x v="0"/>
    <n v="96"/>
    <x v="27"/>
    <x v="0"/>
    <x v="2"/>
    <s v="Rahul Singh"/>
    <x v="1"/>
  </r>
  <r>
    <s v="https://www.youtube.com/watch?v=68kjt7aEjEU"/>
    <n v="12288"/>
    <s v="Are Stress &amp; Worry Hurting Your Sleep? Here's How to Get More Sleep"/>
    <s v="https://www.youtube.com/c/MedCircle"/>
    <s v="Medcircle"/>
    <x v="2"/>
    <x v="50"/>
    <n v="128283412"/>
    <d v="1899-12-30T00:04:59"/>
    <x v="52"/>
    <x v="51"/>
    <n v="369"/>
    <x v="3"/>
    <x v="1"/>
    <x v="0"/>
    <x v="0"/>
    <n v="30"/>
    <d v="2021-09-21T00:00:00"/>
    <x v="0"/>
    <n v="349"/>
    <x v="29"/>
    <x v="1"/>
    <x v="4"/>
    <s v="prateek"/>
    <x v="4"/>
  </r>
  <r>
    <s v="https://www.youtube.com/watch?v=6dnqGrSKudM"/>
    <n v="3556375"/>
    <s v="DJI - This is DJI Mavic 3"/>
    <s v="DJI - YouTube"/>
    <s v="DJI"/>
    <x v="2"/>
    <x v="51"/>
    <n v="403300344"/>
    <d v="1899-12-30T00:04:08"/>
    <x v="53"/>
    <x v="52"/>
    <n v="74000"/>
    <x v="3"/>
    <x v="1"/>
    <x v="0"/>
    <x v="2"/>
    <n v="3300"/>
    <d v="2022-09-15T00:00:00"/>
    <x v="0"/>
    <n v="1099"/>
    <x v="30"/>
    <x v="0"/>
    <x v="10"/>
    <s v="Rahul Singh"/>
    <x v="4"/>
  </r>
  <r>
    <s v="https://www.youtube.com/watch?v=6Htn1x-_-is"/>
    <n v="65010839"/>
    <s v="Alan Walker, Sabrina Carpenter &amp; Farruko - On My Way"/>
    <s v="Farruko - YouTube"/>
    <s v="Carlos Efren Reyes Rosado"/>
    <x v="0"/>
    <x v="52"/>
    <n v="8637278122"/>
    <d v="1899-12-30T00:03:36"/>
    <x v="54"/>
    <x v="53"/>
    <n v="741000"/>
    <x v="3"/>
    <x v="0"/>
    <x v="0"/>
    <x v="2"/>
    <n v="19071"/>
    <d v="2022-09-21T00:00:00"/>
    <x v="0"/>
    <n v="316"/>
    <x v="31"/>
    <x v="0"/>
    <x v="2"/>
    <s v="Rahul Singh"/>
    <x v="4"/>
  </r>
  <r>
    <s v="https://www.youtube.com/watch?v=6iO6XhbVQfs"/>
    <n v="1049688"/>
    <s v="How This Humanoid Robot Was Made"/>
    <s v="WIRED - YouTube"/>
    <s v="WIRED"/>
    <x v="2"/>
    <x v="53"/>
    <n v="3194952098"/>
    <d v="1899-12-30T00:07:36"/>
    <x v="55"/>
    <x v="54"/>
    <n v="31000"/>
    <x v="3"/>
    <x v="1"/>
    <x v="0"/>
    <x v="0"/>
    <n v="2248"/>
    <d v="2022-09-18T00:00:00"/>
    <x v="0"/>
    <n v="3436"/>
    <x v="32"/>
    <x v="0"/>
    <x v="2"/>
    <s v="Rahul Singh"/>
    <x v="2"/>
  </r>
  <r>
    <s v="https://www.youtube.com/watch?v=6k7a8bw451M"/>
    <n v="7911431"/>
    <s v="Japan Night Aerials in 8K"/>
    <s v="Armadas - YouTube"/>
    <s v="Armadas"/>
    <x v="2"/>
    <x v="54"/>
    <n v="35759963"/>
    <d v="1899-12-30T00:04:34"/>
    <x v="56"/>
    <x v="55"/>
    <n v="134000"/>
    <x v="6"/>
    <x v="0"/>
    <x v="0"/>
    <x v="0"/>
    <n v="89000"/>
    <d v="2022-09-21T00:00:00"/>
    <x v="0"/>
    <n v="59"/>
    <x v="1"/>
    <x v="0"/>
    <x v="2"/>
    <s v="Rahul Singh"/>
    <x v="4"/>
  </r>
  <r>
    <s v="https://www.youtube.com/watch?v=6lBqYInBldk"/>
    <n v="1342429"/>
    <s v="How Power Query Will Change the Way You Use Excel"/>
    <s v="Leila Gharani - YouTube"/>
    <s v="Leila Gharani"/>
    <x v="1"/>
    <x v="55"/>
    <n v="162667679"/>
    <d v="1899-12-30T00:09:01"/>
    <x v="57"/>
    <x v="56"/>
    <n v="20000"/>
    <x v="3"/>
    <x v="1"/>
    <x v="0"/>
    <x v="0"/>
    <n v="935"/>
    <d v="2022-09-22T00:00:00"/>
    <x v="0"/>
    <n v="467"/>
    <x v="28"/>
    <x v="0"/>
    <x v="0"/>
    <s v="Rahul Singh"/>
    <x v="2"/>
  </r>
  <r>
    <s v="https://www.youtube.com/watch?v=6OoEXMpldWg"/>
    <n v="2801403"/>
    <s v="Ryan Reynold’s Speech Will Leave You SPEECHLESS — Best Life Advice"/>
    <s v="https://www.youtube.com/c/MotivationMentors"/>
    <s v="Motivation Mentors"/>
    <x v="2"/>
    <x v="56"/>
    <n v="13508260"/>
    <d v="1899-12-30T00:08:20"/>
    <x v="58"/>
    <x v="57"/>
    <n v="55000"/>
    <x v="3"/>
    <x v="1"/>
    <x v="0"/>
    <x v="3"/>
    <n v="1667"/>
    <d v="2022-05-19T00:00:00"/>
    <x v="0"/>
    <n v="56"/>
    <x v="17"/>
    <x v="0"/>
    <x v="11"/>
    <s v="Syed safdar"/>
    <x v="2"/>
  </r>
  <r>
    <s v="https://www.youtube.com/watch?v=6Pm0Mn0-jYU"/>
    <n v="7728343"/>
    <s v="Why Finland And Denmark Are Happier Than The U.S."/>
    <s v="CNBC Make It - YouTube"/>
    <s v="CNBC Make I"/>
    <x v="2"/>
    <x v="57"/>
    <n v="238976515"/>
    <d v="1899-12-30T00:25:44"/>
    <x v="59"/>
    <x v="58"/>
    <n v="131000"/>
    <x v="3"/>
    <x v="1"/>
    <x v="0"/>
    <x v="2"/>
    <n v="18306"/>
    <d v="2022-09-21T00:00:00"/>
    <x v="0"/>
    <n v="2209"/>
    <x v="33"/>
    <x v="0"/>
    <x v="11"/>
    <s v="Rahul Singh"/>
    <x v="1"/>
  </r>
  <r>
    <s v="https://www.youtube.com/watch?v=6tUWYXe9qbY"/>
    <n v="25799360"/>
    <s v="This Car Is Alive!"/>
    <s v="https://www.youtube.com/c/SupercarBlondie"/>
    <s v="Alex"/>
    <x v="1"/>
    <x v="58"/>
    <n v="1985196029"/>
    <d v="1899-12-30T00:06:46"/>
    <x v="60"/>
    <x v="59"/>
    <n v="627000"/>
    <x v="3"/>
    <x v="1"/>
    <x v="0"/>
    <x v="0"/>
    <n v="25343"/>
    <d v="2022-09-22T00:00:00"/>
    <x v="0"/>
    <n v="591"/>
    <x v="4"/>
    <x v="0"/>
    <x v="12"/>
    <s v="Syed safdar"/>
    <x v="2"/>
  </r>
  <r>
    <s v="https://www.youtube.com/watch?v=74cVT_tUpck"/>
    <n v="56385391"/>
    <s v="Coke Studio Season 12 | Wohi Khuda Hai"/>
    <s v="Coke Studio - YouTube"/>
    <s v="Atif Aslam"/>
    <x v="0"/>
    <x v="59"/>
    <n v="3416920219"/>
    <d v="1899-12-30T00:06:56"/>
    <x v="61"/>
    <x v="60"/>
    <n v="880000"/>
    <x v="2"/>
    <x v="1"/>
    <x v="0"/>
    <x v="3"/>
    <n v="49714"/>
    <d v="2022-09-22T00:00:00"/>
    <x v="0"/>
    <n v="531"/>
    <x v="34"/>
    <x v="0"/>
    <x v="0"/>
    <s v="Rahul Singh"/>
    <x v="2"/>
  </r>
  <r>
    <s v="https://www.youtube.com/watch?v=7CgXm2ZveHs"/>
    <n v="766"/>
    <s v="Byjus | Difference Inside vs Direct vs Centre Sale | BDA sale department 2022 #bda #byjus"/>
    <s v="https://www.youtube.com/channel/UC-g3NYy2viNMUjE4xrilJGw"/>
    <s v="World Of Hemant"/>
    <x v="0"/>
    <x v="60"/>
    <n v="19181"/>
    <d v="1899-12-30T00:02:57"/>
    <x v="62"/>
    <x v="61"/>
    <n v="13"/>
    <x v="2"/>
    <x v="0"/>
    <x v="0"/>
    <x v="5"/>
    <n v="15"/>
    <d v="2022-09-21T00:00:00"/>
    <x v="0"/>
    <n v="29"/>
    <x v="1"/>
    <x v="0"/>
    <x v="2"/>
    <s v="prateek"/>
    <x v="4"/>
  </r>
  <r>
    <s v="https://www.youtube.com/watch?v=7EGD9edu-ls"/>
    <n v="21175732"/>
    <s v="I Attended Spider-Man : No Way Home Premiere | Ashish Chanchlani | LA vlog"/>
    <s v="https://www.youtube.com/c/ashishchanchlanivines"/>
    <s v="Ashish Chanchlani"/>
    <x v="0"/>
    <x v="61"/>
    <n v="4104120507"/>
    <d v="1899-12-30T00:17:43"/>
    <x v="63"/>
    <x v="62"/>
    <n v="2000000"/>
    <x v="2"/>
    <x v="0"/>
    <x v="0"/>
    <x v="2"/>
    <n v="49215"/>
    <d v="2022-09-22T00:00:00"/>
    <x v="0"/>
    <n v="147"/>
    <x v="31"/>
    <x v="0"/>
    <x v="2"/>
    <s v="Syed safdar"/>
    <x v="1"/>
  </r>
  <r>
    <s v="https://www.youtube.com/watch?v=7EqXMwreN9Q"/>
    <n v="22966"/>
    <s v="Celebrating 120 Years of Excellence | Triumph Motorcycles"/>
    <s v="https://www.youtube.com/c/OfficialTriumph"/>
    <s v="Official Triumph Motorcycles"/>
    <x v="3"/>
    <x v="62"/>
    <n v="33272922"/>
    <d v="1899-12-30T00:01:26"/>
    <x v="64"/>
    <x v="63"/>
    <n v="911"/>
    <x v="3"/>
    <x v="0"/>
    <x v="0"/>
    <x v="0"/>
    <n v="48"/>
    <d v="2022-05-19T00:00:00"/>
    <x v="0"/>
    <n v="590"/>
    <x v="35"/>
    <x v="0"/>
    <x v="2"/>
    <s v="Akhil Teja"/>
    <x v="3"/>
  </r>
  <r>
    <s v="https://www.youtube.com/watch?v=-7Fno5pNS68"/>
    <n v="5052"/>
    <s v="How to take care of our pond."/>
    <s v="https://www.youtube.com/c/JonJandaiLifeisEasy"/>
    <s v="Jon Jandai Life Is Easy"/>
    <x v="0"/>
    <x v="63"/>
    <n v="12263799"/>
    <d v="1899-12-30T00:11:47"/>
    <x v="65"/>
    <x v="64"/>
    <n v="205"/>
    <x v="3"/>
    <x v="1"/>
    <x v="0"/>
    <x v="0"/>
    <n v="12"/>
    <d v="2021-09-21T00:00:00"/>
    <x v="0"/>
    <n v="255"/>
    <x v="25"/>
    <x v="0"/>
    <x v="2"/>
    <s v="prateek"/>
    <x v="1"/>
  </r>
  <r>
    <s v="https://www.youtube.com/watch?v=7ndU9sk9q14"/>
    <n v="3014644"/>
    <s v="Michael Jackson - Beat it @ghetto.spider"/>
    <s v="https://www.youtube.com/c/GhettoSpider"/>
    <s v="Ghetto Spider"/>
    <x v="0"/>
    <x v="64"/>
    <n v="95737920"/>
    <d v="1899-12-30T00:04:16"/>
    <x v="14"/>
    <x v="65"/>
    <n v="92000"/>
    <x v="3"/>
    <x v="0"/>
    <x v="0"/>
    <x v="0"/>
    <n v="5239"/>
    <d v="2022-09-21T00:00:00"/>
    <x v="0"/>
    <n v="45"/>
    <x v="17"/>
    <x v="0"/>
    <x v="0"/>
    <s v="prateek"/>
    <x v="4"/>
  </r>
  <r>
    <s v="https://www.youtube.com/watch?v=7sSJtScnsjE"/>
    <n v="149444"/>
    <s v="Anatomy of a Magazine Layout Part 1 - 15 Terms and Definitions"/>
    <s v="Yes I'm a Designer - YouTube"/>
    <s v="Martin Perhiniak"/>
    <x v="0"/>
    <x v="40"/>
    <n v="23449558"/>
    <d v="1899-12-30T00:14:22"/>
    <x v="66"/>
    <x v="66"/>
    <n v="4800"/>
    <x v="3"/>
    <x v="1"/>
    <x v="0"/>
    <x v="0"/>
    <n v="65"/>
    <d v="2022-09-10T00:00:00"/>
    <x v="0"/>
    <n v="647"/>
    <x v="23"/>
    <x v="0"/>
    <x v="2"/>
    <s v="Rahul Singh"/>
    <x v="1"/>
  </r>
  <r>
    <s v="https://www.youtube.com/watch?v=7XUyhRbJpWU"/>
    <n v="9954"/>
    <s v="Talasi Abbi Falls | Hidden Waterfalls In Forest"/>
    <s v="https://www.youtube.com/c/SathishEregowda"/>
    <s v="Sathish Eregowda"/>
    <x v="0"/>
    <x v="65"/>
    <n v="7785571"/>
    <d v="1899-12-30T00:08:42"/>
    <x v="67"/>
    <x v="67"/>
    <n v="556000"/>
    <x v="0"/>
    <x v="0"/>
    <x v="0"/>
    <x v="1"/>
    <n v="62"/>
    <d v="2022-07-16T00:00:00"/>
    <x v="0"/>
    <n v="237"/>
    <x v="31"/>
    <x v="0"/>
    <x v="2"/>
    <s v="Akhil Teja"/>
    <x v="2"/>
  </r>
  <r>
    <s v="https://www.youtube.com/watch?v=801vCdFTt7g"/>
    <n v="5346171"/>
    <s v="Inside One of The Largest PRIVATE JETS in The World"/>
    <s v="Enes Yilmazer - YouTube"/>
    <s v="Enes Yilmazer"/>
    <x v="0"/>
    <x v="66"/>
    <n v="447952948"/>
    <d v="1899-12-30T00:16:36"/>
    <x v="68"/>
    <x v="68"/>
    <n v="111000"/>
    <x v="3"/>
    <x v="1"/>
    <x v="0"/>
    <x v="0"/>
    <n v="3868"/>
    <d v="2022-09-23T00:00:00"/>
    <x v="2"/>
    <n v="197"/>
    <x v="36"/>
    <x v="0"/>
    <x v="2"/>
    <s v="Rahul Singh"/>
    <x v="1"/>
  </r>
  <r>
    <s v="https://www.youtube.com/watch?v=82VlSSGEhkE"/>
    <n v="130960"/>
    <s v="1958 Jeep Willys CJ3B - The First Ever SUV"/>
    <s v="https://www.youtube.com/c/FasBeam"/>
    <s v="Faisal Khan "/>
    <x v="0"/>
    <x v="67"/>
    <n v="649353263"/>
    <d v="1899-12-30T00:15:48"/>
    <x v="69"/>
    <x v="69"/>
    <n v="2500"/>
    <x v="3"/>
    <x v="0"/>
    <x v="0"/>
    <x v="1"/>
    <n v="128"/>
    <d v="2022-09-16T00:00:00"/>
    <x v="0"/>
    <n v="2103"/>
    <x v="4"/>
    <x v="0"/>
    <x v="6"/>
    <s v="Akhil Teja"/>
    <x v="1"/>
  </r>
  <r>
    <s v="https://www.youtube.com/watch?v=88Ew1NU7GrA"/>
    <n v="10370723"/>
    <s v="Car Crash Compilation 2022 #9"/>
    <s v="https://www.youtube.com/c/CarCrashDrivingfail"/>
    <s v="Car Crash - Driving Fail"/>
    <x v="2"/>
    <x v="68"/>
    <n v="31768603"/>
    <d v="1899-12-30T00:06:55"/>
    <x v="70"/>
    <x v="70"/>
    <n v="101000"/>
    <x v="3"/>
    <x v="0"/>
    <x v="0"/>
    <x v="2"/>
    <n v="2246"/>
    <d v="2022-09-21T00:00:00"/>
    <x v="0"/>
    <n v="48"/>
    <x v="15"/>
    <x v="0"/>
    <x v="0"/>
    <s v="prateek"/>
    <x v="2"/>
  </r>
  <r>
    <s v="https://www.youtube.com/watch?v=890wWM0lg94"/>
    <n v="7912055"/>
    <s v="Biggest Mystery in Aviation | What happened to MH370 Flight?"/>
    <s v="Dhruv Rathee - YouTube"/>
    <s v="Dhruv Rathee"/>
    <x v="0"/>
    <x v="69"/>
    <n v="1100982120"/>
    <d v="1899-12-30T00:20:32"/>
    <x v="71"/>
    <x v="71"/>
    <n v="345000"/>
    <x v="2"/>
    <x v="1"/>
    <x v="0"/>
    <x v="0"/>
    <n v="12188"/>
    <d v="2022-09-21T00:00:00"/>
    <x v="0"/>
    <n v="487"/>
    <x v="37"/>
    <x v="0"/>
    <x v="0"/>
    <s v="Rahul Singh"/>
    <x v="1"/>
  </r>
  <r>
    <s v="https://www.youtube.com/watch?v=8-9oFxYFODE"/>
    <n v="56550661"/>
    <s v="Drag Race: Formula E Car vs Cheetah"/>
    <s v="ABB Formula E - YouTube"/>
    <s v="ABB Formula E"/>
    <x v="2"/>
    <x v="70"/>
    <n v="170263099"/>
    <d v="1899-12-30T00:01:59"/>
    <x v="72"/>
    <x v="72"/>
    <n v="767000"/>
    <x v="3"/>
    <x v="1"/>
    <x v="0"/>
    <x v="0"/>
    <n v="19000"/>
    <d v="2022-09-22T00:00:00"/>
    <x v="0"/>
    <n v="2240"/>
    <x v="38"/>
    <x v="0"/>
    <x v="1"/>
    <s v="Rahul Singh"/>
    <x v="3"/>
  </r>
  <r>
    <s v="https://www.youtube.com/watch?v=89S-RbszwJE"/>
    <n v="141644942"/>
    <s v="Ava Max - Who's Laughing Now"/>
    <s v="Ava Max - YouTube"/>
    <s v="Ava Max"/>
    <x v="1"/>
    <x v="71"/>
    <n v="2875362894"/>
    <d v="1899-12-30T00:03:16"/>
    <x v="73"/>
    <x v="73"/>
    <n v="1300000"/>
    <x v="3"/>
    <x v="0"/>
    <x v="0"/>
    <x v="0"/>
    <n v="39000"/>
    <d v="2022-09-22T00:00:00"/>
    <x v="0"/>
    <n v="158"/>
    <x v="27"/>
    <x v="1"/>
    <x v="2"/>
    <s v="Rahul Singh"/>
    <x v="4"/>
  </r>
  <r>
    <s v="https://www.youtube.com/watch?v=8bPWXYM2ysU&amp;t=10s"/>
    <n v="28494371"/>
    <s v="Childhood Dreams | Aakash Gupta | Stand-up Comedy | Crowd Work"/>
    <s v="https://www.youtube.com/c/AakashGupta"/>
    <s v="Aakash Gupta"/>
    <x v="0"/>
    <x v="72"/>
    <n v="269017319"/>
    <d v="1899-12-30T00:08:47"/>
    <x v="74"/>
    <x v="74"/>
    <n v="1200000"/>
    <x v="2"/>
    <x v="0"/>
    <x v="1"/>
    <x v="2"/>
    <n v="12192"/>
    <d v="2022-09-25T00:00:00"/>
    <x v="2"/>
    <n v="27"/>
    <x v="17"/>
    <x v="0"/>
    <x v="2"/>
    <s v="Harshit Prajapat"/>
    <x v="2"/>
  </r>
  <r>
    <s v="https://www.youtube.com/watch?v=8C_ibG489oE"/>
    <n v="49193397"/>
    <s v="CLASHIVERSARY is Almost Here! RIP Barbarian?"/>
    <s v="Clash of Clans - YouTube"/>
    <s v="Clash of Clans"/>
    <x v="2"/>
    <x v="73"/>
    <n v="3659293357"/>
    <d v="1899-12-30T00:01:04"/>
    <x v="75"/>
    <x v="75"/>
    <n v="288000"/>
    <x v="6"/>
    <x v="0"/>
    <x v="0"/>
    <x v="2"/>
    <n v="9252"/>
    <d v="2022-09-20T00:00:00"/>
    <x v="0"/>
    <n v="577"/>
    <x v="39"/>
    <x v="0"/>
    <x v="1"/>
    <s v="Rahul Singh"/>
    <x v="3"/>
  </r>
  <r>
    <s v="https://www.youtube.com/watch?v=8I8wuFrp7gI"/>
    <n v="536737"/>
    <s v="Why Israel’s Doomsday Nationalists Want To Destroy This"/>
    <s v="https://www.youtube.com/c/ajplus"/>
    <s v="AJ+"/>
    <x v="2"/>
    <x v="74"/>
    <n v="322197136"/>
    <d v="1899-12-30T00:09:53"/>
    <x v="21"/>
    <x v="76"/>
    <n v="13000"/>
    <x v="3"/>
    <x v="1"/>
    <x v="0"/>
    <x v="2"/>
    <n v="7229"/>
    <d v="2022-09-22T00:00:00"/>
    <x v="0"/>
    <n v="5378"/>
    <x v="40"/>
    <x v="0"/>
    <x v="2"/>
    <s v="Syed safdar"/>
    <x v="2"/>
  </r>
  <r>
    <s v="https://www.youtube.com/watch?v=8kPftujhLBo&amp;t=65s"/>
    <n v="71798"/>
    <s v="Barbell &quot;Biryani&quot; Meal Plan || High Protein tasty biryani"/>
    <s v="https://www.youtube.com/c/BarbellBiryani"/>
    <s v="Barbell Biryani"/>
    <x v="0"/>
    <x v="75"/>
    <n v="8120683"/>
    <d v="1899-12-30T00:15:58"/>
    <x v="76"/>
    <x v="77"/>
    <n v="3500"/>
    <x v="1"/>
    <x v="0"/>
    <x v="0"/>
    <x v="0"/>
    <n v="248"/>
    <d v="2022-05-29T00:00:00"/>
    <x v="0"/>
    <n v="86"/>
    <x v="9"/>
    <x v="0"/>
    <x v="0"/>
    <s v="Akhil Teja"/>
    <x v="1"/>
  </r>
  <r>
    <s v="https://www.youtube.com/watch?v=8LKSwc-P-cE"/>
    <n v="259396"/>
    <s v="Motorola Edge 30 Fusion Overview"/>
    <s v="https://www.youtube.com/c/geekyranjit"/>
    <s v="Geekyranjit"/>
    <x v="0"/>
    <x v="76"/>
    <n v="801193944"/>
    <d v="1899-12-30T00:13:07"/>
    <x v="77"/>
    <x v="3"/>
    <n v="6800"/>
    <x v="3"/>
    <x v="0"/>
    <x v="0"/>
    <x v="0"/>
    <n v="1075"/>
    <d v="2022-09-14T00:00:00"/>
    <x v="2"/>
    <n v="3205"/>
    <x v="41"/>
    <x v="0"/>
    <x v="2"/>
    <s v="Akhil Teja"/>
    <x v="1"/>
  </r>
  <r>
    <s v="https://www.youtube.com/watch?v=8MapFmEnDa4"/>
    <n v="3527393"/>
    <s v="The True Cost Of Killer Drones | True Cost | Business Insider"/>
    <s v="https://www.youtube.com/user/businessinsider"/>
    <s v="Business Insider"/>
    <x v="2"/>
    <x v="77"/>
    <n v="3134231533"/>
    <d v="1899-12-30T00:11:46"/>
    <x v="78"/>
    <x v="78"/>
    <n v="28000"/>
    <x v="3"/>
    <x v="1"/>
    <x v="0"/>
    <x v="0"/>
    <n v="2675"/>
    <d v="2022-09-21T00:00:00"/>
    <x v="0"/>
    <n v="5319"/>
    <x v="42"/>
    <x v="0"/>
    <x v="13"/>
    <s v="prateek"/>
    <x v="1"/>
  </r>
  <r>
    <s v="https://www.youtube.com/watch?v=8PopR3x-VMY"/>
    <n v="2329284"/>
    <s v="C Programming For Beginners | Learn C Programming | C Tutorial For Beginners | Edureka"/>
    <s v="https://www.youtube.com/c/edurekaIN"/>
    <s v="Edureka"/>
    <x v="2"/>
    <x v="78"/>
    <n v="339868101"/>
    <d v="1899-12-30T02:11:07"/>
    <x v="79"/>
    <x v="79"/>
    <n v="39000"/>
    <x v="3"/>
    <x v="1"/>
    <x v="0"/>
    <x v="0"/>
    <n v="294"/>
    <d v="2022-09-05T00:00:00"/>
    <x v="0"/>
    <n v="7487"/>
    <x v="43"/>
    <x v="0"/>
    <x v="14"/>
    <s v="Syed safdar"/>
    <x v="0"/>
  </r>
  <r>
    <s v="https://www.youtube.com/watch?v=-8VfKZCOo_I"/>
    <n v="124158710"/>
    <s v="Camila Cabello - Bam Bam (Official Music Video) ft. Ed Sheeran"/>
    <s v="https://www.youtube.com/channel/UCk0wwaFCIkxwSfi6gpRqQUw"/>
    <s v="Camila Cabello"/>
    <x v="1"/>
    <x v="13"/>
    <n v="6165551266"/>
    <d v="1899-12-30T00:04:16"/>
    <x v="14"/>
    <x v="80"/>
    <n v="1700000"/>
    <x v="3"/>
    <x v="1"/>
    <x v="0"/>
    <x v="2"/>
    <n v="36550"/>
    <d v="2022-09-22T00:00:00"/>
    <x v="0"/>
    <n v="180"/>
    <x v="11"/>
    <x v="0"/>
    <x v="1"/>
    <s v="Syed safdar"/>
    <x v="4"/>
  </r>
  <r>
    <s v="https://www.youtube.com/watch?v=9edWX7TTsLw"/>
    <n v="1462380"/>
    <s v="Who owns water?"/>
    <s v="DW Documentary - YouTube"/>
    <s v="DW Documentary"/>
    <x v="2"/>
    <x v="79"/>
    <n v="708836991"/>
    <d v="1899-12-30T00:42:26"/>
    <x v="80"/>
    <x v="11"/>
    <n v="11000"/>
    <x v="3"/>
    <x v="1"/>
    <x v="0"/>
    <x v="2"/>
    <n v="3022"/>
    <d v="2022-09-21T00:00:00"/>
    <x v="0"/>
    <n v="857"/>
    <x v="44"/>
    <x v="0"/>
    <x v="2"/>
    <s v="Rahul Singh"/>
    <x v="0"/>
  </r>
  <r>
    <s v="https://www.youtube.com/watch?v=9eh4yLBHp7E"/>
    <n v="143581"/>
    <s v="All time FAVORITE Grips"/>
    <s v="Levinho - YouTube"/>
    <s v="Levinho"/>
    <x v="0"/>
    <x v="80"/>
    <n v="2020309659"/>
    <d v="1899-12-30T00:11:11"/>
    <x v="81"/>
    <x v="30"/>
    <n v="9000"/>
    <x v="6"/>
    <x v="1"/>
    <x v="0"/>
    <x v="2"/>
    <n v="372"/>
    <d v="2022-09-21T00:00:00"/>
    <x v="0"/>
    <n v="1869"/>
    <x v="27"/>
    <x v="0"/>
    <x v="11"/>
    <s v="Rahul Singh"/>
    <x v="1"/>
  </r>
  <r>
    <s v="https://www.youtube.com/watch?v=9ovBLDnUF1k"/>
    <n v="295899"/>
    <s v="My New Supercar Makeover!"/>
    <s v="Supercar Blondie - YouTube"/>
    <s v="Alex Hirschi"/>
    <x v="1"/>
    <x v="81"/>
    <n v="1996301312"/>
    <d v="1899-12-30T00:08:29"/>
    <x v="82"/>
    <x v="15"/>
    <n v="11000"/>
    <x v="3"/>
    <x v="1"/>
    <x v="0"/>
    <x v="0"/>
    <n v="824"/>
    <d v="2022-09-23T00:00:00"/>
    <x v="0"/>
    <n v="592"/>
    <x v="45"/>
    <x v="0"/>
    <x v="1"/>
    <s v="Rahul Singh"/>
    <x v="2"/>
  </r>
  <r>
    <s v="https://www.youtube.com/watch?v=9pnK8akbd2M"/>
    <n v="12616324"/>
    <s v="Batman: Arkham Origins Official Trailer"/>
    <s v="https://www.youtube.com/c/batmanarkham"/>
    <m/>
    <x v="2"/>
    <x v="82"/>
    <n v="99715024"/>
    <d v="1899-12-30T00:04:50"/>
    <x v="83"/>
    <x v="81"/>
    <n v="105000"/>
    <x v="3"/>
    <x v="0"/>
    <x v="0"/>
    <x v="0"/>
    <n v="17848"/>
    <d v="2022-08-29T00:00:00"/>
    <x v="1"/>
    <n v="95"/>
    <x v="22"/>
    <x v="0"/>
    <x v="2"/>
    <s v="Syed safdar"/>
    <x v="4"/>
  </r>
  <r>
    <s v="https://www.youtube.com/watch?v=9Zd9qvJUr-o"/>
    <n v="1332084"/>
    <s v="Dr. Anna Lembke: &quot;Your behavior will reset 100%&quot;"/>
    <s v="https://www.youtube.com/c/dailyMOTIVATIONcontact"/>
    <s v="Daily Motivation"/>
    <x v="2"/>
    <x v="83"/>
    <n v="115627718"/>
    <d v="1899-12-30T00:08:18"/>
    <x v="84"/>
    <x v="82"/>
    <n v="42000"/>
    <x v="3"/>
    <x v="1"/>
    <x v="0"/>
    <x v="0"/>
    <n v="1742"/>
    <d v="2022-09-20T00:00:00"/>
    <x v="0"/>
    <n v="331"/>
    <x v="25"/>
    <x v="0"/>
    <x v="6"/>
    <s v="prateek"/>
    <x v="2"/>
  </r>
  <r>
    <s v="https://www.youtube.com/watch?v=a08a4SYvCQE"/>
    <n v="1303498"/>
    <s v="Attack the Pressure points in human body! Tamotsu Miyahira's Kung-fu."/>
    <s v="https://www.youtube.com/c/kuroobiworld"/>
    <s v="Kuro-Obi World"/>
    <x v="0"/>
    <x v="84"/>
    <n v="318316297"/>
    <d v="1899-12-30T00:13:52"/>
    <x v="85"/>
    <x v="83"/>
    <n v="16000"/>
    <x v="3"/>
    <x v="1"/>
    <x v="0"/>
    <x v="0"/>
    <n v="433"/>
    <d v="2022-09-21T00:00:00"/>
    <x v="0"/>
    <n v="892"/>
    <x v="4"/>
    <x v="0"/>
    <x v="2"/>
    <s v="prateek"/>
    <x v="1"/>
  </r>
  <r>
    <s v="https://www.youtube.com/watch?v=a18py61_F_w"/>
    <n v="408785205"/>
    <s v="Coke Studio Season 8| Tajdar-e-Haram| Atif Aslam"/>
    <s v="https://www.youtube.com/c/cokestudio"/>
    <m/>
    <x v="0"/>
    <x v="59"/>
    <n v="3416920219"/>
    <d v="1899-12-30T00:10:27"/>
    <x v="86"/>
    <x v="84"/>
    <n v="3300000"/>
    <x v="7"/>
    <x v="1"/>
    <x v="0"/>
    <x v="0"/>
    <n v="197501"/>
    <d v="2022-09-19T00:00:00"/>
    <x v="0"/>
    <n v="531"/>
    <x v="34"/>
    <x v="0"/>
    <x v="0"/>
    <s v="Syed safdar"/>
    <x v="1"/>
  </r>
  <r>
    <s v="https://www.youtube.com/watch?v=A3-pq1xwX0s&amp;t=13s"/>
    <n v="24399"/>
    <s v=" Our Banking System is Broken 😞"/>
    <s v="https://www.youtube.com/channel/UCmKtFLP_iEtt8ddU3q8LFgA"/>
    <s v="America Chowrasta FinTech"/>
    <x v="0"/>
    <x v="85"/>
    <n v="62435"/>
    <d v="1899-12-30T00:08:55"/>
    <x v="87"/>
    <x v="85"/>
    <n v="1100"/>
    <x v="1"/>
    <x v="0"/>
    <x v="0"/>
    <x v="1"/>
    <n v="205"/>
    <d v="2022-09-29T00:00:00"/>
    <x v="2"/>
    <n v="4"/>
    <x v="20"/>
    <x v="0"/>
    <x v="2"/>
    <s v="Akhil Teja"/>
    <x v="2"/>
  </r>
  <r>
    <s v="https://www.youtube.com/watch?v=a3SoYFywAMg"/>
    <n v="1197091"/>
    <s v="Baap Baap Hota Hai | Baap Ki Shaadi"/>
    <s v="The Screen Patti - YouTube"/>
    <s v="The Screen Patti"/>
    <x v="2"/>
    <x v="86"/>
    <n v="973013708"/>
    <d v="1899-12-30T00:15:06"/>
    <x v="88"/>
    <x v="86"/>
    <n v="54000"/>
    <x v="2"/>
    <x v="1"/>
    <x v="0"/>
    <x v="0"/>
    <n v="1593"/>
    <d v="2022-09-23T00:00:00"/>
    <x v="0"/>
    <n v="306"/>
    <x v="21"/>
    <x v="1"/>
    <x v="7"/>
    <s v="Rahul Singh"/>
    <x v="1"/>
  </r>
  <r>
    <s v="https://www.youtube.com/watch?v=aAbW8QoqHTo"/>
    <n v="455523"/>
    <s v="The Four Confidences by Ed Latimore"/>
    <s v="illacertus - YouTube"/>
    <s v="illacertus"/>
    <x v="0"/>
    <x v="49"/>
    <n v="29400394"/>
    <d v="1899-12-30T00:10:51"/>
    <x v="89"/>
    <x v="87"/>
    <n v="17000"/>
    <x v="3"/>
    <x v="1"/>
    <x v="0"/>
    <x v="0"/>
    <n v="410"/>
    <d v="2022-09-13T00:00:00"/>
    <x v="0"/>
    <n v="96"/>
    <x v="27"/>
    <x v="0"/>
    <x v="2"/>
    <s v="Rahul Singh"/>
    <x v="1"/>
  </r>
  <r>
    <s v="https://www.youtube.com/watch?v=AF_f8kl8lJQ"/>
    <n v="8408040"/>
    <s v="Marvel's Wolverine - Reveal Trailer | PlayStation Showcase 2021"/>
    <s v="https://www.youtube.com/c/IGN"/>
    <s v="IGN"/>
    <x v="2"/>
    <x v="42"/>
    <n v="14835705155"/>
    <d v="1899-12-30T00:00:44"/>
    <x v="90"/>
    <x v="88"/>
    <n v="227000"/>
    <x v="3"/>
    <x v="0"/>
    <x v="0"/>
    <x v="2"/>
    <n v="10017"/>
    <d v="2022-09-22T00:00:00"/>
    <x v="0"/>
    <n v="150697"/>
    <x v="25"/>
    <x v="0"/>
    <x v="8"/>
    <s v="Syed safdar"/>
    <x v="3"/>
  </r>
  <r>
    <s v="https://www.youtube.com/watch?v=afeisEQa5l8"/>
    <n v="23094616"/>
    <s v="Camila Cabello - First Man (LIVE at the 62nd GRAMMYs)"/>
    <s v="https://www.youtube.com/channel/UCk0wwaFCIkxwSfi6gpRqQUw"/>
    <s v="Camila Cabello"/>
    <x v="1"/>
    <x v="13"/>
    <n v="6165551266"/>
    <d v="1899-12-30T00:04:08"/>
    <x v="53"/>
    <x v="89"/>
    <n v="701000"/>
    <x v="3"/>
    <x v="1"/>
    <x v="0"/>
    <x v="0"/>
    <n v="20484"/>
    <d v="2022-09-22T00:00:00"/>
    <x v="0"/>
    <n v="180"/>
    <x v="11"/>
    <x v="0"/>
    <x v="1"/>
    <s v="Syed safdar"/>
    <x v="4"/>
  </r>
  <r>
    <s v="https://www.youtube.com/watch?v=AjZ0KbJcav0"/>
    <n v="14687493"/>
    <s v="BELIEVE IN YOURSELF"/>
    <s v="Ben Lionel Scott - YouTube"/>
    <s v="Ben Lionel"/>
    <x v="0"/>
    <x v="87"/>
    <n v="296395381"/>
    <d v="1899-12-30T00:04:09"/>
    <x v="91"/>
    <x v="90"/>
    <n v="164000"/>
    <x v="3"/>
    <x v="1"/>
    <x v="0"/>
    <x v="0"/>
    <n v="3221"/>
    <d v="2022-09-07T00:00:00"/>
    <x v="0"/>
    <n v="203"/>
    <x v="15"/>
    <x v="0"/>
    <x v="2"/>
    <s v="Rahul Singh"/>
    <x v="4"/>
  </r>
  <r>
    <s v="https://www.youtube.com/watch?v=Ak3vUWH0TMw"/>
    <n v="1446324"/>
    <s v="Sang-e-Mar Mar | OST by Rahat Fateh Ali Khan | HUM Music"/>
    <s v="https://www.youtube.com/c/HUMMusic"/>
    <s v="HUM Music"/>
    <x v="2"/>
    <x v="88"/>
    <n v="27664462"/>
    <d v="1899-12-30T00:04:49"/>
    <x v="92"/>
    <x v="91"/>
    <n v="9500"/>
    <x v="2"/>
    <x v="0"/>
    <x v="0"/>
    <x v="0"/>
    <n v="347"/>
    <d v="2022-09-19T00:00:00"/>
    <x v="0"/>
    <n v="102"/>
    <x v="46"/>
    <x v="0"/>
    <x v="2"/>
    <s v="Harshit Prajapat"/>
    <x v="4"/>
  </r>
  <r>
    <s v="https://www.youtube.com/watch?v=AlYJng7ptLA"/>
    <n v="1451"/>
    <s v="Ep9 Dhanushkodi Series FINALE"/>
    <s v="https://www.youtube.com/c/sandeepramesh"/>
    <s v="Sandeep Ramesh"/>
    <x v="0"/>
    <x v="89"/>
    <n v="490125"/>
    <d v="1899-12-30T00:10:52"/>
    <x v="93"/>
    <x v="92"/>
    <n v="122"/>
    <x v="0"/>
    <x v="0"/>
    <x v="0"/>
    <x v="0"/>
    <n v="19"/>
    <d v="2022-08-19T00:00:00"/>
    <x v="0"/>
    <n v="182"/>
    <x v="25"/>
    <x v="0"/>
    <x v="0"/>
    <s v="Akhil Teja"/>
    <x v="1"/>
  </r>
  <r>
    <s v="https://www.youtube.com/watch?v=ALZHF5UqnU4"/>
    <n v="2317708089"/>
    <s v="Alone (Official Music Video)"/>
    <s v="Marshmello - YouTube"/>
    <s v="Marshmello"/>
    <x v="0"/>
    <x v="90"/>
    <n v="13620344429"/>
    <d v="1899-12-30T00:03:19"/>
    <x v="29"/>
    <x v="93"/>
    <n v="2300000"/>
    <x v="3"/>
    <x v="1"/>
    <x v="0"/>
    <x v="2"/>
    <n v="1000000"/>
    <d v="2022-09-14T00:00:00"/>
    <x v="0"/>
    <n v="414"/>
    <x v="5"/>
    <x v="0"/>
    <x v="0"/>
    <s v="Rahul Singh"/>
    <x v="4"/>
  </r>
  <r>
    <s v="https://www.youtube.com/watch?v=aQmCd2QUHsg"/>
    <n v="2108733"/>
    <s v="Top 10 FASTEST CARS In The World 2022"/>
    <s v="https://www.youtube.com/c/TrendMaxTV"/>
    <m/>
    <x v="2"/>
    <x v="91"/>
    <n v="668082893"/>
    <d v="1899-12-30T00:11:27"/>
    <x v="94"/>
    <x v="94"/>
    <n v="25000"/>
    <x v="3"/>
    <x v="1"/>
    <x v="0"/>
    <x v="2"/>
    <n v="1510"/>
    <d v="2022-09-22T00:00:00"/>
    <x v="0"/>
    <n v="625"/>
    <x v="47"/>
    <x v="0"/>
    <x v="2"/>
    <s v="Syed safdar"/>
    <x v="1"/>
  </r>
  <r>
    <s v="https://www.youtube.com/watch?v=aqRxZSrJLEc"/>
    <n v="291111"/>
    <s v="Top Courses to Become a Data Analyst"/>
    <s v="https://www.youtube.com/c/LukeBarousse"/>
    <s v="Luke Barousse"/>
    <x v="0"/>
    <x v="92"/>
    <n v="10914197"/>
    <d v="1899-12-30T00:13:34"/>
    <x v="95"/>
    <x v="95"/>
    <n v="13000"/>
    <x v="3"/>
    <x v="1"/>
    <x v="0"/>
    <x v="2"/>
    <n v="600"/>
    <d v="2022-09-13T00:00:00"/>
    <x v="2"/>
    <n v="79"/>
    <x v="18"/>
    <x v="0"/>
    <x v="0"/>
    <s v="prateek"/>
    <x v="1"/>
  </r>
  <r>
    <s v="https://www.youtube.com/watch?v=asBy4EyYtI8"/>
    <n v="745314"/>
    <s v="Ultimate Knockouts: Heavyweight KOs | Full Episode | UFC Celebrates Black History Month"/>
    <s v="https://www.youtube.com/c/ufc"/>
    <s v="UFC - Ultimate Fighting Championship"/>
    <x v="2"/>
    <x v="93"/>
    <n v="5647480813"/>
    <d v="1899-12-30T00:23:49"/>
    <x v="96"/>
    <x v="96"/>
    <n v="6800"/>
    <x v="3"/>
    <x v="1"/>
    <x v="0"/>
    <x v="1"/>
    <n v="953"/>
    <d v="2022-09-21T00:00:00"/>
    <x v="0"/>
    <n v="12552"/>
    <x v="48"/>
    <x v="0"/>
    <x v="15"/>
    <s v="Syed safdar"/>
    <x v="1"/>
  </r>
  <r>
    <s v="https://www.youtube.com/watch?v=AujUm-8f1mI"/>
    <n v="661"/>
    <s v="पहाड़ों मे काम के दिन भी शुरू हो gye😁🌾"/>
    <s v="https://www.youtube.com/channel/UCkWgI0zpvAl_f0tI8kFSuxQ"/>
    <s v="A Girl From Uk02"/>
    <x v="1"/>
    <x v="94"/>
    <n v="13970"/>
    <d v="1899-12-30T00:15:00"/>
    <x v="97"/>
    <x v="3"/>
    <n v="0"/>
    <x v="2"/>
    <x v="0"/>
    <x v="0"/>
    <x v="0"/>
    <n v="33"/>
    <d v="2022-09-16T00:00:00"/>
    <x v="0"/>
    <n v="14"/>
    <x v="1"/>
    <x v="0"/>
    <x v="2"/>
    <s v="prateek"/>
    <x v="1"/>
  </r>
  <r>
    <s v="https://www.youtube.com/watch?v=B5bq3Jn62OE&amp;t=26s"/>
    <n v="369794"/>
    <s v="Beware of CyberCrimes"/>
    <s v="https://www.youtube.com/channel/UCKk2f4aRbSCifjCRgRj8Rkg"/>
    <s v="PrasadLifeStyle"/>
    <x v="0"/>
    <x v="95"/>
    <n v="32618774"/>
    <d v="1899-12-30T00:34:07"/>
    <x v="98"/>
    <x v="97"/>
    <n v="40000"/>
    <x v="1"/>
    <x v="0"/>
    <x v="0"/>
    <x v="0"/>
    <n v="1557"/>
    <d v="2022-08-06T00:00:00"/>
    <x v="2"/>
    <n v="44"/>
    <x v="1"/>
    <x v="0"/>
    <x v="0"/>
    <s v="Akhil Teja"/>
    <x v="0"/>
  </r>
  <r>
    <s v="https://www.youtube.com/watch?v=b5l_veRoLJc"/>
    <n v="62367"/>
    <s v="DISCIPLINE YOUR BRAIN | Wake Up Positive | Morning Motivational Speeches"/>
    <s v="https://www.youtube.com/c/Yourworldwithin"/>
    <s v="Eddie Pinero"/>
    <x v="0"/>
    <x v="96"/>
    <n v="68255306"/>
    <d v="1899-12-30T01:05:23"/>
    <x v="99"/>
    <x v="29"/>
    <n v="771"/>
    <x v="3"/>
    <x v="1"/>
    <x v="0"/>
    <x v="2"/>
    <n v="30"/>
    <d v="2022-09-20T00:00:00"/>
    <x v="2"/>
    <n v="618"/>
    <x v="9"/>
    <x v="0"/>
    <x v="2"/>
    <s v="prateek"/>
    <x v="0"/>
  </r>
  <r>
    <s v="https://www.youtube.com/watch?v=bC0hlK7WGcM"/>
    <n v="9855561"/>
    <s v="How a 13 year old changed 'Impossible' to 'I'm Possible'"/>
    <s v="TEDx Talks - YouTube"/>
    <s v="TEDx"/>
    <x v="2"/>
    <x v="97"/>
    <n v="6764584344"/>
    <d v="1899-12-30T00:14:33"/>
    <x v="100"/>
    <x v="98"/>
    <n v="239000"/>
    <x v="3"/>
    <x v="1"/>
    <x v="0"/>
    <x v="0"/>
    <n v="8200"/>
    <d v="2022-09-23T00:00:00"/>
    <x v="0"/>
    <n v="186267"/>
    <x v="49"/>
    <x v="0"/>
    <x v="2"/>
    <s v="Rahul Singh"/>
    <x v="1"/>
  </r>
  <r>
    <s v="https://www.youtube.com/watch?v=BD1o6sFDr0Y"/>
    <n v="1214860"/>
    <s v="Moving to a New City in USA"/>
    <s v="Flying Beast - YouTube"/>
    <s v="Gaurav Taneja"/>
    <x v="0"/>
    <x v="98"/>
    <n v="3172759281"/>
    <d v="1899-12-30T00:08:00"/>
    <x v="33"/>
    <x v="30"/>
    <n v="57000"/>
    <x v="2"/>
    <x v="0"/>
    <x v="0"/>
    <x v="0"/>
    <n v="1302"/>
    <d v="2022-09-21T00:00:00"/>
    <x v="0"/>
    <n v="1207"/>
    <x v="25"/>
    <x v="0"/>
    <x v="2"/>
    <s v="Rahul Singh"/>
    <x v="2"/>
  </r>
  <r>
    <s v="https://www.youtube.com/watch?v=BdwoRr4HaiQ"/>
    <n v="1200"/>
    <s v="Dreams Rush | Ayush Shrivastava"/>
    <s v="TEDx Talks - YouTube"/>
    <s v="TEDx"/>
    <x v="2"/>
    <x v="97"/>
    <n v="6764584344"/>
    <d v="1899-12-30T00:23:08"/>
    <x v="101"/>
    <x v="30"/>
    <n v="25"/>
    <x v="3"/>
    <x v="1"/>
    <x v="0"/>
    <x v="0"/>
    <n v="6"/>
    <d v="2022-09-23T00:00:00"/>
    <x v="0"/>
    <n v="186267"/>
    <x v="49"/>
    <x v="0"/>
    <x v="2"/>
    <s v="Rahul Singh"/>
    <x v="1"/>
  </r>
  <r>
    <s v="https://www.youtube.com/watch?v=B-F319b5SuQ"/>
    <n v="4102167"/>
    <s v="TAOISM | The Power of Letting Go"/>
    <s v="https://www.youtube.com/c/Einzelg%C3%A4nger"/>
    <s v="Einzelgänger"/>
    <x v="2"/>
    <x v="99"/>
    <n v="132033642"/>
    <d v="1899-12-30T00:12:31"/>
    <x v="102"/>
    <x v="99"/>
    <n v="136000"/>
    <x v="3"/>
    <x v="1"/>
    <x v="0"/>
    <x v="2"/>
    <n v="3182"/>
    <d v="2022-09-17T00:00:00"/>
    <x v="0"/>
    <n v="212"/>
    <x v="50"/>
    <x v="0"/>
    <x v="2"/>
    <s v="prateek"/>
    <x v="1"/>
  </r>
  <r>
    <s v="https://www.youtube.com/watch?v=bfcT8PbF0F8"/>
    <n v="544628"/>
    <s v="Pagani Utopia"/>
    <s v="Pagani Automobili - YouTube"/>
    <s v="Pagani Automobili"/>
    <x v="2"/>
    <x v="100"/>
    <n v="12501680"/>
    <d v="1899-12-30T00:05:09"/>
    <x v="103"/>
    <x v="100"/>
    <n v="10000"/>
    <x v="6"/>
    <x v="0"/>
    <x v="0"/>
    <x v="0"/>
    <n v="410"/>
    <d v="2022-09-21T00:00:00"/>
    <x v="2"/>
    <n v="98"/>
    <x v="51"/>
    <x v="0"/>
    <x v="2"/>
    <s v="Rahul Singh"/>
    <x v="4"/>
  </r>
  <r>
    <s v="https://www.youtube.com/watch?v=BGA7Ee4jS2w"/>
    <n v="3810057"/>
    <s v="iPhone 14 Pro Max Unboxing &amp; First Look - The Dynamic Island Magic"/>
    <s v="Technical Guruji - YouTube"/>
    <s v="Gaurav"/>
    <x v="0"/>
    <x v="101"/>
    <n v="3107415994"/>
    <d v="1899-12-30T00:08:56"/>
    <x v="104"/>
    <x v="39"/>
    <n v="196000"/>
    <x v="2"/>
    <x v="0"/>
    <x v="0"/>
    <x v="1"/>
    <n v="19653"/>
    <d v="2022-09-21T00:00:00"/>
    <x v="2"/>
    <n v="4661"/>
    <x v="52"/>
    <x v="0"/>
    <x v="0"/>
    <s v="Rahul Singh"/>
    <x v="2"/>
  </r>
  <r>
    <s v="https://www.youtube.com/watch?v=bkPCseCWOeI"/>
    <n v="273883"/>
    <s v="Alan Walker 'Origins EP' Out Now!"/>
    <s v="Alan Walker - YouTube"/>
    <s v="Alan Walker"/>
    <x v="0"/>
    <x v="102"/>
    <n v="11872662189"/>
    <d v="1899-12-30T00:00:25"/>
    <x v="105"/>
    <x v="101"/>
    <n v="26000"/>
    <x v="3"/>
    <x v="1"/>
    <x v="0"/>
    <x v="2"/>
    <n v="643"/>
    <d v="2022-09-22T00:00:00"/>
    <x v="0"/>
    <n v="323"/>
    <x v="53"/>
    <x v="0"/>
    <x v="0"/>
    <s v="Rahul Singh"/>
    <x v="3"/>
  </r>
  <r>
    <s v="https://www.youtube.com/watch?v=bLEFqhS5WmI"/>
    <n v="6459290"/>
    <s v="Marvel Studios’ Special Presentation: Werewolf By Night"/>
    <s v="Marvel Entertainment - YouTube"/>
    <s v="Marvel"/>
    <x v="2"/>
    <x v="103"/>
    <n v="5183991691"/>
    <d v="1899-12-30T00:01:26"/>
    <x v="64"/>
    <x v="102"/>
    <n v="186000"/>
    <x v="3"/>
    <x v="1"/>
    <x v="0"/>
    <x v="0"/>
    <n v="9000"/>
    <d v="2022-09-22T00:00:00"/>
    <x v="0"/>
    <n v="8061"/>
    <x v="54"/>
    <x v="0"/>
    <x v="2"/>
    <s v="Rahul Singh"/>
    <x v="3"/>
  </r>
  <r>
    <s v="https://www.youtube.com/watch?v=BN9yqF6Um98"/>
    <n v="4268182"/>
    <s v="Download a free audiobook version of &quot;Take a Nap: Change Your Life&quot; by Sara Mednick or Matthew Walker's &quot;Why We Sleep&quot; and support TED-Ed's nonprofit …"/>
    <s v="https://www.youtube.com/teded"/>
    <s v="Ted-Ed"/>
    <x v="2"/>
    <x v="104"/>
    <n v="3335611114"/>
    <d v="1899-12-30T00:04:57"/>
    <x v="106"/>
    <x v="103"/>
    <n v="183000"/>
    <x v="3"/>
    <x v="1"/>
    <x v="0"/>
    <x v="0"/>
    <n v="4322"/>
    <d v="2022-09-21T00:00:00"/>
    <x v="0"/>
    <n v="1960"/>
    <x v="55"/>
    <x v="0"/>
    <x v="2"/>
    <s v="prateek"/>
    <x v="4"/>
  </r>
  <r>
    <s v="https://www.youtube.com/watch?v=BRbFsUcDElI"/>
    <n v="82985"/>
    <s v="The UnXplained: The Untold True Story of King Arthur (Season 3)"/>
    <s v="https://www.youtube.com/user/historychannel"/>
    <s v="History"/>
    <x v="2"/>
    <x v="105"/>
    <n v="3360425489"/>
    <d v="1899-12-30T00:06:39"/>
    <x v="107"/>
    <x v="61"/>
    <n v="1500"/>
    <x v="3"/>
    <x v="1"/>
    <x v="0"/>
    <x v="1"/>
    <n v="123"/>
    <d v="2022-09-05T00:00:00"/>
    <x v="0"/>
    <n v="8530"/>
    <x v="56"/>
    <x v="0"/>
    <x v="1"/>
    <s v="Syed safdar"/>
    <x v="2"/>
  </r>
  <r>
    <s v="https://www.youtube.com/watch?v=brD-KX9Mn7s"/>
    <n v="669036"/>
    <s v="Takato Castle Ruins Park"/>
    <s v="Armadas - YouTube"/>
    <s v="Armadas"/>
    <x v="2"/>
    <x v="54"/>
    <n v="35759963"/>
    <d v="1899-12-30T00:10:12"/>
    <x v="108"/>
    <x v="104"/>
    <n v="13000"/>
    <x v="6"/>
    <x v="0"/>
    <x v="0"/>
    <x v="0"/>
    <n v="475"/>
    <d v="2022-08-21T00:00:00"/>
    <x v="2"/>
    <n v="59"/>
    <x v="1"/>
    <x v="0"/>
    <x v="2"/>
    <s v="Rahul Singh"/>
    <x v="1"/>
  </r>
  <r>
    <s v="https://www.youtube.com/watch?v=bs5Om2nY-0E"/>
    <n v="7829748"/>
    <s v="Qissa Missing Dimaag Ka : C.I.D Qtiyapa"/>
    <s v="The Viral Fever - YouTube"/>
    <s v="The Viral Fever"/>
    <x v="2"/>
    <x v="106"/>
    <n v="1705723801"/>
    <d v="1899-12-30T00:13:44"/>
    <x v="109"/>
    <x v="105"/>
    <n v="140000"/>
    <x v="2"/>
    <x v="0"/>
    <x v="0"/>
    <x v="0"/>
    <n v="5526"/>
    <d v="2022-09-23T00:00:00"/>
    <x v="0"/>
    <n v="443"/>
    <x v="33"/>
    <x v="0"/>
    <x v="16"/>
    <s v="Rahul Singh"/>
    <x v="1"/>
  </r>
  <r>
    <s v="https://www.youtube.com/watch?v=BTArwS4ljC4"/>
    <n v="3085"/>
    <s v="Create Netflix dashboard with Tableau in 30 minutes"/>
    <s v="https://www.youtube.com/c/DataScienceRoadMap"/>
    <s v="Datascience Roadmap"/>
    <x v="2"/>
    <x v="107"/>
    <n v="30390"/>
    <d v="1899-12-30T00:29:57"/>
    <x v="110"/>
    <x v="106"/>
    <n v="54"/>
    <x v="3"/>
    <x v="1"/>
    <x v="0"/>
    <x v="0"/>
    <n v="3"/>
    <d v="2022-09-13T00:00:00"/>
    <x v="0"/>
    <n v="58"/>
    <x v="17"/>
    <x v="0"/>
    <x v="2"/>
    <s v="prateek"/>
    <x v="1"/>
  </r>
  <r>
    <s v="https://www.youtube.com/watch?v=bvWRMAU6V-c"/>
    <n v="494365879"/>
    <s v="We Don't Talk About Bruno (From &quot;Encanto&quot;)"/>
    <s v="DisneyMusicVEVO - YouTube"/>
    <s v="Disney"/>
    <x v="2"/>
    <x v="28"/>
    <n v="25216557237"/>
    <d v="1899-12-30T00:03:41"/>
    <x v="111"/>
    <x v="107"/>
    <n v="4100000"/>
    <x v="3"/>
    <x v="1"/>
    <x v="0"/>
    <x v="1"/>
    <n v="196433"/>
    <d v="2022-09-22T00:00:00"/>
    <x v="0"/>
    <n v="1812"/>
    <x v="13"/>
    <x v="0"/>
    <x v="1"/>
    <s v="Rahul Singh"/>
    <x v="4"/>
  </r>
  <r>
    <s v="https://www.youtube.com/watch?v=Bx0SjEV8H6g"/>
    <n v="12922204"/>
    <s v="0 Animals That Asked People for Help &amp; Kindness !"/>
    <s v="https://www.youtube.com/channel/UCen0ko30XIeN5IARS3E_Znw"/>
    <s v="Mad Lab"/>
    <x v="2"/>
    <x v="108"/>
    <n v="974032115"/>
    <d v="1899-12-30T00:10:17"/>
    <x v="112"/>
    <x v="108"/>
    <n v="148000"/>
    <x v="3"/>
    <x v="1"/>
    <x v="0"/>
    <x v="0"/>
    <n v="4676"/>
    <d v="2022-09-21T00:00:00"/>
    <x v="0"/>
    <n v="168"/>
    <x v="17"/>
    <x v="0"/>
    <x v="2"/>
    <s v="prateek"/>
    <x v="1"/>
  </r>
  <r>
    <s v="https://www.youtube.com/watch?v=bziWhdqMY4E"/>
    <n v="41095"/>
    <s v="2000+ km Across North-East India"/>
    <s v="https://www.youtube.com/c/TollFreeTraveller"/>
    <s v="Toll Free Traveller"/>
    <x v="0"/>
    <x v="109"/>
    <n v="11673803"/>
    <d v="1899-12-30T00:14:01"/>
    <x v="113"/>
    <x v="109"/>
    <n v="2300"/>
    <x v="3"/>
    <x v="0"/>
    <x v="0"/>
    <x v="0"/>
    <n v="213"/>
    <d v="2021-12-10T00:00:00"/>
    <x v="0"/>
    <n v="198"/>
    <x v="35"/>
    <x v="0"/>
    <x v="0"/>
    <s v="Akhil Teja"/>
    <x v="1"/>
  </r>
  <r>
    <s v="https://www.youtube.com/watch?v=bzVEnC5LZpc"/>
    <n v="7275054"/>
    <s v="The World's First Floating Hotel Abandoned In North Korea"/>
    <s v="https://www.youtube.com/c/SideNote1"/>
    <s v="Sidenote"/>
    <x v="2"/>
    <x v="110"/>
    <n v="50791801"/>
    <d v="1899-12-30T00:14:05"/>
    <x v="114"/>
    <x v="110"/>
    <n v="100000"/>
    <x v="3"/>
    <x v="1"/>
    <x v="0"/>
    <x v="0"/>
    <n v="4750"/>
    <d v="2021-09-21T00:00:00"/>
    <x v="0"/>
    <n v="23"/>
    <x v="15"/>
    <x v="0"/>
    <x v="0"/>
    <s v="prateek"/>
    <x v="1"/>
  </r>
  <r>
    <s v="https://www.youtube.com/watch?v=c0-YxYM0Gi8"/>
    <n v="143081"/>
    <s v="AMAZING SURVIVOR Lives Through TWO Nuclear Explosions (Season 3) | The UnXplained"/>
    <s v="https://www.youtube.com/user/historychannel"/>
    <s v="History"/>
    <x v="2"/>
    <x v="105"/>
    <n v="3360425489"/>
    <d v="1899-12-30T00:06:10"/>
    <x v="115"/>
    <x v="111"/>
    <n v="2800"/>
    <x v="3"/>
    <x v="1"/>
    <x v="0"/>
    <x v="1"/>
    <n v="255"/>
    <d v="2022-08-19T00:00:00"/>
    <x v="0"/>
    <n v="8530"/>
    <x v="56"/>
    <x v="0"/>
    <x v="1"/>
    <s v="Syed safdar"/>
    <x v="2"/>
  </r>
  <r>
    <s v="https://www.youtube.com/watch?v=C31rj-bZ7dA"/>
    <n v="10042529"/>
    <s v="REMEMBER YOUR DREAM - Motivational Video"/>
    <s v="https://www.youtube.com/c/AhmedIsmail2"/>
    <s v="Ahmed Ismail"/>
    <x v="0"/>
    <x v="111"/>
    <n v="13100480"/>
    <d v="1899-12-30T00:07:19"/>
    <x v="116"/>
    <x v="112"/>
    <n v="168000"/>
    <x v="3"/>
    <x v="1"/>
    <x v="0"/>
    <x v="0"/>
    <n v="4208"/>
    <d v="2022-09-22T00:00:00"/>
    <x v="0"/>
    <n v="12"/>
    <x v="17"/>
    <x v="0"/>
    <x v="2"/>
    <s v="Syed safdar"/>
    <x v="2"/>
  </r>
  <r>
    <s v="https://www.youtube.com/watch?v=c7LrqSxjJQQ"/>
    <n v="762017"/>
    <s v="How to Use Power BI | Create Your First Dashboard Now (Practice Files included)"/>
    <s v="https://www.youtube.com/c/LeilaGharani"/>
    <s v="Leila Gharani"/>
    <x v="1"/>
    <x v="112"/>
    <n v="162667679"/>
    <d v="1899-12-30T00:23:02"/>
    <x v="117"/>
    <x v="83"/>
    <n v="12000"/>
    <x v="3"/>
    <x v="1"/>
    <x v="0"/>
    <x v="1"/>
    <n v="521"/>
    <d v="2022-09-22T00:00:00"/>
    <x v="0"/>
    <n v="467"/>
    <x v="33"/>
    <x v="0"/>
    <x v="0"/>
    <s v="Syed safdar"/>
    <x v="1"/>
  </r>
  <r>
    <s v="https://www.youtube.com/watch?v=cgMvFRUAd0s"/>
    <n v="248486"/>
    <s v="11 Ways You Can Overcome Fear &amp; Anxiety"/>
    <s v="https://www.youtube.com/channel/UCbV60AGIHKz2xIGvbk0LLvg"/>
    <s v="Jay Shetty"/>
    <x v="0"/>
    <x v="113"/>
    <n v="229547932"/>
    <d v="1899-12-30T00:14:45"/>
    <x v="118"/>
    <x v="113"/>
    <n v="8800"/>
    <x v="3"/>
    <x v="1"/>
    <x v="0"/>
    <x v="0"/>
    <n v="266"/>
    <d v="2022-09-05T00:00:00"/>
    <x v="0"/>
    <n v="687"/>
    <x v="35"/>
    <x v="0"/>
    <x v="2"/>
    <s v="Syed safdar"/>
    <x v="1"/>
  </r>
  <r>
    <s v="https://www.youtube.com/watch?v=cH4E_t3m3xM"/>
    <n v="485893499"/>
    <s v="Selena Gomez, Marshmello - Wolves"/>
    <s v="Selena Gomez - YouTube"/>
    <s v="Selena Gomez"/>
    <x v="1"/>
    <x v="114"/>
    <n v="11712643695"/>
    <d v="1899-12-30T00:03:32"/>
    <x v="119"/>
    <x v="114"/>
    <n v="4800000"/>
    <x v="3"/>
    <x v="1"/>
    <x v="0"/>
    <x v="0"/>
    <n v="138000"/>
    <d v="2022-09-22T00:00:00"/>
    <x v="0"/>
    <n v="370"/>
    <x v="57"/>
    <x v="0"/>
    <x v="2"/>
    <s v="Rahul Singh"/>
    <x v="4"/>
  </r>
  <r>
    <s v="https://www.youtube.com/watch?v=cL3pEe47qyk"/>
    <n v="568881"/>
    <s v="Full Documentary: Dark Web"/>
    <s v="https://www.youtube.com/c/jansonmedia"/>
    <s v="Janson Media"/>
    <x v="2"/>
    <x v="115"/>
    <n v="243873367"/>
    <d v="1899-12-30T00:40:24"/>
    <x v="120"/>
    <x v="115"/>
    <n v="4700"/>
    <x v="3"/>
    <x v="1"/>
    <x v="0"/>
    <x v="3"/>
    <n v="226"/>
    <d v="2022-09-22T00:00:00"/>
    <x v="0"/>
    <n v="1653"/>
    <x v="58"/>
    <x v="0"/>
    <x v="2"/>
    <s v="Syed safdar"/>
    <x v="0"/>
  </r>
  <r>
    <s v="https://www.youtube.com/watch?v=Cl618XVFKmc"/>
    <n v="14844789"/>
    <s v="Love is Love"/>
    <s v="Swati Sachdeva - YouTube"/>
    <s v="Swati Sachdeva"/>
    <x v="1"/>
    <x v="116"/>
    <n v="48154159"/>
    <d v="1899-12-30T00:08:52"/>
    <x v="121"/>
    <x v="116"/>
    <n v="736000"/>
    <x v="2"/>
    <x v="0"/>
    <x v="0"/>
    <x v="2"/>
    <n v="16540"/>
    <d v="2022-09-22T00:00:00"/>
    <x v="2"/>
    <n v="23"/>
    <x v="17"/>
    <x v="1"/>
    <x v="2"/>
    <s v="Rahul Singh"/>
    <x v="2"/>
  </r>
  <r>
    <s v="https://www.youtube.com/watch?v=CLNd2XY_01k"/>
    <n v="18130367"/>
    <s v="Chidiya Ghar"/>
    <s v="Amit Bhadana - YouTube"/>
    <s v="Amit Bhadana"/>
    <x v="0"/>
    <x v="117"/>
    <n v="2258746362"/>
    <d v="1899-12-30T00:57:59"/>
    <x v="122"/>
    <x v="117"/>
    <n v="1300000"/>
    <x v="2"/>
    <x v="1"/>
    <x v="0"/>
    <x v="2"/>
    <n v="300416"/>
    <d v="2022-09-21T00:00:00"/>
    <x v="2"/>
    <n v="96"/>
    <x v="1"/>
    <x v="0"/>
    <x v="2"/>
    <s v="Rahul Singh"/>
    <x v="0"/>
  </r>
  <r>
    <s v="https://www.youtube.com/watch?v=CnucTZ0XAI8"/>
    <n v="7972992"/>
    <s v="Top 10 Women's Bantamweight Knockouts in UFC History"/>
    <s v="https://www.youtube.com/c/ufc"/>
    <s v="UFC - Ultimate Fighting Championship"/>
    <x v="2"/>
    <x v="93"/>
    <n v="5647480813"/>
    <d v="1899-12-30T00:09:42"/>
    <x v="123"/>
    <x v="118"/>
    <n v="32000"/>
    <x v="3"/>
    <x v="1"/>
    <x v="0"/>
    <x v="1"/>
    <n v="1536"/>
    <d v="2022-09-22T00:00:00"/>
    <x v="0"/>
    <n v="12552"/>
    <x v="48"/>
    <x v="0"/>
    <x v="15"/>
    <s v="Syed safdar"/>
    <x v="2"/>
  </r>
  <r>
    <s v="https://www.youtube.com/watch?v=Cphle9wkjCE"/>
    <n v="387603"/>
    <s v="Chinese skyscraper in flames after fire engulfs high-rise in Changsha city I Watch"/>
    <s v="https://www.youtube.com/c/htdotcom"/>
    <s v="Hindustan Times"/>
    <x v="2"/>
    <x v="118"/>
    <n v="2553094161"/>
    <d v="1899-12-30T00:02:10"/>
    <x v="124"/>
    <x v="29"/>
    <n v="1900"/>
    <x v="3"/>
    <x v="1"/>
    <x v="0"/>
    <x v="2"/>
    <n v="983"/>
    <d v="2022-09-22T00:00:00"/>
    <x v="0"/>
    <n v="38601"/>
    <x v="59"/>
    <x v="0"/>
    <x v="6"/>
    <s v="Syed safdar"/>
    <x v="4"/>
  </r>
  <r>
    <s v="https://www.youtube.com/watch?v=cRx-ay7gN7M"/>
    <n v="3027816"/>
    <s v="Kendall Jenner Breaks Down 16 Looks, From KUWTK to the Met Gala"/>
    <s v="Vogue - YouTube"/>
    <s v="Vogue"/>
    <x v="2"/>
    <x v="4"/>
    <n v="3600496171"/>
    <d v="1899-12-30T00:14:46"/>
    <x v="125"/>
    <x v="9"/>
    <n v="36000"/>
    <x v="3"/>
    <x v="1"/>
    <x v="0"/>
    <x v="0"/>
    <n v="1116"/>
    <d v="2022-09-23T00:00:00"/>
    <x v="0"/>
    <n v="2872"/>
    <x v="3"/>
    <x v="0"/>
    <x v="0"/>
    <s v="Rahul Singh"/>
    <x v="1"/>
  </r>
  <r>
    <s v="https://www.youtube.com/watch?v=cUcrgnP05aA"/>
    <n v="199285"/>
    <s v="Mackenzie Dern vs Nina Nunes | FREE FIGHT | UFC Vegas 61"/>
    <s v="https://www.youtube.com/c/ufc"/>
    <s v="UFC - Ultimate Fighting Championship"/>
    <x v="2"/>
    <x v="93"/>
    <n v="5647480813"/>
    <d v="1899-12-30T00:07:00"/>
    <x v="126"/>
    <x v="119"/>
    <n v="1700"/>
    <x v="3"/>
    <x v="1"/>
    <x v="0"/>
    <x v="1"/>
    <n v="211"/>
    <d v="2022-09-21T00:00:00"/>
    <x v="0"/>
    <n v="12552"/>
    <x v="48"/>
    <x v="0"/>
    <x v="15"/>
    <s v="Syed safdar"/>
    <x v="2"/>
  </r>
  <r>
    <s v="https://www.youtube.com/watch?v=CuYqLb5VDlc"/>
    <n v="1243241"/>
    <s v="When You Visit Your Hometown"/>
    <s v="The BLUNT - YouTube"/>
    <s v="The BLUNT"/>
    <x v="2"/>
    <x v="119"/>
    <n v="30960948"/>
    <d v="1899-12-30T00:15:52"/>
    <x v="127"/>
    <x v="120"/>
    <n v="63000"/>
    <x v="2"/>
    <x v="0"/>
    <x v="0"/>
    <x v="2"/>
    <n v="606"/>
    <d v="2022-09-23T00:00:00"/>
    <x v="2"/>
    <n v="58"/>
    <x v="0"/>
    <x v="0"/>
    <x v="2"/>
    <s v="Rahul Singh"/>
    <x v="1"/>
  </r>
  <r>
    <s v="https://www.youtube.com/watch?v=CyizBb9LE7o"/>
    <n v="237"/>
    <s v="Tesla Model Y Sunshade"/>
    <s v="Tesery - Tesla Accessories Review - YouTube"/>
    <s v="Tesery"/>
    <x v="2"/>
    <x v="120"/>
    <n v="6261"/>
    <d v="1899-12-30T00:04:46"/>
    <x v="128"/>
    <x v="121"/>
    <n v="2"/>
    <x v="3"/>
    <x v="1"/>
    <x v="0"/>
    <x v="2"/>
    <n v="3"/>
    <d v="2022-09-01T00:00:00"/>
    <x v="4"/>
    <n v="75"/>
    <x v="25"/>
    <x v="0"/>
    <x v="2"/>
    <s v="Rahul Singh"/>
    <x v="4"/>
  </r>
  <r>
    <s v="https://www.youtube.com/watch?v=cz5Pk1uhyFc"/>
    <n v="1431100"/>
    <s v="Dune Awakening - Announcement Trailer | PS5 Games"/>
    <s v="PlayStation - YouTube"/>
    <s v="PlayStation"/>
    <x v="2"/>
    <x v="121"/>
    <n v="4304845433"/>
    <d v="1899-12-30T00:02:00"/>
    <x v="129"/>
    <x v="11"/>
    <n v="31000"/>
    <x v="3"/>
    <x v="1"/>
    <x v="0"/>
    <x v="1"/>
    <n v="1400"/>
    <d v="2022-09-22T00:00:00"/>
    <x v="2"/>
    <n v="18211"/>
    <x v="60"/>
    <x v="0"/>
    <x v="2"/>
    <s v="Rahul Singh"/>
    <x v="4"/>
  </r>
  <r>
    <s v="https://www.youtube.com/watch?v=CzCrfE6ofZM"/>
    <n v="6630"/>
    <s v="Types Of Facts | Data warehousing concept | Additive Facts | Semi Additive Facts | Non Additive Fact"/>
    <s v="https://www.youtube.com/channel/UC0L5vnn9WrcmV5ULsW-2c4Q"/>
    <s v="Etl Qa Labs"/>
    <x v="0"/>
    <x v="122"/>
    <n v="461645"/>
    <d v="1899-12-30T00:18:09"/>
    <x v="130"/>
    <x v="122"/>
    <n v="0"/>
    <x v="3"/>
    <x v="1"/>
    <x v="0"/>
    <x v="6"/>
    <n v="13"/>
    <d v="2022-02-22T00:00:00"/>
    <x v="1"/>
    <n v="124"/>
    <x v="25"/>
    <x v="0"/>
    <x v="2"/>
    <s v="prateek"/>
    <x v="1"/>
  </r>
  <r>
    <s v="https://www.youtube.com/watch?v=D0OeBZA3zcw"/>
    <n v="2091747"/>
    <s v="Kurdish wedding in Arlington Texas 2021"/>
    <s v="https://www.youtube.com/channel/UCk5dXaI4EuJPsvDPU9VQ61w"/>
    <s v="Hakar Sindi"/>
    <x v="0"/>
    <x v="123"/>
    <n v="2101188"/>
    <d v="1899-12-30T00:08:10"/>
    <x v="131"/>
    <x v="123"/>
    <n v="5700"/>
    <x v="6"/>
    <x v="0"/>
    <x v="0"/>
    <x v="0"/>
    <n v="437"/>
    <d v="2022-09-21T00:00:00"/>
    <x v="2"/>
    <n v="84"/>
    <x v="57"/>
    <x v="0"/>
    <x v="2"/>
    <s v="prateek"/>
    <x v="2"/>
  </r>
  <r>
    <s v="https://www.youtube.com/watch?v=d4JnshyKOOQ"/>
    <n v="29200857"/>
    <s v="The Crew - E3 2013 - Announcement Trailer"/>
    <s v="Ubisoft - YouTube"/>
    <s v="Ubisoft"/>
    <x v="2"/>
    <x v="124"/>
    <n v="1188188358"/>
    <d v="1899-12-30T00:03:18"/>
    <x v="132"/>
    <x v="124"/>
    <n v="219000"/>
    <x v="3"/>
    <x v="0"/>
    <x v="0"/>
    <x v="0"/>
    <n v="14038"/>
    <d v="2022-09-21T00:00:00"/>
    <x v="0"/>
    <n v="11293"/>
    <x v="61"/>
    <x v="0"/>
    <x v="1"/>
    <s v="Rahul Singh"/>
    <x v="4"/>
  </r>
  <r>
    <s v="https://www.youtube.com/watch?v=D4RPBIAvq5A"/>
    <n v="102203"/>
    <s v="My Designs Became SUPERIOR With Advanced Design Theory!"/>
    <s v="Satori Graphics - YouTube"/>
    <s v="Satori"/>
    <x v="0"/>
    <x v="11"/>
    <n v="58048539"/>
    <d v="1899-12-30T00:07:47"/>
    <x v="133"/>
    <x v="125"/>
    <n v="3600"/>
    <x v="3"/>
    <x v="1"/>
    <x v="0"/>
    <x v="0"/>
    <n v="118"/>
    <d v="2022-09-23T00:00:00"/>
    <x v="0"/>
    <n v="918"/>
    <x v="10"/>
    <x v="0"/>
    <x v="1"/>
    <s v="Rahul Singh"/>
    <x v="2"/>
  </r>
  <r>
    <s v="https://www.youtube.com/watch?v=d5lEkz3Bomc"/>
    <n v="623117"/>
    <s v="The Rise and Stagnation of IBM"/>
    <s v="ColdFusion - YouTube"/>
    <s v="Dagogo Altraide"/>
    <x v="0"/>
    <x v="125"/>
    <n v="363290210"/>
    <d v="1899-12-30T00:17:06"/>
    <x v="134"/>
    <x v="122"/>
    <n v="24000"/>
    <x v="3"/>
    <x v="1"/>
    <x v="0"/>
    <x v="0"/>
    <n v="1500"/>
    <d v="2022-09-13T00:00:00"/>
    <x v="0"/>
    <n v="445"/>
    <x v="35"/>
    <x v="0"/>
    <x v="2"/>
    <s v="Rahul Singh"/>
    <x v="1"/>
  </r>
  <r>
    <s v="https://www.youtube.com/watch?v=D7ab595h0AU"/>
    <n v="91435353"/>
    <s v="Battle Symphony (Official Lyric Video) - Linkin Park"/>
    <s v="https://www.youtube.com/c/LinkinPark"/>
    <s v="Linkin Park"/>
    <x v="0"/>
    <x v="126"/>
    <n v="11956135531"/>
    <d v="1899-12-30T00:03:42"/>
    <x v="135"/>
    <x v="126"/>
    <n v="834000"/>
    <x v="3"/>
    <x v="1"/>
    <x v="0"/>
    <x v="0"/>
    <n v="42004"/>
    <d v="2022-09-20T00:00:00"/>
    <x v="0"/>
    <n v="592"/>
    <x v="62"/>
    <x v="0"/>
    <x v="2"/>
    <s v="Syed safdar"/>
    <x v="4"/>
  </r>
  <r>
    <s v="https://www.youtube.com/watch?v=d8ylO9442oc"/>
    <n v="128052"/>
    <s v="Paruchuri Gopala Krishna Talks About Dulquer Salmaan"/>
    <s v="https://www.youtube.com/c/PARUCHURIGOPALAKRISHNAOFFL"/>
    <s v="PARUCHURI GOPALA KRISHNA"/>
    <x v="0"/>
    <x v="127"/>
    <n v="36591977"/>
    <d v="1899-12-30T00:15:48"/>
    <x v="69"/>
    <x v="106"/>
    <n v="2400"/>
    <x v="1"/>
    <x v="0"/>
    <x v="0"/>
    <x v="1"/>
    <n v="365"/>
    <d v="2022-09-10T00:00:00"/>
    <x v="1"/>
    <n v="542"/>
    <x v="63"/>
    <x v="0"/>
    <x v="4"/>
    <s v="Akhil Teja"/>
    <x v="1"/>
  </r>
  <r>
    <s v="https://www.youtube.com/watch?v=DfPbo3tY0k8"/>
    <n v="3961582"/>
    <s v="YETI Kaun Aur Kahan Se Aate Hai? Sach Jaano! ft. Maj. Sushant Singh | The Ranveer Show हिंदी 104"/>
    <s v="https://www.youtube.com/c/RanveerAllahbadia"/>
    <s v="Ranveer Allahbadia"/>
    <x v="0"/>
    <x v="128"/>
    <n v="313674865"/>
    <d v="1899-12-30T00:29:33"/>
    <x v="136"/>
    <x v="127"/>
    <n v="169000"/>
    <x v="2"/>
    <x v="0"/>
    <x v="1"/>
    <x v="2"/>
    <n v="4607"/>
    <d v="2022-09-25T00:00:00"/>
    <x v="0"/>
    <n v="389"/>
    <x v="53"/>
    <x v="0"/>
    <x v="1"/>
    <s v="Harshit Prajapat"/>
    <x v="1"/>
  </r>
  <r>
    <s v="https://www.youtube.com/watch?v=DhP1W6LX5HM"/>
    <n v="26031"/>
    <s v="How Much Do UI/UX Designers Earn? Reacting to Salary Report for Freshers, Senior &amp; Remote roles"/>
    <s v="https://www.youtube.com/c/abnux"/>
    <s v="Abnux"/>
    <x v="0"/>
    <x v="129"/>
    <n v="790811"/>
    <d v="1899-12-30T00:19:01"/>
    <x v="137"/>
    <x v="106"/>
    <n v="853"/>
    <x v="3"/>
    <x v="1"/>
    <x v="0"/>
    <x v="0"/>
    <n v="93"/>
    <d v="2022-09-20T00:00:00"/>
    <x v="0"/>
    <n v="85"/>
    <x v="22"/>
    <x v="0"/>
    <x v="0"/>
    <s v="prateek"/>
    <x v="1"/>
  </r>
  <r>
    <s v="https://www.youtube.com/watch?v=dKjCWfuvYxQ"/>
    <n v="38582417"/>
    <s v="New Robot Can Now Fight Back!"/>
    <s v="Corridor - YouTube"/>
    <s v="Corridor"/>
    <x v="2"/>
    <x v="130"/>
    <n v="1901522524"/>
    <d v="1899-12-30T00:03:31"/>
    <x v="138"/>
    <x v="128"/>
    <n v="700600"/>
    <x v="3"/>
    <x v="1"/>
    <x v="0"/>
    <x v="0"/>
    <n v="53056"/>
    <d v="2022-09-22T00:00:00"/>
    <x v="2"/>
    <n v="203"/>
    <x v="24"/>
    <x v="0"/>
    <x v="0"/>
    <s v="Rahul Singh"/>
    <x v="4"/>
  </r>
  <r>
    <s v="https://www.youtube.com/watch?v=dQ0J6dn78lw&amp;t"/>
    <n v="216310"/>
    <s v="MY DETOX DAY || WHAT I EAT IN A DAY"/>
    <s v="https://www.youtube.com/channel/UCdrBdVO1ey3JyuxXjzZW6oA"/>
    <s v="Aditi Prabhudeva"/>
    <x v="1"/>
    <x v="131"/>
    <n v="26396459"/>
    <d v="1899-12-30T00:08:15"/>
    <x v="139"/>
    <x v="129"/>
    <n v="4200"/>
    <x v="0"/>
    <x v="0"/>
    <x v="0"/>
    <x v="1"/>
    <n v="149"/>
    <d v="2022-09-08T00:00:00"/>
    <x v="2"/>
    <n v="69"/>
    <x v="20"/>
    <x v="0"/>
    <x v="0"/>
    <s v="Akhil Teja"/>
    <x v="2"/>
  </r>
  <r>
    <s v="https://www.youtube.com/watch?v=dqj65uJrY8c"/>
    <n v="39908"/>
    <s v="MY INJURY &amp; TREATMENT EXPLAINED | NO MORE HIDING IT"/>
    <s v="https://www.youtube.com/channel/UC4tAmPlk4IqPjYBcchbyeXg"/>
    <s v="Raja ajith"/>
    <x v="0"/>
    <x v="17"/>
    <n v="1951843"/>
    <d v="1899-12-30T00:03:29"/>
    <x v="140"/>
    <x v="130"/>
    <n v="2000"/>
    <x v="5"/>
    <x v="1"/>
    <x v="0"/>
    <x v="0"/>
    <n v="81"/>
    <d v="2022-09-20T00:00:00"/>
    <x v="0"/>
    <n v="47"/>
    <x v="15"/>
    <x v="0"/>
    <x v="0"/>
    <s v="Thinesh"/>
    <x v="4"/>
  </r>
  <r>
    <s v="https://www.youtube.com/watch?v=Dt11Y3gcvjY"/>
    <n v="642393"/>
    <s v="Kendall Jenner: In The Bag"/>
    <s v="Vogue - YouTube"/>
    <s v="Vogue"/>
    <x v="2"/>
    <x v="4"/>
    <n v="3600496171"/>
    <d v="1899-12-30T00:04:13"/>
    <x v="141"/>
    <x v="131"/>
    <n v="8800"/>
    <x v="3"/>
    <x v="1"/>
    <x v="0"/>
    <x v="0"/>
    <n v="154"/>
    <d v="2022-09-22T00:00:00"/>
    <x v="0"/>
    <n v="2872"/>
    <x v="3"/>
    <x v="0"/>
    <x v="0"/>
    <s v="Rahul Singh"/>
    <x v="4"/>
  </r>
  <r>
    <s v="https://www.youtube.com/watch?v=dwV04XuiWq4"/>
    <n v="57857399"/>
    <s v="All Sports Baseball Battle | Dude Perfect"/>
    <s v="https://www.youtube.com/c/DudePerfect"/>
    <s v="Dude perfect"/>
    <x v="2"/>
    <x v="132"/>
    <n v="14911482619"/>
    <d v="1899-12-30T00:11:56"/>
    <x v="142"/>
    <x v="132"/>
    <n v="779000"/>
    <x v="3"/>
    <x v="1"/>
    <x v="0"/>
    <x v="0"/>
    <n v="20728"/>
    <d v="2022-09-12T00:00:00"/>
    <x v="2"/>
    <n v="300"/>
    <x v="64"/>
    <x v="0"/>
    <x v="2"/>
    <s v="Syed safdar"/>
    <x v="1"/>
  </r>
  <r>
    <s v="https://www.youtube.com/watch?v=dxRDHXsQ2YQ"/>
    <n v="59553992"/>
    <s v="Baadshah Back to Back Comedy Scenes"/>
    <s v="https://www.youtube.com/c/VolgaVideo"/>
    <s v="Volga Video"/>
    <x v="3"/>
    <x v="35"/>
    <n v="9270791529"/>
    <d v="1899-12-30T00:44:57"/>
    <x v="143"/>
    <x v="133"/>
    <n v="161000"/>
    <x v="1"/>
    <x v="0"/>
    <x v="0"/>
    <x v="0"/>
    <n v="3693"/>
    <d v="2022-09-13T00:00:00"/>
    <x v="1"/>
    <n v="18945"/>
    <x v="65"/>
    <x v="0"/>
    <x v="17"/>
    <s v="Akhil Teja"/>
    <x v="0"/>
  </r>
  <r>
    <s v="https://www.youtube.com/watch?v=E6tp8DCAJ-0"/>
    <n v="5155879"/>
    <s v="Golden Gate Bridge | The CRAZY Engineering behind it"/>
    <s v="Lesics - YouTube"/>
    <s v="Sabin Mathew"/>
    <x v="0"/>
    <x v="133"/>
    <n v="810027949"/>
    <d v="1899-12-30T00:15:27"/>
    <x v="144"/>
    <x v="134"/>
    <n v="73000"/>
    <x v="3"/>
    <x v="1"/>
    <x v="0"/>
    <x v="0"/>
    <n v="1962"/>
    <d v="2022-09-21T00:00:00"/>
    <x v="0"/>
    <n v="207"/>
    <x v="63"/>
    <x v="0"/>
    <x v="2"/>
    <s v="Rahul Singh"/>
    <x v="1"/>
  </r>
  <r>
    <s v="https://www.youtube.com/watch?v=E851QJZoKLY"/>
    <n v="10862"/>
    <s v="NASA Mars Exploration Live | Perseverance Rover Live | Mars Mission Live | English News Live"/>
    <s v="https://www.youtube.com/c/cnnnews18"/>
    <s v="CNN"/>
    <x v="2"/>
    <x v="134"/>
    <n v="520001601"/>
    <d v="1899-12-30T06:03:03"/>
    <x v="145"/>
    <x v="29"/>
    <n v="96"/>
    <x v="3"/>
    <x v="1"/>
    <x v="0"/>
    <x v="2"/>
    <n v="1"/>
    <d v="2022-09-05T00:00:00"/>
    <x v="1"/>
    <n v="85879"/>
    <x v="66"/>
    <x v="0"/>
    <x v="18"/>
    <s v="Syed safdar"/>
    <x v="0"/>
  </r>
  <r>
    <s v="https://www.youtube.com/watch?v=e8vL7BA_rFU"/>
    <n v="14954555"/>
    <s v="Formula of Sum, Percentage, If Function, Merge &amp; Center MS Excel 2007 Tutorial in Hindi"/>
    <s v="https://www.youtube.com/c/IshanLLB"/>
    <s v="Ishan Llb"/>
    <x v="0"/>
    <x v="135"/>
    <n v="496901956"/>
    <d v="1899-12-30T00:09:34"/>
    <x v="146"/>
    <x v="135"/>
    <n v="161000"/>
    <x v="2"/>
    <x v="0"/>
    <x v="0"/>
    <x v="0"/>
    <n v="1486"/>
    <d v="2021-09-21T00:00:00"/>
    <x v="5"/>
    <n v="612"/>
    <x v="51"/>
    <x v="0"/>
    <x v="2"/>
    <s v="prateek"/>
    <x v="2"/>
  </r>
  <r>
    <s v="https://www.youtube.com/watch?v=e9dZQelULDk"/>
    <n v="35916139"/>
    <s v="Happiness"/>
    <s v="https://www.youtube.com/user/steviecutts"/>
    <s v="Steve Cutts"/>
    <x v="0"/>
    <x v="136"/>
    <n v="142274414"/>
    <d v="1899-12-30T00:04:16"/>
    <x v="14"/>
    <x v="136"/>
    <n v="2000000"/>
    <x v="3"/>
    <x v="1"/>
    <x v="0"/>
    <x v="0"/>
    <n v="59788"/>
    <d v="2021-09-21T00:00:00"/>
    <x v="0"/>
    <n v="12"/>
    <x v="57"/>
    <x v="0"/>
    <x v="2"/>
    <s v="prateek"/>
    <x v="4"/>
  </r>
  <r>
    <s v="https://www.youtube.com/watch?v=EDm58UgBUxk"/>
    <n v="593482"/>
    <s v="Presenting the new Porsche 911 GT3 RS"/>
    <s v="Porsche - YouTube"/>
    <s v="Porsche"/>
    <x v="2"/>
    <x v="137"/>
    <n v="479856808"/>
    <d v="1899-12-30T00:13:55"/>
    <x v="147"/>
    <x v="134"/>
    <n v="17000"/>
    <x v="3"/>
    <x v="1"/>
    <x v="0"/>
    <x v="1"/>
    <n v="794"/>
    <d v="2022-09-17T00:00:00"/>
    <x v="0"/>
    <n v="2449"/>
    <x v="24"/>
    <x v="1"/>
    <x v="0"/>
    <s v="Rahul Singh"/>
    <x v="1"/>
  </r>
  <r>
    <s v="https://www.youtube.com/watch?v=eiV7E_LVlxs"/>
    <n v="468252"/>
    <s v="PERFECT LAYOUT DESIGN Step by Step"/>
    <s v="Satori Graphics - YouTube"/>
    <s v="Satori"/>
    <x v="0"/>
    <x v="11"/>
    <n v="58048539"/>
    <d v="1899-12-30T00:07:09"/>
    <x v="148"/>
    <x v="137"/>
    <n v="18000"/>
    <x v="3"/>
    <x v="1"/>
    <x v="0"/>
    <x v="0"/>
    <n v="178"/>
    <d v="2022-09-22T00:00:00"/>
    <x v="0"/>
    <n v="918"/>
    <x v="10"/>
    <x v="0"/>
    <x v="1"/>
    <s v="Rahul Singh"/>
    <x v="2"/>
  </r>
  <r>
    <s v="https://www.youtube.com/watch?v=e-ORhEE9VVg"/>
    <n v="3047466969"/>
    <s v="Taylor Swift - Blank Space"/>
    <s v="Taylor Swift - YouTube"/>
    <s v="Taylor Swift"/>
    <x v="1"/>
    <x v="138"/>
    <n v="25902163132"/>
    <d v="1899-12-30T00:04:32"/>
    <x v="149"/>
    <x v="138"/>
    <n v="13000000"/>
    <x v="3"/>
    <x v="0"/>
    <x v="0"/>
    <x v="0"/>
    <n v="627453"/>
    <d v="2022-09-22T00:00:00"/>
    <x v="1"/>
    <n v="426"/>
    <x v="53"/>
    <x v="0"/>
    <x v="2"/>
    <s v="Rahul Singh"/>
    <x v="4"/>
  </r>
  <r>
    <s v="https://www.youtube.com/watch?v=erjwCQ-UZyw"/>
    <n v="2265213"/>
    <s v="Forza Horizon 5 Hot Wheels Expansion - First 10 minutes | Thrustmaster TX"/>
    <s v="https://www.youtube.com/c/Xpertgamingtech"/>
    <s v="Xpertgamingtech"/>
    <x v="2"/>
    <x v="139"/>
    <n v="686652710"/>
    <d v="1899-12-30T00:10:00"/>
    <x v="24"/>
    <x v="139"/>
    <n v="26000"/>
    <x v="3"/>
    <x v="0"/>
    <x v="0"/>
    <x v="0"/>
    <n v="636"/>
    <d v="2022-09-21T00:00:00"/>
    <x v="2"/>
    <n v="417"/>
    <x v="63"/>
    <x v="0"/>
    <x v="2"/>
    <s v="prateek"/>
    <x v="1"/>
  </r>
  <r>
    <s v="https://www.youtube.com/watch?v=Et_pcVJZ5jI"/>
    <n v="408122"/>
    <s v="The Most Beautiful Homestay Experience"/>
    <s v="https://www.youtube.com/c/annyarun"/>
    <s v="AnnyArun"/>
    <x v="0"/>
    <x v="140"/>
    <n v="12626003"/>
    <d v="1899-12-30T00:20:16"/>
    <x v="150"/>
    <x v="94"/>
    <n v="7000"/>
    <x v="0"/>
    <x v="1"/>
    <x v="0"/>
    <x v="0"/>
    <n v="410"/>
    <d v="2022-02-28T00:00:00"/>
    <x v="4"/>
    <n v="360"/>
    <x v="67"/>
    <x v="0"/>
    <x v="0"/>
    <s v="Akhil Teja"/>
    <x v="1"/>
  </r>
  <r>
    <s v="https://www.youtube.com/watch?v=EtNiXoKDc1U"/>
    <n v="2914479"/>
    <s v="Ukraine war: graves found in city recaptured from Russians - BBC News"/>
    <s v="https://www.youtube.com/c/BBCNews"/>
    <s v="BBC"/>
    <x v="2"/>
    <x v="141"/>
    <n v="3964301413"/>
    <d v="1899-12-30T00:05:14"/>
    <x v="151"/>
    <x v="29"/>
    <n v="9600"/>
    <x v="3"/>
    <x v="1"/>
    <x v="0"/>
    <x v="0"/>
    <n v="3770"/>
    <d v="2022-08-19T00:00:00"/>
    <x v="1"/>
    <n v="16629"/>
    <x v="68"/>
    <x v="0"/>
    <x v="2"/>
    <s v="Syed safdar"/>
    <x v="4"/>
  </r>
  <r>
    <s v="https://www.youtube.com/watch?v=-ETQ97mXXF0"/>
    <n v="2754733"/>
    <s v="Data Science Full Course - Learn Data Science in 10 Hours | Data Science For Beginners | Edureka"/>
    <s v="https://www.youtube.com/c/edurekaIN"/>
    <s v="Edureka"/>
    <x v="2"/>
    <x v="78"/>
    <n v="339868101"/>
    <d v="1899-12-30T10:23:56"/>
    <x v="152"/>
    <x v="140"/>
    <n v="57000"/>
    <x v="3"/>
    <x v="1"/>
    <x v="0"/>
    <x v="0"/>
    <n v="593"/>
    <d v="2022-09-05T00:00:00"/>
    <x v="0"/>
    <n v="7487"/>
    <x v="43"/>
    <x v="0"/>
    <x v="14"/>
    <s v="Syed safdar"/>
    <x v="0"/>
  </r>
  <r>
    <s v="https://www.youtube.com/watch?v=eYu8lWQnz5w"/>
    <n v="725951"/>
    <s v="Via Nahi Direct"/>
    <s v="Zakir Khan - YouTube"/>
    <s v="Zakir Khan"/>
    <x v="0"/>
    <x v="142"/>
    <n v="620960291"/>
    <d v="1899-12-30T00:03:03"/>
    <x v="153"/>
    <x v="141"/>
    <n v="39000"/>
    <x v="2"/>
    <x v="0"/>
    <x v="0"/>
    <x v="0"/>
    <n v="849"/>
    <d v="2021-12-22T00:00:00"/>
    <x v="0"/>
    <n v="120"/>
    <x v="17"/>
    <x v="0"/>
    <x v="1"/>
    <s v="Rahul Singh"/>
    <x v="4"/>
  </r>
  <r>
    <s v="https://www.youtube.com/watch?v=ezCMNMoUPLQ"/>
    <n v="57893"/>
    <s v="BUGATTI CENTODIECI: Inspired by The Legendary EB110 Supersport"/>
    <s v="Bugatti - YouTube"/>
    <s v="Bugatti"/>
    <x v="2"/>
    <x v="143"/>
    <n v="130995381"/>
    <d v="1899-12-30T00:01:12"/>
    <x v="50"/>
    <x v="3"/>
    <n v="2700"/>
    <x v="6"/>
    <x v="0"/>
    <x v="0"/>
    <x v="0"/>
    <n v="164"/>
    <d v="2022-09-21T00:00:00"/>
    <x v="2"/>
    <n v="97"/>
    <x v="4"/>
    <x v="0"/>
    <x v="2"/>
    <s v="Rahul Singh"/>
    <x v="3"/>
  </r>
  <r>
    <s v="https://www.youtube.com/watch?v=f0AkGoliFi0"/>
    <n v="988769"/>
    <s v="Iraq and Syria: After Islamic State?"/>
    <s v="BBC News - YouTube"/>
    <s v="BBC News"/>
    <x v="2"/>
    <x v="141"/>
    <n v="3964301413"/>
    <d v="1899-12-30T00:47:06"/>
    <x v="154"/>
    <x v="142"/>
    <n v="6500"/>
    <x v="3"/>
    <x v="0"/>
    <x v="0"/>
    <x v="3"/>
    <n v="2008"/>
    <d v="2022-09-17T00:00:00"/>
    <x v="0"/>
    <n v="16629"/>
    <x v="69"/>
    <x v="1"/>
    <x v="2"/>
    <s v="Rahul Singh"/>
    <x v="0"/>
  </r>
  <r>
    <s v="https://www.youtube.com/watch?v=f2JbygcZxlQ"/>
    <n v="37012"/>
    <s v="Doopudu Pothu Biryani"/>
    <s v="https://www.youtube.com/c/EVERYDAYCOOKING"/>
    <s v="EVERYDAY COOKING"/>
    <x v="0"/>
    <x v="144"/>
    <n v="67074595"/>
    <d v="1899-12-30T00:07:06"/>
    <x v="155"/>
    <x v="3"/>
    <n v="492000"/>
    <x v="1"/>
    <x v="0"/>
    <x v="0"/>
    <x v="0"/>
    <n v="36"/>
    <d v="2022-09-17T00:00:00"/>
    <x v="0"/>
    <n v="473"/>
    <x v="9"/>
    <x v="0"/>
    <x v="1"/>
    <s v="Akhil Teja"/>
    <x v="2"/>
  </r>
  <r>
    <s v="https://www.youtube.com/watch?v=F8nPv7Alrw4"/>
    <n v="702232"/>
    <s v="The Power of Habit | Jude Aburdan | TEDxSafirSchool"/>
    <s v="https://www.youtube.com/user/TEDxTalks"/>
    <s v="Tedx Talks"/>
    <x v="2"/>
    <x v="97"/>
    <n v="6761664549"/>
    <d v="1899-12-30T00:12:33"/>
    <x v="156"/>
    <x v="143"/>
    <n v="18000"/>
    <x v="3"/>
    <x v="1"/>
    <x v="0"/>
    <x v="0"/>
    <n v="274"/>
    <d v="2022-09-20T00:00:00"/>
    <x v="0"/>
    <n v="186562"/>
    <x v="70"/>
    <x v="0"/>
    <x v="2"/>
    <s v="prateek"/>
    <x v="1"/>
  </r>
  <r>
    <s v="https://www.youtube.com/watch?v=fBnAMUkNM2k"/>
    <n v="23957649"/>
    <s v="ENGLISH SPEECH | MUNIBA MAZARI - We all are Perfectly Imperfect (English Subtitles)"/>
    <s v="https://www.youtube.com/c/EnglishSpeeches"/>
    <s v="English Speeches"/>
    <x v="2"/>
    <x v="145"/>
    <n v="173568424"/>
    <d v="1899-12-30T00:39:30"/>
    <x v="157"/>
    <x v="144"/>
    <n v="759000"/>
    <x v="3"/>
    <x v="1"/>
    <x v="0"/>
    <x v="2"/>
    <n v="17518"/>
    <d v="2022-09-22T00:00:00"/>
    <x v="0"/>
    <n v="217"/>
    <x v="0"/>
    <x v="0"/>
    <x v="10"/>
    <s v="Syed safdar"/>
    <x v="0"/>
  </r>
  <r>
    <s v="https://www.youtube.com/watch?v=FEGRLYSWJTk"/>
    <n v="3869125"/>
    <s v="Trying ANIMES Hardest Exercises In Real Life"/>
    <s v="https://www.youtube.com/c/CHRISHERIA"/>
    <s v="Chris Heria"/>
    <x v="0"/>
    <x v="146"/>
    <n v="310624827"/>
    <d v="1899-12-30T00:11:13"/>
    <x v="158"/>
    <x v="145"/>
    <n v="122000"/>
    <x v="3"/>
    <x v="1"/>
    <x v="0"/>
    <x v="0"/>
    <n v="2983"/>
    <d v="2022-09-22T00:00:00"/>
    <x v="0"/>
    <n v="253"/>
    <x v="71"/>
    <x v="0"/>
    <x v="0"/>
    <s v="Syed safdar"/>
    <x v="1"/>
  </r>
  <r>
    <s v="https://www.youtube.com/watch?v=fGU7_5gG9Ok"/>
    <n v="323225"/>
    <s v="BELIEVE YOU CAN"/>
    <s v="Ben Lionel Scott - YouTube"/>
    <s v="Ben Lionel"/>
    <x v="0"/>
    <x v="87"/>
    <n v="296395381"/>
    <d v="1899-12-30T00:05:07"/>
    <x v="159"/>
    <x v="85"/>
    <n v="9200"/>
    <x v="3"/>
    <x v="1"/>
    <x v="0"/>
    <x v="0"/>
    <n v="280"/>
    <d v="2022-09-22T00:00:00"/>
    <x v="0"/>
    <n v="203"/>
    <x v="15"/>
    <x v="0"/>
    <x v="2"/>
    <s v="Rahul Singh"/>
    <x v="4"/>
  </r>
  <r>
    <s v="https://www.youtube.com/watch?v=FIr9CE6yAHg"/>
    <n v="634297"/>
    <s v="WHEN NO ONE IS WATCHING - Powerful Motivational Speech"/>
    <s v="https://www.youtube.com/c/BenLionelScott"/>
    <s v="Ben Lionel Scott"/>
    <x v="0"/>
    <x v="147"/>
    <n v="296000466"/>
    <d v="1899-12-30T00:03:18"/>
    <x v="132"/>
    <x v="146"/>
    <n v="19000"/>
    <x v="3"/>
    <x v="1"/>
    <x v="0"/>
    <x v="0"/>
    <n v="120"/>
    <d v="2022-09-05T00:00:00"/>
    <x v="0"/>
    <n v="202"/>
    <x v="15"/>
    <x v="0"/>
    <x v="2"/>
    <s v="Syed safdar"/>
    <x v="4"/>
  </r>
  <r>
    <s v="https://www.youtube.com/watch?v=fkC3BTt5y_w"/>
    <n v="3449026"/>
    <s v="Don't Worry Darling | &quot;Dinner&quot; Clip"/>
    <s v="Warner Bros. Pictures - YouTube"/>
    <s v="Warner Bros"/>
    <x v="2"/>
    <x v="148"/>
    <n v="6328250813"/>
    <d v="1899-12-30T00:03:19"/>
    <x v="29"/>
    <x v="3"/>
    <n v="17000"/>
    <x v="3"/>
    <x v="0"/>
    <x v="0"/>
    <x v="1"/>
    <n v="1100"/>
    <d v="2022-09-22T00:00:00"/>
    <x v="0"/>
    <n v="2583"/>
    <x v="72"/>
    <x v="0"/>
    <x v="2"/>
    <s v="Rahul Singh"/>
    <x v="4"/>
  </r>
  <r>
    <s v="https://www.youtube.com/watch?v=fnIrwrCq_4Q"/>
    <n v="1354030"/>
    <s v="How 3 Million Grocery Items Are Delivered To Homes Every Week"/>
    <s v="Business Insider - YouTube"/>
    <s v="Business Insider"/>
    <x v="2"/>
    <x v="149"/>
    <n v="3139694002"/>
    <d v="1899-12-30T00:08:58"/>
    <x v="160"/>
    <x v="147"/>
    <n v="19000"/>
    <x v="3"/>
    <x v="1"/>
    <x v="0"/>
    <x v="2"/>
    <n v="728"/>
    <d v="2022-09-07T00:00:00"/>
    <x v="0"/>
    <n v="5322"/>
    <x v="73"/>
    <x v="0"/>
    <x v="13"/>
    <s v="Rahul Singh"/>
    <x v="2"/>
  </r>
  <r>
    <s v="https://www.youtube.com/watch?v=FRZlq8BGebI"/>
    <n v="69848"/>
    <s v="Masters ki elaka mundhu eedhi chudandi!!"/>
    <s v="https://www.youtube.com/c/GauravSunil"/>
    <s v="Gaurav Sunil"/>
    <x v="0"/>
    <x v="150"/>
    <n v="10801516"/>
    <d v="1899-12-30T00:10:47"/>
    <x v="161"/>
    <x v="148"/>
    <n v="4900"/>
    <x v="1"/>
    <x v="1"/>
    <x v="0"/>
    <x v="0"/>
    <n v="297"/>
    <d v="2022-08-24T00:00:00"/>
    <x v="2"/>
    <n v="136"/>
    <x v="27"/>
    <x v="0"/>
    <x v="2"/>
    <s v="Akhil Teja"/>
    <x v="1"/>
  </r>
  <r>
    <s v="https://www.youtube.com/watch?v=FTBHGfULSC8"/>
    <n v="639049"/>
    <s v="Exploring the World's First City"/>
    <s v="https://www.youtube.com/c/drewbinsky"/>
    <s v="Drew Binsky"/>
    <x v="0"/>
    <x v="151"/>
    <n v="700417704"/>
    <d v="1899-12-30T00:14:58"/>
    <x v="162"/>
    <x v="149"/>
    <n v="24000"/>
    <x v="3"/>
    <x v="1"/>
    <x v="0"/>
    <x v="2"/>
    <n v="3126"/>
    <d v="2022-09-19T00:00:00"/>
    <x v="0"/>
    <n v="985"/>
    <x v="16"/>
    <x v="0"/>
    <x v="1"/>
    <s v="Syed safdar"/>
    <x v="1"/>
  </r>
  <r>
    <s v="https://www.youtube.com/watch?v=fwow3jQT_tc"/>
    <n v="1426261"/>
    <s v="TVF's A Day With O P Tandon - Chemistry Teacher"/>
    <s v="The Viral Fever - YouTube"/>
    <s v="The Viral Fever"/>
    <x v="2"/>
    <x v="106"/>
    <n v="1705723801"/>
    <d v="1899-12-30T00:09:56"/>
    <x v="163"/>
    <x v="150"/>
    <n v="72000"/>
    <x v="2"/>
    <x v="0"/>
    <x v="0"/>
    <x v="0"/>
    <n v="3285"/>
    <d v="2022-09-21T00:00:00"/>
    <x v="0"/>
    <n v="443"/>
    <x v="33"/>
    <x v="0"/>
    <x v="16"/>
    <s v="Rahul Singh"/>
    <x v="2"/>
  </r>
  <r>
    <s v="https://www.youtube.com/watch?v=Fx7bAcMJ9vA"/>
    <n v="85"/>
    <s v="Tesla Model 3 Accessories from Tesery.com"/>
    <s v="Tesery - Tesla Accessories Review - YouTube"/>
    <s v="Tesery"/>
    <x v="2"/>
    <x v="120"/>
    <n v="6261"/>
    <d v="1899-12-30T00:05:09"/>
    <x v="103"/>
    <x v="9"/>
    <n v="2"/>
    <x v="3"/>
    <x v="1"/>
    <x v="0"/>
    <x v="3"/>
    <n v="1"/>
    <d v="2022-09-17T00:00:00"/>
    <x v="4"/>
    <n v="75"/>
    <x v="25"/>
    <x v="1"/>
    <x v="2"/>
    <s v="Rahul Singh"/>
    <x v="4"/>
  </r>
  <r>
    <s v="https://www.youtube.com/watch?v=fXEOXVZIQVM"/>
    <n v="716560"/>
    <s v="Black Adam | Official Trailer 2"/>
    <s v="DC - YouTube"/>
    <s v="DC"/>
    <x v="2"/>
    <x v="152"/>
    <n v="1704720633"/>
    <d v="1899-12-30T00:02:40"/>
    <x v="164"/>
    <x v="106"/>
    <n v="41000"/>
    <x v="3"/>
    <x v="1"/>
    <x v="0"/>
    <x v="2"/>
    <n v="2400"/>
    <d v="2022-09-22T00:00:00"/>
    <x v="0"/>
    <n v="3574"/>
    <x v="74"/>
    <x v="0"/>
    <x v="2"/>
    <s v="Rahul Singh"/>
    <x v="4"/>
  </r>
  <r>
    <s v="https://www.youtube.com/watch?v=fZLLqapzxRQ"/>
    <n v="12221070"/>
    <s v="Little Big Shots Meet Micro Mayor James Episode Highlight"/>
    <s v="https://www.youtube.com/channel/UCWccAQu5zhenE7B6nSf0lpg"/>
    <s v="Tracy"/>
    <x v="1"/>
    <x v="153"/>
    <n v="12000689"/>
    <d v="1899-12-30T00:04:52"/>
    <x v="165"/>
    <x v="151"/>
    <n v="205000"/>
    <x v="3"/>
    <x v="1"/>
    <x v="0"/>
    <x v="0"/>
    <n v="2896"/>
    <d v="2022-09-22T00:00:00"/>
    <x v="0"/>
    <n v="16"/>
    <x v="16"/>
    <x v="0"/>
    <x v="2"/>
    <s v="Syed safdar"/>
    <x v="4"/>
  </r>
  <r>
    <s v="https://www.youtube.com/watch?v=FzVuHhb4W24"/>
    <n v="22595"/>
    <s v="FINALLY Building a PC that is affordable... LYTE Gaming Build Kit"/>
    <s v="Designs By IFR - YouTube"/>
    <s v="Corey"/>
    <x v="0"/>
    <x v="154"/>
    <n v="86648666"/>
    <d v="1899-12-30T00:25:02"/>
    <x v="166"/>
    <x v="119"/>
    <n v="860"/>
    <x v="3"/>
    <x v="1"/>
    <x v="0"/>
    <x v="0"/>
    <n v="104"/>
    <d v="2022-09-22T00:00:00"/>
    <x v="2"/>
    <n v="757"/>
    <x v="36"/>
    <x v="0"/>
    <x v="2"/>
    <s v="Rahul Singh"/>
    <x v="1"/>
  </r>
  <r>
    <s v="https://www.youtube.com/watch?v=g3hq2SIo2Fs"/>
    <n v="14640"/>
    <s v="Rupee Hits New All-Time Low As Dollar Climbs To 20-Year Peak"/>
    <s v="https://www.youtube.com/c/NDTV"/>
    <m/>
    <x v="2"/>
    <x v="155"/>
    <n v="4600722982"/>
    <d v="1899-12-30T00:02:01"/>
    <x v="167"/>
    <x v="9"/>
    <n v="69"/>
    <x v="3"/>
    <x v="1"/>
    <x v="0"/>
    <x v="2"/>
    <n v="63"/>
    <d v="2022-09-22T00:00:00"/>
    <x v="1"/>
    <n v="68414"/>
    <x v="75"/>
    <x v="0"/>
    <x v="19"/>
    <s v="Syed safdar"/>
    <x v="4"/>
  </r>
  <r>
    <s v="https://www.youtube.com/watch?v=G4mXY6pR7L0"/>
    <n v="4625896"/>
    <s v="WAKE UP &amp; WORK HARD AT IT - New Motivational Video"/>
    <s v="https://www.youtube.com/c/LawofAttractionCoaching"/>
    <s v="Law Of Attraction Coaching"/>
    <x v="2"/>
    <x v="156"/>
    <n v="113437783"/>
    <d v="1899-12-30T00:14:42"/>
    <x v="168"/>
    <x v="152"/>
    <n v="82000"/>
    <x v="3"/>
    <x v="1"/>
    <x v="0"/>
    <x v="0"/>
    <n v="1362"/>
    <d v="2022-09-20T00:00:00"/>
    <x v="0"/>
    <n v="177"/>
    <x v="17"/>
    <x v="0"/>
    <x v="5"/>
    <s v="prateek"/>
    <x v="1"/>
  </r>
  <r>
    <s v="https://www.youtube.com/watch?v=G5xSLbYMr-I"/>
    <n v="43552479"/>
    <s v="dazy - Sunroof (Official Music Video)"/>
    <s v="Nicky Youre - YouTube"/>
    <s v="Nicky Youre"/>
    <x v="0"/>
    <x v="143"/>
    <n v="50612895"/>
    <d v="1899-12-30T00:02:54"/>
    <x v="169"/>
    <x v="153"/>
    <n v="513000"/>
    <x v="3"/>
    <x v="0"/>
    <x v="0"/>
    <x v="0"/>
    <n v="7001"/>
    <d v="2022-09-22T00:00:00"/>
    <x v="2"/>
    <n v="35"/>
    <x v="27"/>
    <x v="1"/>
    <x v="2"/>
    <s v="Rahul Singh"/>
    <x v="4"/>
  </r>
  <r>
    <s v="https://www.youtube.com/watch?v=G8VFBWbFeWI"/>
    <n v="1160318"/>
    <s v="Faltu Engineers"/>
    <s v="The BLUNT - YouTube"/>
    <s v="The BLUNT"/>
    <x v="2"/>
    <x v="119"/>
    <n v="30960948"/>
    <d v="1899-12-30T00:23:16"/>
    <x v="170"/>
    <x v="154"/>
    <n v="64000"/>
    <x v="2"/>
    <x v="0"/>
    <x v="0"/>
    <x v="2"/>
    <n v="1680"/>
    <d v="2022-09-22T00:00:00"/>
    <x v="2"/>
    <n v="58"/>
    <x v="0"/>
    <x v="0"/>
    <x v="2"/>
    <s v="Rahul Singh"/>
    <x v="1"/>
  </r>
  <r>
    <s v="https://www.youtube.com/watch?v=G9XhLca9JSk"/>
    <n v="30793209"/>
    <s v="We Toured The Most FUTURISTIC Motorhome in the World!"/>
    <s v="Enes Yilmazer - YouTube"/>
    <s v="Enes Yilmazer"/>
    <x v="0"/>
    <x v="66"/>
    <n v="447952948"/>
    <d v="1899-12-30T00:17:33"/>
    <x v="171"/>
    <x v="155"/>
    <n v="429000"/>
    <x v="3"/>
    <x v="1"/>
    <x v="0"/>
    <x v="0"/>
    <n v="13909"/>
    <d v="2022-09-23T00:00:00"/>
    <x v="2"/>
    <n v="197"/>
    <x v="36"/>
    <x v="0"/>
    <x v="2"/>
    <s v="Rahul Singh"/>
    <x v="1"/>
  </r>
  <r>
    <s v="https://www.youtube.com/watch?v=GAlRLwyEJIU"/>
    <n v="35061567"/>
    <s v="The Bean Test | Funny Episodes | Mr Bean Official"/>
    <s v="https://www.youtube.com/user/MrBean"/>
    <s v="Mr Bean"/>
    <x v="0"/>
    <x v="157"/>
    <n v="9928335904"/>
    <d v="1899-12-30T00:00:47"/>
    <x v="172"/>
    <x v="156"/>
    <n v="377000"/>
    <x v="3"/>
    <x v="0"/>
    <x v="0"/>
    <x v="0"/>
    <n v="8508"/>
    <d v="2022-09-21T00:00:00"/>
    <x v="0"/>
    <n v="2681"/>
    <x v="76"/>
    <x v="0"/>
    <x v="4"/>
    <s v="prateek"/>
    <x v="3"/>
  </r>
  <r>
    <s v="https://www.youtube.com/watch?v=gamjNp2CToQ"/>
    <n v="449340"/>
    <s v="A Day in the life of a Data Analyst in Chicago"/>
    <s v="https://www.youtube.com/c/JustinShin"/>
    <s v="Justin Shin"/>
    <x v="0"/>
    <x v="158"/>
    <n v="409264"/>
    <d v="1899-12-30T00:06:59"/>
    <x v="173"/>
    <x v="157"/>
    <n v="8100"/>
    <x v="3"/>
    <x v="1"/>
    <x v="0"/>
    <x v="2"/>
    <n v="454"/>
    <d v="2021-09-21T00:00:00"/>
    <x v="2"/>
    <n v="25"/>
    <x v="57"/>
    <x v="0"/>
    <x v="2"/>
    <s v="prateek"/>
    <x v="2"/>
  </r>
  <r>
    <s v="https://www.youtube.com/watch?v=GcBAzh4sc2A"/>
    <n v="264288"/>
    <s v="Chandigarh University Students Protest After Videos of Hostel Girls"/>
    <s v="https://www.youtube.com/c/Thequint"/>
    <s v="The Quint"/>
    <x v="3"/>
    <x v="159"/>
    <n v="1301108504"/>
    <d v="1899-12-30T00:02:01"/>
    <x v="167"/>
    <x v="119"/>
    <n v="2700"/>
    <x v="2"/>
    <x v="0"/>
    <x v="0"/>
    <x v="1"/>
    <n v="628"/>
    <d v="2022-09-19T00:00:00"/>
    <x v="0"/>
    <n v="33623"/>
    <x v="40"/>
    <x v="0"/>
    <x v="5"/>
    <s v="Akhil Teja"/>
    <x v="4"/>
  </r>
  <r>
    <s v="https://www.youtube.com/watch?v=GCmiKaLnd7M"/>
    <n v="9489178"/>
    <s v="I tested 15 Gadgets from the FUTURE"/>
    <s v="Mrwhosetheboss - YouTube"/>
    <s v="Arun Maini"/>
    <x v="0"/>
    <x v="160"/>
    <n v="1949238768"/>
    <d v="1899-12-30T00:14:05"/>
    <x v="114"/>
    <x v="158"/>
    <n v="334000"/>
    <x v="3"/>
    <x v="1"/>
    <x v="0"/>
    <x v="0"/>
    <n v="10555"/>
    <d v="2022-09-21T00:00:00"/>
    <x v="2"/>
    <n v="1450"/>
    <x v="77"/>
    <x v="0"/>
    <x v="2"/>
    <s v="Rahul Singh"/>
    <x v="1"/>
  </r>
  <r>
    <s v="https://www.youtube.com/watch?v=GCYez2V1r8U"/>
    <n v="564197"/>
    <s v="Castrol POWER1 ULTIMATE for performance"/>
    <s v="Castrol Biking - YouTube"/>
    <s v="Castrol"/>
    <x v="2"/>
    <x v="161"/>
    <n v="651227679"/>
    <d v="1899-12-30T00:00:13"/>
    <x v="174"/>
    <x v="11"/>
    <n v="9"/>
    <x v="3"/>
    <x v="1"/>
    <x v="0"/>
    <x v="0"/>
    <n v="1"/>
    <d v="2022-08-20T00:00:00"/>
    <x v="0"/>
    <n v="237"/>
    <x v="52"/>
    <x v="0"/>
    <x v="2"/>
    <s v="Rahul Singh"/>
    <x v="3"/>
  </r>
  <r>
    <s v="https://www.youtube.com/watch?v=GfYuTb21Gd0"/>
    <n v="411779"/>
    <s v="Europe Is Too Old"/>
    <s v="Hoog - YouTube"/>
    <s v="Hoog"/>
    <x v="2"/>
    <x v="162"/>
    <n v="6791400"/>
    <d v="1899-12-30T00:08:37"/>
    <x v="175"/>
    <x v="159"/>
    <n v="20000"/>
    <x v="3"/>
    <x v="1"/>
    <x v="0"/>
    <x v="0"/>
    <n v="2898"/>
    <d v="2022-09-23T00:00:00"/>
    <x v="0"/>
    <n v="20"/>
    <x v="1"/>
    <x v="0"/>
    <x v="11"/>
    <s v="Rahul Singh"/>
    <x v="2"/>
  </r>
  <r>
    <s v="https://www.youtube.com/watch?v=gJj90WOWQvg"/>
    <n v="25170014"/>
    <s v="Maja Ma - Official Trailer"/>
    <s v="Prime Video India - YouTube"/>
    <s v="Prime"/>
    <x v="2"/>
    <x v="9"/>
    <n v="6300485808"/>
    <d v="1899-12-30T00:02:50"/>
    <x v="176"/>
    <x v="9"/>
    <n v="12000"/>
    <x v="2"/>
    <x v="1"/>
    <x v="0"/>
    <x v="2"/>
    <n v="421"/>
    <d v="2022-09-22T00:00:00"/>
    <x v="2"/>
    <n v="4572"/>
    <x v="8"/>
    <x v="0"/>
    <x v="5"/>
    <s v="Rahul Singh"/>
    <x v="4"/>
  </r>
  <r>
    <s v="https://www.youtube.com/watch?v=GxkoQ4dm-mc"/>
    <n v="3340723"/>
    <s v="1400HP Lamborghini Huracán EVO - Forza Horizon 5"/>
    <s v="Xpertgamingtech - YouTube"/>
    <s v="Xpertgamingtech"/>
    <x v="2"/>
    <x v="163"/>
    <n v="686795112"/>
    <d v="1899-12-30T00:11:31"/>
    <x v="177"/>
    <x v="160"/>
    <n v="46000"/>
    <x v="3"/>
    <x v="0"/>
    <x v="0"/>
    <x v="0"/>
    <n v="576"/>
    <d v="2022-09-22T00:00:00"/>
    <x v="0"/>
    <n v="417"/>
    <x v="63"/>
    <x v="0"/>
    <x v="2"/>
    <s v="Rahul Singh"/>
    <x v="1"/>
  </r>
  <r>
    <s v="https://www.youtube.com/watch?v=h0t5N_jvYtM"/>
    <n v="3058084"/>
    <s v="Achaar Ki Panchayat"/>
    <s v="The Viral Fever - YouTube"/>
    <s v="The Viral Fever"/>
    <x v="2"/>
    <x v="106"/>
    <n v="1705723801"/>
    <d v="1899-12-30T00:08:07"/>
    <x v="178"/>
    <x v="161"/>
    <n v="88000"/>
    <x v="2"/>
    <x v="1"/>
    <x v="0"/>
    <x v="0"/>
    <n v="1653"/>
    <d v="2022-09-23T00:00:00"/>
    <x v="0"/>
    <n v="443"/>
    <x v="33"/>
    <x v="0"/>
    <x v="16"/>
    <s v="Rahul Singh"/>
    <x v="2"/>
  </r>
  <r>
    <s v="https://www.youtube.com/watch?v=h25S27rh4oY"/>
    <n v="69395788"/>
    <s v="Chai Mein Kya Dubayenge? Ijjat?!"/>
    <s v="BB Ki Vines - YouTube"/>
    <s v="Bhuvan Bam"/>
    <x v="0"/>
    <x v="164"/>
    <n v="4420370182"/>
    <d v="1899-12-30T00:05:54"/>
    <x v="179"/>
    <x v="162"/>
    <n v="1900000"/>
    <x v="2"/>
    <x v="1"/>
    <x v="0"/>
    <x v="2"/>
    <n v="43497"/>
    <d v="2022-09-21T00:00:00"/>
    <x v="1"/>
    <n v="186"/>
    <x v="36"/>
    <x v="0"/>
    <x v="0"/>
    <s v="Rahul Singh"/>
    <x v="4"/>
  </r>
  <r>
    <s v="https://www.youtube.com/watch?v=HC9IuLA_vxg"/>
    <n v="777867"/>
    <s v="Shark Tank India Spoof"/>
    <s v="The BLUNT - YouTube"/>
    <s v="The BLUNT"/>
    <x v="2"/>
    <x v="119"/>
    <n v="30960948"/>
    <d v="1899-12-30T00:15:26"/>
    <x v="180"/>
    <x v="163"/>
    <n v="29000"/>
    <x v="2"/>
    <x v="0"/>
    <x v="0"/>
    <x v="2"/>
    <n v="749"/>
    <d v="2022-09-17T00:00:00"/>
    <x v="2"/>
    <n v="58"/>
    <x v="0"/>
    <x v="0"/>
    <x v="2"/>
    <s v="Rahul Singh"/>
    <x v="1"/>
  </r>
  <r>
    <s v="https://www.youtube.com/watch?v=HdhvPZc5dFw"/>
    <n v="145333"/>
    <s v="Apple Watch Ultra Full Review: It's Bigger, Bolder and Better"/>
    <s v="CNET - YouTube"/>
    <s v="CNET"/>
    <x v="2"/>
    <x v="16"/>
    <n v="1582960304"/>
    <d v="1899-12-30T00:16:07"/>
    <x v="181"/>
    <x v="30"/>
    <n v="2000"/>
    <x v="3"/>
    <x v="1"/>
    <x v="0"/>
    <x v="0"/>
    <n v="125"/>
    <d v="2022-09-22T00:00:00"/>
    <x v="2"/>
    <n v="20899"/>
    <x v="78"/>
    <x v="0"/>
    <x v="1"/>
    <s v="Rahul Singh"/>
    <x v="1"/>
  </r>
  <r>
    <s v="https://www.youtube.com/watch?v=HDPuAhoKNrY"/>
    <n v="3448617"/>
    <s v="When the developers are bored they add stuff like this...''"/>
    <s v="https://www.youtube.com/channel/UCi37K5Nrz9HlgNLsFBfhE-Q"/>
    <s v="Muaxh03"/>
    <x v="2"/>
    <x v="165"/>
    <n v="65421420"/>
    <d v="1899-12-30T00:00:30"/>
    <x v="182"/>
    <x v="164"/>
    <n v="46000"/>
    <x v="6"/>
    <x v="0"/>
    <x v="0"/>
    <x v="0"/>
    <n v="977"/>
    <d v="2022-09-21T00:00:00"/>
    <x v="0"/>
    <n v="466"/>
    <x v="1"/>
    <x v="0"/>
    <x v="1"/>
    <s v="prateek"/>
    <x v="3"/>
  </r>
  <r>
    <s v="https://www.youtube.com/watch?v=HL6ECWZ8G1s"/>
    <n v="3363581"/>
    <s v="Why Is It So Hard To Fall Asleep?"/>
    <s v="https://www.youtube.com/c/lifenoggin"/>
    <s v="Life Noggin"/>
    <x v="2"/>
    <x v="166"/>
    <n v="557079984"/>
    <d v="1899-12-30T00:03:08"/>
    <x v="183"/>
    <x v="165"/>
    <n v="69000"/>
    <x v="3"/>
    <x v="1"/>
    <x v="0"/>
    <x v="0"/>
    <n v="10854"/>
    <d v="2022-08-31T00:00:00"/>
    <x v="0"/>
    <n v="485"/>
    <x v="37"/>
    <x v="0"/>
    <x v="1"/>
    <s v="prateek"/>
    <x v="4"/>
  </r>
  <r>
    <s v="https://www.youtube.com/watch?v=HmCfiqW0Y0I"/>
    <n v="6104861"/>
    <s v="AIB Podcast"/>
    <s v="All India Bakchod - YouTube"/>
    <s v="All India Bakchod"/>
    <x v="2"/>
    <x v="167"/>
    <n v="602900852"/>
    <d v="1899-12-30T00:24:10"/>
    <x v="184"/>
    <x v="166"/>
    <n v="125000"/>
    <x v="2"/>
    <x v="1"/>
    <x v="0"/>
    <x v="0"/>
    <n v="4832"/>
    <d v="2022-09-21T00:00:00"/>
    <x v="0"/>
    <n v="157"/>
    <x v="31"/>
    <x v="0"/>
    <x v="2"/>
    <s v="Rahul Singh"/>
    <x v="1"/>
  </r>
  <r>
    <s v="https://www.youtube.com/watch?v=hn0lEpncFBM"/>
    <n v="323229"/>
    <s v="Giant Dosa For Breakfast In Hyderabad"/>
    <s v="https://www.youtube.com/c/InfinityPlatter"/>
    <s v="Infinity Platter"/>
    <x v="1"/>
    <x v="168"/>
    <n v="12779356"/>
    <d v="1899-12-30T00:06:06"/>
    <x v="185"/>
    <x v="102"/>
    <n v="1800"/>
    <x v="3"/>
    <x v="0"/>
    <x v="0"/>
    <x v="1"/>
    <n v="103"/>
    <d v="2022-09-12T00:00:00"/>
    <x v="0"/>
    <n v="98"/>
    <x v="31"/>
    <x v="0"/>
    <x v="2"/>
    <s v="Akhil Teja"/>
    <x v="2"/>
  </r>
  <r>
    <s v="https://www.youtube.com/watch?v=hoBHdtrnsww"/>
    <n v="122510"/>
    <s v="Why Is Formula E Strategy So Unique?"/>
    <s v="ABB Formula E - YouTube"/>
    <s v="ABB Formula E"/>
    <x v="2"/>
    <x v="70"/>
    <n v="170263099"/>
    <d v="1899-12-30T00:14:42"/>
    <x v="168"/>
    <x v="167"/>
    <n v="3100"/>
    <x v="3"/>
    <x v="1"/>
    <x v="0"/>
    <x v="1"/>
    <n v="117"/>
    <d v="2022-09-17T00:00:00"/>
    <x v="0"/>
    <n v="2240"/>
    <x v="38"/>
    <x v="0"/>
    <x v="1"/>
    <s v="Rahul Singh"/>
    <x v="1"/>
  </r>
  <r>
    <s v="https://www.youtube.com/watch?v=HpaQQW_72ro"/>
    <n v="1498513"/>
    <s v="This Watch Broke The Internet… | The G-Shock Casioak GA-2100 &amp; GMA-S2100"/>
    <s v="https://www.youtube.com/c/watchgecko"/>
    <s v="Watchgecko"/>
    <x v="2"/>
    <x v="169"/>
    <n v="9668459"/>
    <d v="1899-12-30T00:04:38"/>
    <x v="186"/>
    <x v="168"/>
    <n v="16000"/>
    <x v="3"/>
    <x v="1"/>
    <x v="0"/>
    <x v="6"/>
    <n v="476"/>
    <d v="2022-09-12T00:00:00"/>
    <x v="0"/>
    <n v="225"/>
    <x v="25"/>
    <x v="0"/>
    <x v="2"/>
    <s v="prateek"/>
    <x v="4"/>
  </r>
  <r>
    <s v="https://www.youtube.com/watch?v=hrAAEMFAG9E"/>
    <n v="2622475"/>
    <s v="Author Chimamanda Ngozi Adichie addresses Harvard's Class of 2018"/>
    <s v="https://www.youtube.com/c/harvard"/>
    <s v="Harvard University"/>
    <x v="2"/>
    <x v="170"/>
    <n v="206898127"/>
    <d v="1899-12-30T00:25:48"/>
    <x v="187"/>
    <x v="169"/>
    <n v="40000"/>
    <x v="3"/>
    <x v="1"/>
    <x v="0"/>
    <x v="0"/>
    <n v="0"/>
    <s v="N/A"/>
    <x v="0"/>
    <n v="3529"/>
    <x v="79"/>
    <x v="0"/>
    <x v="2"/>
    <s v="prateek"/>
    <x v="1"/>
  </r>
  <r>
    <s v="https://www.youtube.com/watch?v=HSMT5eZv7lA"/>
    <n v="1329130"/>
    <s v="Why Honma Golf Clubs Are So Expensive"/>
    <s v="Business Insider - YouTube"/>
    <s v="Business Insider"/>
    <x v="2"/>
    <x v="149"/>
    <n v="3139694002"/>
    <d v="1899-12-30T00:10:16"/>
    <x v="188"/>
    <x v="170"/>
    <n v="6200"/>
    <x v="3"/>
    <x v="1"/>
    <x v="0"/>
    <x v="2"/>
    <n v="497"/>
    <d v="2022-09-23T00:00:00"/>
    <x v="0"/>
    <n v="5322"/>
    <x v="73"/>
    <x v="0"/>
    <x v="13"/>
    <s v="Rahul Singh"/>
    <x v="1"/>
  </r>
  <r>
    <s v="https://www.youtube.com/watch?v=Htcp1eHsQ_s"/>
    <n v="174237"/>
    <s v="DON’T QUIT"/>
    <s v="Ben Lionel Scott - YouTube"/>
    <s v="Ben Lionel"/>
    <x v="0"/>
    <x v="87"/>
    <n v="296395381"/>
    <d v="1899-12-30T00:04:14"/>
    <x v="189"/>
    <x v="171"/>
    <n v="5900"/>
    <x v="3"/>
    <x v="1"/>
    <x v="0"/>
    <x v="0"/>
    <n v="185"/>
    <d v="2022-09-09T00:00:00"/>
    <x v="0"/>
    <n v="203"/>
    <x v="15"/>
    <x v="0"/>
    <x v="2"/>
    <s v="Rahul Singh"/>
    <x v="4"/>
  </r>
  <r>
    <s v="https://www.youtube.com/watch?v=HtgXGm6rvE8"/>
    <n v="29726423"/>
    <s v="Ben 10 | Rustbucket Moments"/>
    <s v="Cartoon Network India - YouTube"/>
    <s v="Cartoon Network India"/>
    <x v="2"/>
    <x v="171"/>
    <n v="2042798795"/>
    <d v="1899-12-30T00:14:50"/>
    <x v="190"/>
    <x v="172"/>
    <n v="187000"/>
    <x v="2"/>
    <x v="0"/>
    <x v="0"/>
    <x v="0"/>
    <n v="0"/>
    <s v="N/A"/>
    <x v="1"/>
    <n v="1826"/>
    <x v="80"/>
    <x v="0"/>
    <x v="2"/>
    <s v="Rahul Singh"/>
    <x v="1"/>
  </r>
  <r>
    <s v="https://www.youtube.com/watch?v=hWPopqZJJww"/>
    <n v="56045424"/>
    <s v="Sasta Biig Bosss | Parody | Ashish Chanchlani"/>
    <s v="https://www.youtube.com/c/ashishchanchlanivines"/>
    <s v="Ashish Chanchlani"/>
    <x v="0"/>
    <x v="61"/>
    <n v="4104120507"/>
    <d v="1899-12-30T00:19:55"/>
    <x v="191"/>
    <x v="173"/>
    <n v="3700000"/>
    <x v="2"/>
    <x v="1"/>
    <x v="0"/>
    <x v="2"/>
    <n v="202482"/>
    <d v="2022-09-22T00:00:00"/>
    <x v="0"/>
    <n v="147"/>
    <x v="31"/>
    <x v="0"/>
    <x v="2"/>
    <s v="Syed safdar"/>
    <x v="1"/>
  </r>
  <r>
    <s v="https://www.youtube.com/watch?v=i2MdvKGnQPU"/>
    <n v="753769"/>
    <s v="EXPLORING A WW2 BUNKER and Opening the 'SECRET DOOR' hidden in the Floor. Mystery Finally Solved!"/>
    <s v="https://www.youtube.com/c/BUSHCRAFTTOOLS"/>
    <s v="Dustin James"/>
    <x v="0"/>
    <x v="172"/>
    <n v="30617314"/>
    <d v="1899-12-30T00:18:26"/>
    <x v="192"/>
    <x v="174"/>
    <n v="8800"/>
    <x v="3"/>
    <x v="1"/>
    <x v="0"/>
    <x v="2"/>
    <n v="456"/>
    <d v="2022-09-20T00:00:00"/>
    <x v="0"/>
    <n v="180"/>
    <x v="4"/>
    <x v="0"/>
    <x v="0"/>
    <s v="Syed safdar"/>
    <x v="1"/>
  </r>
  <r>
    <s v="https://www.youtube.com/watch?v=I6BgcgjrzEo"/>
    <n v="16752693"/>
    <s v="TOP 10 PRANKS &amp; Magic tricks OF ALL TIME - Julien Magic"/>
    <s v="https://www.youtube.com/user/julienmagic"/>
    <s v="Julien"/>
    <x v="0"/>
    <x v="173"/>
    <n v="480900768"/>
    <d v="1899-12-30T00:14:19"/>
    <x v="193"/>
    <x v="175"/>
    <n v="188000"/>
    <x v="3"/>
    <x v="0"/>
    <x v="0"/>
    <x v="2"/>
    <n v="2462"/>
    <d v="2022-09-22T00:00:00"/>
    <x v="0"/>
    <n v="460"/>
    <x v="45"/>
    <x v="0"/>
    <x v="2"/>
    <s v="Syed safdar"/>
    <x v="1"/>
  </r>
  <r>
    <s v="https://www.youtube.com/watch?v=I6Y6FtCggbU"/>
    <n v="45704"/>
    <s v="HOW MUCH MONEY I EARNED SELLING SOFTWARES in 4 YEARS"/>
    <s v="https://www.youtube.com/c/soamjena"/>
    <s v="SOAMJENA"/>
    <x v="0"/>
    <x v="174"/>
    <n v="64535342"/>
    <d v="1899-12-30T00:22:06"/>
    <x v="194"/>
    <x v="176"/>
    <n v="2400"/>
    <x v="2"/>
    <x v="0"/>
    <x v="0"/>
    <x v="0"/>
    <n v="111"/>
    <d v="2022-09-06T00:00:00"/>
    <x v="2"/>
    <n v="1114"/>
    <x v="11"/>
    <x v="0"/>
    <x v="12"/>
    <s v="Akhil Teja"/>
    <x v="1"/>
  </r>
  <r>
    <s v="https://www.youtube.com/watch?v=Idt8Wi00-IQ"/>
    <n v="73314"/>
    <s v="ADANI STOCK NEWS, LIC Stock news, CDSL Stock news"/>
    <s v="https://www.youtube.com/c/daytradertelugu"/>
    <s v="DAY TRADER TELUGU"/>
    <x v="0"/>
    <x v="175"/>
    <n v="137324545"/>
    <d v="1899-12-30T00:18:13"/>
    <x v="195"/>
    <x v="69"/>
    <n v="8500"/>
    <x v="1"/>
    <x v="0"/>
    <x v="0"/>
    <x v="0"/>
    <n v="424"/>
    <d v="2022-09-18T00:00:00"/>
    <x v="0"/>
    <n v="1393"/>
    <x v="37"/>
    <x v="0"/>
    <x v="0"/>
    <s v="Akhil Teja"/>
    <x v="1"/>
  </r>
  <r>
    <s v="https://www.youtube.com/watch?v=ifpplScGFqY"/>
    <n v="1480762"/>
    <s v="Zakir Meets Bandish Bandits"/>
    <s v="Zakir Khan - YouTube"/>
    <s v="Zakir Khan"/>
    <x v="0"/>
    <x v="142"/>
    <n v="620960291"/>
    <d v="1899-12-30T00:12:45"/>
    <x v="196"/>
    <x v="177"/>
    <n v="72000"/>
    <x v="2"/>
    <x v="0"/>
    <x v="0"/>
    <x v="0"/>
    <n v="3150"/>
    <d v="2022-08-21T00:00:00"/>
    <x v="0"/>
    <n v="120"/>
    <x v="17"/>
    <x v="0"/>
    <x v="1"/>
    <s v="Rahul Singh"/>
    <x v="1"/>
  </r>
  <r>
    <s v="https://www.youtube.com/watch?v=IIoI4wrWijo"/>
    <n v="49791"/>
    <s v="Boycott Uppittu | Prime Time Debate"/>
    <s v="https://www.youtube.com/c/MetroSaga"/>
    <s v="MetroSaga"/>
    <x v="2"/>
    <x v="176"/>
    <n v="42646331"/>
    <d v="1899-12-30T00:07:25"/>
    <x v="197"/>
    <x v="29"/>
    <n v="2600"/>
    <x v="0"/>
    <x v="0"/>
    <x v="0"/>
    <x v="0"/>
    <n v="231"/>
    <d v="2022-09-17T00:00:00"/>
    <x v="2"/>
    <n v="368"/>
    <x v="22"/>
    <x v="0"/>
    <x v="16"/>
    <s v="Akhil Teja"/>
    <x v="2"/>
  </r>
  <r>
    <s v="https://www.youtube.com/watch?v=IJGkdXei3JY"/>
    <n v="12932"/>
    <s v="KUDHREMUKH RIDE in BMW F850GS 😍"/>
    <s v="https://www.youtube.com/c/CatchAMile"/>
    <s v="Catch A Mile"/>
    <x v="0"/>
    <x v="177"/>
    <n v="4737783"/>
    <d v="1899-12-30T00:16:17"/>
    <x v="198"/>
    <x v="178"/>
    <n v="1000"/>
    <x v="3"/>
    <x v="1"/>
    <x v="0"/>
    <x v="0"/>
    <n v="63"/>
    <d v="2022-05-13T00:00:00"/>
    <x v="0"/>
    <n v="120"/>
    <x v="25"/>
    <x v="0"/>
    <x v="2"/>
    <s v="Akhil Teja"/>
    <x v="1"/>
  </r>
  <r>
    <s v="https://www.youtube.com/watch?v=ijHBHyKC__4"/>
    <n v="9734861"/>
    <s v="I Played Games Nobody Plays"/>
    <s v="https://www.youtube.com/c/LazarBeam"/>
    <s v="LazarBeam"/>
    <x v="0"/>
    <x v="178"/>
    <n v="8443135152"/>
    <d v="1899-12-30T00:08:32"/>
    <x v="199"/>
    <x v="179"/>
    <n v="212000"/>
    <x v="3"/>
    <x v="1"/>
    <x v="0"/>
    <x v="0"/>
    <n v="5770"/>
    <d v="2022-09-22T00:00:00"/>
    <x v="0"/>
    <n v="1260"/>
    <x v="27"/>
    <x v="0"/>
    <x v="2"/>
    <s v="Syed safdar"/>
    <x v="2"/>
  </r>
  <r>
    <s v="https://www.youtube.com/watch?v=IofBWge5-As"/>
    <n v="2814437"/>
    <s v="Bugatti Chiron - Forza Horizon 5"/>
    <s v="Xpertgamingtech - YouTube"/>
    <s v="Xpertgamingtech"/>
    <x v="2"/>
    <x v="163"/>
    <n v="686795112"/>
    <d v="1899-12-30T00:10:45"/>
    <x v="200"/>
    <x v="180"/>
    <n v="33000"/>
    <x v="3"/>
    <x v="0"/>
    <x v="0"/>
    <x v="0"/>
    <n v="684"/>
    <d v="2022-09-21T00:00:00"/>
    <x v="0"/>
    <n v="417"/>
    <x v="63"/>
    <x v="0"/>
    <x v="0"/>
    <s v="Rahul Singh"/>
    <x v="1"/>
  </r>
  <r>
    <s v="https://www.youtube.com/watch?v=IolldJiLf90"/>
    <n v="1717151"/>
    <s v="10 Minute Fat Burning Morning Routine You Can Do Everyday"/>
    <s v="https://www.youtube.com/c/CHRISHERIA"/>
    <s v="Chris Heria"/>
    <x v="0"/>
    <x v="146"/>
    <n v="310624827"/>
    <d v="1899-12-30T00:12:32"/>
    <x v="201"/>
    <x v="181"/>
    <n v="60000"/>
    <x v="3"/>
    <x v="1"/>
    <x v="0"/>
    <x v="0"/>
    <n v="1178"/>
    <d v="2022-09-22T00:00:00"/>
    <x v="0"/>
    <n v="253"/>
    <x v="71"/>
    <x v="0"/>
    <x v="0"/>
    <s v="Syed safdar"/>
    <x v="1"/>
  </r>
  <r>
    <s v="https://www.youtube.com/watch?v=IROLRx0Bypw"/>
    <n v="1954619"/>
    <s v="Ancient Aliens: Terrifying Humanoids Emerge from Subterranean Realm (Season 18)"/>
    <s v="https://www.youtube.com/user/historychannel"/>
    <s v="History"/>
    <x v="2"/>
    <x v="105"/>
    <n v="3360425489"/>
    <d v="1899-12-30T00:05:02"/>
    <x v="202"/>
    <x v="29"/>
    <n v="19000"/>
    <x v="3"/>
    <x v="1"/>
    <x v="0"/>
    <x v="0"/>
    <n v="1842"/>
    <d v="2022-09-22T00:00:00"/>
    <x v="0"/>
    <n v="8530"/>
    <x v="56"/>
    <x v="0"/>
    <x v="1"/>
    <s v="Syed safdar"/>
    <x v="4"/>
  </r>
  <r>
    <s v="https://www.youtube.com/watch?v=isiSvURJc8A"/>
    <n v="940383"/>
    <s v="PV Sindhu Wins Gold | Women's Badminton | Highlights | Commonwealth Games | 8th August 2022"/>
    <s v="https://www.youtube.com/user/sonyliv"/>
    <s v="SonyLIV"/>
    <x v="2"/>
    <x v="160"/>
    <n v="5394167776"/>
    <d v="1899-12-30T00:11:43"/>
    <x v="203"/>
    <x v="182"/>
    <n v="25000"/>
    <x v="2"/>
    <x v="0"/>
    <x v="0"/>
    <x v="0"/>
    <n v="490"/>
    <d v="2022-09-05T00:00:00"/>
    <x v="0"/>
    <n v="7957"/>
    <x v="81"/>
    <x v="0"/>
    <x v="2"/>
    <s v="Syed safdar"/>
    <x v="1"/>
  </r>
  <r>
    <s v="https://www.youtube.com/watch?v=it6QlKw6jrY"/>
    <n v="3429284"/>
    <s v="Leonidas vs Gorgon | Fate/Grand Order: Absolute Demonic Front - Babylonia"/>
    <s v="https://www.youtube.com/channel/UCfDycueNdrkGaOn-Rh3w92w"/>
    <s v="Danny Senpai"/>
    <x v="0"/>
    <x v="179"/>
    <n v="3501734"/>
    <d v="1899-12-30T00:01:58"/>
    <x v="204"/>
    <x v="183"/>
    <n v="41000"/>
    <x v="4"/>
    <x v="1"/>
    <x v="0"/>
    <x v="0"/>
    <n v="1378"/>
    <d v="2022-09-21T00:00:00"/>
    <x v="0"/>
    <n v="23"/>
    <x v="1"/>
    <x v="0"/>
    <x v="2"/>
    <s v="prateek"/>
    <x v="3"/>
  </r>
  <r>
    <s v="https://www.youtube.com/watch?v=ivoOEJVgD08"/>
    <n v="12021"/>
    <s v="BLACK PANTHER PLAYING WITH MONKEY"/>
    <s v="https://www.youtube.com/channel/UCyG4hFyZ39QXkzT2QUO6Heg"/>
    <s v="JAGUAR KUMAR"/>
    <x v="0"/>
    <x v="180"/>
    <n v="4242304"/>
    <d v="1899-12-30T00:08:19"/>
    <x v="205"/>
    <x v="184"/>
    <n v="713"/>
    <x v="1"/>
    <x v="0"/>
    <x v="1"/>
    <x v="0"/>
    <n v="34"/>
    <d v="2022-09-15T00:00:00"/>
    <x v="0"/>
    <n v="108"/>
    <x v="20"/>
    <x v="0"/>
    <x v="1"/>
    <s v="Akhil Teja"/>
    <x v="2"/>
  </r>
  <r>
    <s v="https://www.youtube.com/watch?v=J1mxry4ad7w"/>
    <n v="330287"/>
    <s v="BEST OF BEN ABBOTT: The Undefeated Bladesmith | Forged in Fire"/>
    <s v="https://www.youtube.com/c/forgedinfire"/>
    <s v="Forged in Fire"/>
    <x v="2"/>
    <x v="181"/>
    <n v="93918563"/>
    <d v="1899-12-30T00:43:20"/>
    <x v="206"/>
    <x v="185"/>
    <n v="2300"/>
    <x v="3"/>
    <x v="1"/>
    <x v="0"/>
    <x v="1"/>
    <n v="152"/>
    <d v="2022-09-22T00:00:00"/>
    <x v="0"/>
    <n v="237"/>
    <x v="12"/>
    <x v="0"/>
    <x v="0"/>
    <s v="Syed safdar"/>
    <x v="0"/>
  </r>
  <r>
    <s v="https://www.youtube.com/watch?v=J326LIUrZM8"/>
    <n v="848461"/>
    <s v="Data Warehouse Tutorial For Beginners | Data Warehouse Concepts | Data Warehousing | Edureka"/>
    <s v="https://www.youtube.com/c/edurekaIN"/>
    <s v="Edureka!"/>
    <x v="2"/>
    <x v="78"/>
    <n v="339614261"/>
    <d v="1899-12-30T01:38:49"/>
    <x v="207"/>
    <x v="186"/>
    <n v="8500"/>
    <x v="3"/>
    <x v="1"/>
    <x v="0"/>
    <x v="2"/>
    <n v="226"/>
    <d v="2022-08-31T00:00:00"/>
    <x v="0"/>
    <n v="7477"/>
    <x v="82"/>
    <x v="0"/>
    <x v="20"/>
    <s v="prateek"/>
    <x v="0"/>
  </r>
  <r>
    <s v="https://www.youtube.com/watch?v=J6cS663iiO8"/>
    <n v="7534569"/>
    <s v="Vidyut's Kalari Dand (Push-Ups) - Part One | Kalaripayattu | Martial Arts"/>
    <s v="https://www.youtube.com/c/VidyutJammwalKalari"/>
    <s v="Vidyut Jammwal"/>
    <x v="0"/>
    <x v="182"/>
    <n v="71497212"/>
    <d v="1899-12-30T00:03:00"/>
    <x v="208"/>
    <x v="187"/>
    <n v="250000"/>
    <x v="6"/>
    <x v="0"/>
    <x v="0"/>
    <x v="7"/>
    <n v="6663"/>
    <d v="2022-09-21T00:00:00"/>
    <x v="0"/>
    <n v="71"/>
    <x v="9"/>
    <x v="0"/>
    <x v="2"/>
    <s v="prateek"/>
    <x v="4"/>
  </r>
  <r>
    <s v="https://www.youtube.com/watch?v=jdMNoQE3mIQ"/>
    <n v="58850816"/>
    <s v="I Survived A Plane Crash"/>
    <s v="https://www.youtube.com/user/MrBeast6000"/>
    <s v="MrBeast "/>
    <x v="0"/>
    <x v="32"/>
    <n v="17367031867"/>
    <d v="1899-12-30T00:08:13"/>
    <x v="209"/>
    <x v="111"/>
    <n v="2300000"/>
    <x v="3"/>
    <x v="1"/>
    <x v="0"/>
    <x v="0"/>
    <n v="72464"/>
    <d v="2022-09-22T00:00:00"/>
    <x v="0"/>
    <n v="728"/>
    <x v="7"/>
    <x v="0"/>
    <x v="2"/>
    <s v="Syed safdar"/>
    <x v="2"/>
  </r>
  <r>
    <s v="https://www.youtube.com/watch?v=Jdpy4G8ZYS8"/>
    <n v="1754652"/>
    <s v="LIFE OF FABS Ep 02"/>
    <s v="Fabio Wibmer - YouTube"/>
    <s v="Fabio Wibmer"/>
    <x v="0"/>
    <x v="24"/>
    <n v="1381226940"/>
    <d v="1899-12-30T00:14:20"/>
    <x v="210"/>
    <x v="40"/>
    <n v="81000"/>
    <x v="3"/>
    <x v="1"/>
    <x v="0"/>
    <x v="0"/>
    <n v="1664"/>
    <d v="2022-09-14T00:00:00"/>
    <x v="0"/>
    <n v="264"/>
    <x v="7"/>
    <x v="0"/>
    <x v="0"/>
    <s v="Rahul Singh"/>
    <x v="1"/>
  </r>
  <r>
    <s v="https://www.youtube.com/watch?v=jH1RNk8954Q"/>
    <n v="287973512"/>
    <s v="Ava Max - Kings &amp; Queens"/>
    <s v="Ava Max - YouTube"/>
    <s v="Ava Max"/>
    <x v="1"/>
    <x v="71"/>
    <n v="2875362894"/>
    <d v="1899-12-30T00:02:42"/>
    <x v="211"/>
    <x v="188"/>
    <n v="31000000"/>
    <x v="3"/>
    <x v="0"/>
    <x v="0"/>
    <x v="0"/>
    <n v="81000"/>
    <d v="2022-09-22T00:00:00"/>
    <x v="0"/>
    <n v="158"/>
    <x v="27"/>
    <x v="1"/>
    <x v="2"/>
    <s v="Rahul Singh"/>
    <x v="4"/>
  </r>
  <r>
    <s v="https://www.youtube.com/watch?v=jj0CmnxuTaQ"/>
    <n v="11347636"/>
    <s v="Danny Daycare"/>
    <s v="Danny MacAskill - YouTube"/>
    <s v="Danny MacAskill"/>
    <x v="0"/>
    <x v="183"/>
    <n v="29704337"/>
    <d v="1899-12-30T00:04:10"/>
    <x v="212"/>
    <x v="189"/>
    <n v="222000"/>
    <x v="3"/>
    <x v="1"/>
    <x v="0"/>
    <x v="1"/>
    <n v="5023"/>
    <d v="2021-09-22T00:00:00"/>
    <x v="0"/>
    <n v="24"/>
    <x v="57"/>
    <x v="0"/>
    <x v="2"/>
    <s v="Rahul Singh"/>
    <x v="4"/>
  </r>
  <r>
    <s v="https://www.youtube.com/watch?v=JJ5WP2BKigc"/>
    <n v="19806678"/>
    <s v="Unboxing The Mind Bending Wallpaper TV"/>
    <s v="Unbox Therapy - YouTube"/>
    <s v="Jack"/>
    <x v="0"/>
    <x v="29"/>
    <n v="4356049543"/>
    <d v="1899-12-30T00:06:00"/>
    <x v="213"/>
    <x v="190"/>
    <n v="256000"/>
    <x v="3"/>
    <x v="1"/>
    <x v="0"/>
    <x v="0"/>
    <n v="14502"/>
    <d v="2022-09-07T00:00:00"/>
    <x v="2"/>
    <n v="2063"/>
    <x v="18"/>
    <x v="0"/>
    <x v="2"/>
    <s v="Rahul Singh"/>
    <x v="2"/>
  </r>
  <r>
    <s v="https://www.youtube.com/watch?v=jSwXEf-onjc"/>
    <n v="9745"/>
    <s v="ROUGH Start But EPIC FINISH 😨 PUBG MOBILE"/>
    <s v="https://www.youtube.com/c/ThesaurusPG"/>
    <s v="ThesaurusPG "/>
    <x v="0"/>
    <x v="184"/>
    <n v="17815252"/>
    <d v="1899-12-30T00:09:24"/>
    <x v="214"/>
    <x v="170"/>
    <n v="541"/>
    <x v="3"/>
    <x v="1"/>
    <x v="0"/>
    <x v="1"/>
    <n v="23"/>
    <d v="2022-09-22T00:00:00"/>
    <x v="0"/>
    <n v="510"/>
    <x v="22"/>
    <x v="0"/>
    <x v="2"/>
    <s v="Harshit Prajapat"/>
    <x v="2"/>
  </r>
  <r>
    <s v="https://www.youtube.com/watch?v=Jt38cyB-73M"/>
    <n v="46657"/>
    <s v="Pennyworth S3 | Official Trailer | DC"/>
    <s v="DC - YouTube"/>
    <s v="DC"/>
    <x v="2"/>
    <x v="152"/>
    <n v="1704720633"/>
    <d v="1899-12-30T00:02:06"/>
    <x v="215"/>
    <x v="129"/>
    <n v="2000"/>
    <x v="3"/>
    <x v="1"/>
    <x v="0"/>
    <x v="3"/>
    <n v="207"/>
    <d v="2022-09-21T00:00:00"/>
    <x v="0"/>
    <n v="3574"/>
    <x v="74"/>
    <x v="0"/>
    <x v="2"/>
    <s v="Rahul Singh"/>
    <x v="4"/>
  </r>
  <r>
    <s v="https://www.youtube.com/watch?v=jtaWLpuVYxs"/>
    <n v="1169698"/>
    <s v="What Do You Know About Love?"/>
    <s v="DisneyMusicVEVO - YouTube"/>
    <s v="Disney"/>
    <x v="2"/>
    <x v="28"/>
    <n v="25216557237"/>
    <d v="1899-12-30T00:02:57"/>
    <x v="62"/>
    <x v="11"/>
    <n v="17000"/>
    <x v="3"/>
    <x v="1"/>
    <x v="0"/>
    <x v="1"/>
    <n v="1489"/>
    <d v="2022-09-22T00:00:00"/>
    <x v="0"/>
    <n v="1812"/>
    <x v="13"/>
    <x v="0"/>
    <x v="1"/>
    <s v="Rahul Singh"/>
    <x v="4"/>
  </r>
  <r>
    <s v="https://www.youtube.com/watch?v=JwSS70SZdyM"/>
    <n v="1067502"/>
    <s v="Build 12 Data Science Apps with Python and Streamlit - Full Course"/>
    <s v="https://www.youtube.com/c/Freecodecamp"/>
    <s v="Freecodecamp.Org"/>
    <x v="2"/>
    <x v="185"/>
    <n v="424665648"/>
    <d v="1899-12-30T03:11:52"/>
    <x v="216"/>
    <x v="191"/>
    <n v="25000"/>
    <x v="3"/>
    <x v="1"/>
    <x v="0"/>
    <x v="0"/>
    <n v="541"/>
    <d v="2022-09-18T00:00:00"/>
    <x v="0"/>
    <n v="1351"/>
    <x v="83"/>
    <x v="0"/>
    <x v="12"/>
    <s v="prateek"/>
    <x v="0"/>
  </r>
  <r>
    <s v="https://www.youtube.com/watch?v=JY9mrKR5SkA"/>
    <n v="65679230"/>
    <s v="MotoGP Historic Battles"/>
    <s v="MotoGP - YouTube"/>
    <s v="MotoGP"/>
    <x v="2"/>
    <x v="186"/>
    <n v="1815605284"/>
    <d v="1899-12-30T00:04:45"/>
    <x v="217"/>
    <x v="192"/>
    <n v="335000"/>
    <x v="3"/>
    <x v="0"/>
    <x v="0"/>
    <x v="0"/>
    <n v="10000"/>
    <d v="2022-09-22T00:00:00"/>
    <x v="1"/>
    <n v="6996"/>
    <x v="84"/>
    <x v="0"/>
    <x v="21"/>
    <s v="Rahul Singh"/>
    <x v="4"/>
  </r>
  <r>
    <s v="https://www.youtube.com/watch?v=jZ7LFwaggyI"/>
    <n v="180095317"/>
    <s v="Ikko Mikke - Sanu ajkal sheesha bada ched da | Satinder Sartaaj | New Punjabi Song 2020 | New Song"/>
    <s v="https://www.youtube.com/c/sagahits"/>
    <s v="SagaHits"/>
    <x v="2"/>
    <x v="187"/>
    <n v="5738789774"/>
    <d v="1899-12-30T00:04:21"/>
    <x v="218"/>
    <x v="193"/>
    <n v="1500000"/>
    <x v="8"/>
    <x v="0"/>
    <x v="0"/>
    <x v="0"/>
    <n v="30059"/>
    <d v="2022-09-25T00:00:00"/>
    <x v="2"/>
    <n v="2795"/>
    <x v="85"/>
    <x v="0"/>
    <x v="0"/>
    <s v="Harshit Prajapat"/>
    <x v="4"/>
  </r>
  <r>
    <s v="https://www.youtube.com/watch?v=jzJW0gTYB9k"/>
    <n v="2193864"/>
    <s v="Impossible Sports Moments"/>
    <s v="https://www.youtube.com/c/Ashstudio7HD"/>
    <m/>
    <x v="2"/>
    <x v="188"/>
    <n v="1265532265"/>
    <d v="1899-12-30T00:07:51"/>
    <x v="219"/>
    <x v="54"/>
    <n v="23000"/>
    <x v="3"/>
    <x v="1"/>
    <x v="0"/>
    <x v="0"/>
    <n v="307"/>
    <d v="2022-09-12T00:00:00"/>
    <x v="0"/>
    <n v="264"/>
    <x v="57"/>
    <x v="0"/>
    <x v="2"/>
    <s v="Syed safdar"/>
    <x v="2"/>
  </r>
  <r>
    <s v="https://www.youtube.com/watch?v=k1RI5locZE4"/>
    <n v="3556225"/>
    <s v="AWS Tutorial For Beginners | AWS Full Course - Learn AWS In 10 Hours | AWS Training | Edureka"/>
    <s v="https://www.youtube.com/c/edurekaIN"/>
    <s v="Edureka"/>
    <x v="2"/>
    <x v="78"/>
    <n v="339868101"/>
    <d v="1899-12-30T09:28:23"/>
    <x v="220"/>
    <x v="194"/>
    <n v="45000"/>
    <x v="3"/>
    <x v="1"/>
    <x v="0"/>
    <x v="0"/>
    <n v="450"/>
    <d v="2022-09-22T00:00:00"/>
    <x v="0"/>
    <n v="7487"/>
    <x v="43"/>
    <x v="0"/>
    <x v="14"/>
    <s v="Syed safdar"/>
    <x v="0"/>
  </r>
  <r>
    <s v="https://www.youtube.com/watch?v=K1xrOPKjPrA"/>
    <n v="1134232"/>
    <s v="NEW Photo Restoration Filter in Photoshop!"/>
    <s v="PiXimperfect - YouTube"/>
    <s v="Unmesh Dinda"/>
    <x v="0"/>
    <x v="189"/>
    <n v="329727112"/>
    <d v="1899-12-30T00:12:38"/>
    <x v="221"/>
    <x v="195"/>
    <n v="27000"/>
    <x v="3"/>
    <x v="1"/>
    <x v="0"/>
    <x v="0"/>
    <n v="1103"/>
    <d v="2022-09-23T00:00:00"/>
    <x v="2"/>
    <n v="739"/>
    <x v="68"/>
    <x v="0"/>
    <x v="1"/>
    <s v="Rahul Singh"/>
    <x v="1"/>
  </r>
  <r>
    <s v="https://www.youtube.com/watch?v=k2XHHyaiNds"/>
    <n v="268746"/>
    <s v="EXPOSED: The Hindu-Muslim TRP game | TV Newsance 187"/>
    <s v="https://www.youtube.com/c/newslaundry1"/>
    <s v="newslanudry"/>
    <x v="2"/>
    <x v="190"/>
    <n v="196564419"/>
    <d v="1899-12-30T00:23:10"/>
    <x v="222"/>
    <x v="170"/>
    <n v="670"/>
    <x v="2"/>
    <x v="0"/>
    <x v="0"/>
    <x v="2"/>
    <n v="1074"/>
    <d v="2022-09-22T00:00:00"/>
    <x v="0"/>
    <n v="3427"/>
    <x v="86"/>
    <x v="0"/>
    <x v="10"/>
    <s v="Syed safdar"/>
    <x v="1"/>
  </r>
  <r>
    <s v="https://www.youtube.com/watch?v=K-5EdHZ0hBs"/>
    <n v="16445962"/>
    <s v="Need for Speed Payback Official Gameplay Trailer"/>
    <s v="Need for Speed - YouTube"/>
    <s v="Need for Speed"/>
    <x v="2"/>
    <x v="191"/>
    <n v="121866488"/>
    <d v="1899-12-30T00:03:12"/>
    <x v="223"/>
    <x v="196"/>
    <n v="184000"/>
    <x v="3"/>
    <x v="1"/>
    <x v="0"/>
    <x v="0"/>
    <n v="15717"/>
    <d v="2022-09-18T00:00:00"/>
    <x v="0"/>
    <n v="58"/>
    <x v="7"/>
    <x v="0"/>
    <x v="2"/>
    <s v="Rahul Singh"/>
    <x v="4"/>
  </r>
  <r>
    <s v="https://www.youtube.com/watch?v=k6pTulbKhcw"/>
    <n v="49248564"/>
    <s v="Chhota Bheem - Adla Badli"/>
    <s v="Green Gold TV - Official Channel - YouTube"/>
    <s v="Green Gold TV"/>
    <x v="2"/>
    <x v="192"/>
    <n v="9094477174"/>
    <d v="1899-12-30T00:10:21"/>
    <x v="224"/>
    <x v="197"/>
    <n v="315000"/>
    <x v="2"/>
    <x v="0"/>
    <x v="0"/>
    <x v="0"/>
    <n v="0"/>
    <s v="N/A"/>
    <x v="0"/>
    <n v="1105"/>
    <x v="80"/>
    <x v="0"/>
    <x v="2"/>
    <s v="Rahul Singh"/>
    <x v="1"/>
  </r>
  <r>
    <s v="https://www.youtube.com/watch?v=k9WqpQp8VSU"/>
    <n v="3419385"/>
    <s v="How I Would Learn To Code (If I Could Start Over)"/>
    <s v="https://www.youtube.com/c/NamanhKapur"/>
    <s v="Namanh Kapur"/>
    <x v="0"/>
    <x v="193"/>
    <n v="5731855"/>
    <d v="1899-12-30T00:13:42"/>
    <x v="225"/>
    <x v="198"/>
    <n v="164000"/>
    <x v="3"/>
    <x v="1"/>
    <x v="0"/>
    <x v="8"/>
    <n v="3988"/>
    <d v="2021-09-21T00:00:00"/>
    <x v="2"/>
    <n v="35"/>
    <x v="7"/>
    <x v="0"/>
    <x v="2"/>
    <s v="prateek"/>
    <x v="1"/>
  </r>
  <r>
    <s v="https://www.youtube.com/watch?v=kd3CO78fpTQ"/>
    <n v="61"/>
    <s v="Tesla Model 3 interior protection accessories collection"/>
    <s v="Tesery - Tesla Accessories Review - YouTube"/>
    <s v="Tesery"/>
    <x v="2"/>
    <x v="120"/>
    <n v="6261"/>
    <d v="1899-12-30T00:20:58"/>
    <x v="226"/>
    <x v="39"/>
    <n v="1"/>
    <x v="3"/>
    <x v="1"/>
    <x v="0"/>
    <x v="2"/>
    <n v="1"/>
    <d v="2022-09-17T00:00:00"/>
    <x v="4"/>
    <n v="75"/>
    <x v="25"/>
    <x v="1"/>
    <x v="2"/>
    <s v="Rahul Singh"/>
    <x v="1"/>
  </r>
  <r>
    <s v="https://www.youtube.com/watch?v=kDcn3JHcHLY"/>
    <n v="3284"/>
    <s v="Why Everyone Needs To Be Learning About Data In 2022"/>
    <s v="https://www.youtube.com/c/MavenAnalytics"/>
    <s v="Chris Dutton"/>
    <x v="0"/>
    <x v="194"/>
    <n v="130516"/>
    <d v="1899-12-30T00:03:05"/>
    <x v="227"/>
    <x v="199"/>
    <n v="118"/>
    <x v="3"/>
    <x v="1"/>
    <x v="0"/>
    <x v="0"/>
    <n v="10"/>
    <d v="2022-07-19T00:00:00"/>
    <x v="0"/>
    <n v="134"/>
    <x v="0"/>
    <x v="0"/>
    <x v="2"/>
    <s v="Syed safdar"/>
    <x v="4"/>
  </r>
  <r>
    <s v="https://www.youtube.com/watch?v=kDLpsXpCZoE"/>
    <n v="356883"/>
    <s v="World’s Most Powerful Car"/>
    <s v="Supercar Blondie - YouTube"/>
    <s v="Alex Hirschi"/>
    <x v="1"/>
    <x v="81"/>
    <n v="1996301312"/>
    <d v="1899-12-30T00:08:24"/>
    <x v="228"/>
    <x v="100"/>
    <n v="12000"/>
    <x v="3"/>
    <x v="1"/>
    <x v="0"/>
    <x v="0"/>
    <n v="1783"/>
    <d v="2022-09-23T00:00:00"/>
    <x v="0"/>
    <n v="592"/>
    <x v="45"/>
    <x v="0"/>
    <x v="1"/>
    <s v="Rahul Singh"/>
    <x v="2"/>
  </r>
  <r>
    <s v="https://www.youtube.com/watch?v=KKnhgkmV7k8"/>
    <n v="1957000"/>
    <s v="PRINTING ENGINEERING | Standup Comedy by Samay Raina"/>
    <s v="https://www.youtube.com/c/SamayRainaOfficial"/>
    <s v="Samay Raina"/>
    <x v="0"/>
    <x v="143"/>
    <n v="287647535"/>
    <d v="1899-12-30T00:01:54"/>
    <x v="229"/>
    <x v="102"/>
    <n v="154000"/>
    <x v="2"/>
    <x v="0"/>
    <x v="0"/>
    <x v="0"/>
    <n v="2795"/>
    <d v="2022-09-21T00:00:00"/>
    <x v="2"/>
    <n v="693"/>
    <x v="77"/>
    <x v="1"/>
    <x v="2"/>
    <s v="prateek"/>
    <x v="3"/>
  </r>
  <r>
    <s v="https://www.youtube.com/watch?v=kMA5zXLd5uU"/>
    <n v="635363"/>
    <s v="Touring a 54th Floor New York City PENTHOUSE"/>
    <s v="Enes Yilmazer - YouTube"/>
    <s v="Enes Yilmazer"/>
    <x v="0"/>
    <x v="66"/>
    <n v="447952948"/>
    <d v="1899-12-30T00:15:17"/>
    <x v="230"/>
    <x v="42"/>
    <n v="15000"/>
    <x v="3"/>
    <x v="1"/>
    <x v="0"/>
    <x v="0"/>
    <n v="1087"/>
    <d v="2022-09-23T00:00:00"/>
    <x v="2"/>
    <n v="197"/>
    <x v="36"/>
    <x v="0"/>
    <x v="2"/>
    <s v="Rahul Singh"/>
    <x v="1"/>
  </r>
  <r>
    <s v="https://www.youtube.com/watch?v=ko_4V5vAxfk"/>
    <n v="5201"/>
    <s v="Mountain of death ghat | kolli hills"/>
    <s v="https://www.youtube.com/c/DukeGiri"/>
    <s v="Duke Giri"/>
    <x v="0"/>
    <x v="195"/>
    <n v="3120545"/>
    <d v="1899-12-30T00:20:39"/>
    <x v="231"/>
    <x v="69"/>
    <n v="321000"/>
    <x v="0"/>
    <x v="0"/>
    <x v="0"/>
    <x v="0"/>
    <n v="5"/>
    <d v="2022-09-17T00:00:00"/>
    <x v="0"/>
    <n v="219"/>
    <x v="17"/>
    <x v="0"/>
    <x v="2"/>
    <s v="Akhil Teja"/>
    <x v="1"/>
  </r>
  <r>
    <s v="https://www.youtube.com/watch?v=kqx2NF7PmIU"/>
    <n v="875110"/>
    <s v="Ford Mustang Production in the USA"/>
    <s v="https://www.youtube.com/channel/UC3fFzCYq5devEJ8k2FRuEtQ"/>
    <s v="CAR CHANNEL"/>
    <x v="2"/>
    <x v="196"/>
    <n v="21565029"/>
    <d v="1899-12-30T00:10:59"/>
    <x v="232"/>
    <x v="10"/>
    <n v="11000"/>
    <x v="3"/>
    <x v="0"/>
    <x v="0"/>
    <x v="3"/>
    <n v="779"/>
    <d v="2022-09-19T00:00:00"/>
    <x v="0"/>
    <n v="580"/>
    <x v="9"/>
    <x v="0"/>
    <x v="2"/>
    <s v="Syed safdar"/>
    <x v="1"/>
  </r>
  <r>
    <s v="https://www.youtube.com/watch?v=kvASlkQ8rM8"/>
    <n v="11441102"/>
    <s v="Husband Sothanaigal 3 | comedy | Micset"/>
    <s v="https://www.youtube.com/c/MicSet_official"/>
    <s v="Sri Ram"/>
    <x v="0"/>
    <x v="46"/>
    <n v="457011932"/>
    <d v="1899-12-30T00:11:16"/>
    <x v="233"/>
    <x v="200"/>
    <n v="489000"/>
    <x v="5"/>
    <x v="1"/>
    <x v="0"/>
    <x v="0"/>
    <n v="8131"/>
    <d v="2022-09-20T00:00:00"/>
    <x v="0"/>
    <n v="44"/>
    <x v="27"/>
    <x v="0"/>
    <x v="4"/>
    <s v="Thinesh"/>
    <x v="1"/>
  </r>
  <r>
    <s v="https://www.youtube.com/watch?v=kWkFYZnbPSY"/>
    <n v="3823823"/>
    <s v="Welcome to the Family"/>
    <s v="Danny MacAskill - YouTube"/>
    <s v="Danny MacAskill"/>
    <x v="0"/>
    <x v="183"/>
    <n v="29704337"/>
    <d v="1899-12-30T00:03:36"/>
    <x v="54"/>
    <x v="201"/>
    <n v="73000"/>
    <x v="6"/>
    <x v="1"/>
    <x v="0"/>
    <x v="2"/>
    <n v="1818"/>
    <d v="2022-09-01T00:00:00"/>
    <x v="0"/>
    <n v="24"/>
    <x v="57"/>
    <x v="0"/>
    <x v="2"/>
    <s v="Rahul Singh"/>
    <x v="4"/>
  </r>
  <r>
    <s v="https://www.youtube.com/watch?v=KZ_LG8obeYg"/>
    <n v="1457960"/>
    <s v="Calm Down (Behind The Scenes)"/>
    <s v="Selena Gomez - YouTube"/>
    <s v="Selena Gomez"/>
    <x v="1"/>
    <x v="114"/>
    <n v="11712643695"/>
    <d v="1899-12-30T00:02:39"/>
    <x v="234"/>
    <x v="30"/>
    <n v="28000"/>
    <x v="3"/>
    <x v="0"/>
    <x v="0"/>
    <x v="0"/>
    <n v="1600"/>
    <d v="2022-09-22T00:00:00"/>
    <x v="0"/>
    <n v="370"/>
    <x v="57"/>
    <x v="0"/>
    <x v="2"/>
    <s v="Rahul Singh"/>
    <x v="4"/>
  </r>
  <r>
    <s v="https://www.youtube.com/watch?v=lAs_ZNuRfZw"/>
    <n v="31494"/>
    <s v="ALL NEW TRIUMPH TIGER 1200 RALLY PRO 2022"/>
    <s v="https://www.youtube.com/c/ArtofMotorcycles"/>
    <s v="Murthaza Junaid"/>
    <x v="0"/>
    <x v="197"/>
    <n v="12990115"/>
    <d v="1899-12-30T00:12:32"/>
    <x v="201"/>
    <x v="202"/>
    <n v="1400"/>
    <x v="2"/>
    <x v="0"/>
    <x v="0"/>
    <x v="0"/>
    <n v="63"/>
    <d v="2022-07-25T00:00:00"/>
    <x v="4"/>
    <n v="336"/>
    <x v="71"/>
    <x v="0"/>
    <x v="2"/>
    <s v="Akhil Teja"/>
    <x v="1"/>
  </r>
  <r>
    <s v="https://www.youtube.com/watch?v=ld0fYvOi0DQ"/>
    <n v="103623"/>
    <s v="Operation Wild Tusker-Abhimanyu Rescue operation in 2018"/>
    <s v="https://www.youtube.com/channel/UC0_708wMGk6oaJsiPShujNg"/>
    <s v="Wild Tusker Sakrebylu"/>
    <x v="3"/>
    <x v="198"/>
    <n v="30975076"/>
    <d v="1899-12-30T00:02:08"/>
    <x v="235"/>
    <x v="203"/>
    <n v="785"/>
    <x v="0"/>
    <x v="0"/>
    <x v="0"/>
    <x v="1"/>
    <n v="0"/>
    <s v="N/A"/>
    <x v="0"/>
    <n v="550"/>
    <x v="20"/>
    <x v="0"/>
    <x v="2"/>
    <s v="Akhil Teja"/>
    <x v="4"/>
  </r>
  <r>
    <s v="https://www.youtube.com/watch?v=leHvmVWL8iA"/>
    <n v="8322213"/>
    <s v="15 Things Humans Were Never Meant To See"/>
    <s v="https://www.youtube.com/c/TopGenerality"/>
    <s v="Top Generality"/>
    <x v="2"/>
    <x v="82"/>
    <n v="88270678"/>
    <d v="1899-12-30T00:17:09"/>
    <x v="236"/>
    <x v="204"/>
    <n v="48000"/>
    <x v="3"/>
    <x v="1"/>
    <x v="0"/>
    <x v="0"/>
    <n v="1827"/>
    <d v="2022-09-21T00:00:00"/>
    <x v="0"/>
    <n v="155"/>
    <x v="15"/>
    <x v="0"/>
    <x v="2"/>
    <s v="prateek"/>
    <x v="1"/>
  </r>
  <r>
    <s v="https://www.youtube.com/watch?v=LHwQCuNFzUk"/>
    <n v="1213082"/>
    <s v="Getting back to my Cockpit"/>
    <s v="https://www.youtube.com/c/FlyingBeast320"/>
    <s v="Flying Beast"/>
    <x v="0"/>
    <x v="98"/>
    <n v="3174524348"/>
    <d v="1899-12-30T00:09:24"/>
    <x v="214"/>
    <x v="102"/>
    <n v="88000"/>
    <x v="2"/>
    <x v="0"/>
    <x v="0"/>
    <x v="0"/>
    <n v="2464"/>
    <d v="2022-09-12T00:00:00"/>
    <x v="0"/>
    <n v="1209"/>
    <x v="25"/>
    <x v="0"/>
    <x v="0"/>
    <s v="Akhil Teja"/>
    <x v="2"/>
  </r>
  <r>
    <s v="https://www.youtube.com/watch?v=LJ7k_dO7unc"/>
    <n v="3168425"/>
    <s v="Charades &amp; FIFA with Virat feat RCB"/>
    <s v="All India Bakchod - YouTube"/>
    <s v="All India Bakchod"/>
    <x v="2"/>
    <x v="167"/>
    <n v="602900852"/>
    <d v="1899-12-30T00:10:10"/>
    <x v="237"/>
    <x v="205"/>
    <n v="83000"/>
    <x v="2"/>
    <x v="1"/>
    <x v="0"/>
    <x v="0"/>
    <n v="1630"/>
    <d v="2022-09-17T00:00:00"/>
    <x v="0"/>
    <n v="157"/>
    <x v="31"/>
    <x v="0"/>
    <x v="2"/>
    <s v="Rahul Singh"/>
    <x v="1"/>
  </r>
  <r>
    <s v="https://www.youtube.com/watch?v=lkT2g14LaGU"/>
    <n v="27580"/>
    <s v="Namgella Yaar Beeltara || Muddu Kumar"/>
    <s v="https://www.youtube.com/channel/UCf6G4DxJ17OUWqvYWUl08Hw"/>
    <s v="VickyPedia Kannada"/>
    <x v="0"/>
    <x v="199"/>
    <n v="422196"/>
    <d v="1899-12-30T00:01:03"/>
    <x v="238"/>
    <x v="106"/>
    <n v="868000"/>
    <x v="0"/>
    <x v="1"/>
    <x v="1"/>
    <x v="0"/>
    <n v="33"/>
    <d v="2022-09-20T00:00:00"/>
    <x v="0"/>
    <n v="40"/>
    <x v="20"/>
    <x v="1"/>
    <x v="2"/>
    <s v="Akhil Teja"/>
    <x v="3"/>
  </r>
  <r>
    <s v="https://www.youtube.com/watch?v=LndU1nlPQ80"/>
    <n v="581716"/>
    <s v="https://www.youtube.com/watch?v=LndU1nlPQ80"/>
    <s v="Business Insider - YouTube"/>
    <s v="Business Insider"/>
    <x v="2"/>
    <x v="149"/>
    <n v="3139694002"/>
    <d v="1899-12-30T00:16:02"/>
    <x v="239"/>
    <x v="69"/>
    <n v="7600"/>
    <x v="3"/>
    <x v="1"/>
    <x v="0"/>
    <x v="2"/>
    <n v="677"/>
    <d v="2022-09-23T00:00:00"/>
    <x v="0"/>
    <n v="5322"/>
    <x v="73"/>
    <x v="0"/>
    <x v="13"/>
    <s v="Rahul Singh"/>
    <x v="1"/>
  </r>
  <r>
    <s v="https://www.youtube.com/watch?v=lP14CoCshlQ"/>
    <n v="6924168"/>
    <s v="I Built my ULTIMATE Dream $20,000 Gaming &amp; Streaming Setup!"/>
    <s v="Designs By IFR - YouTube"/>
    <s v="Corey"/>
    <x v="0"/>
    <x v="154"/>
    <n v="86648666"/>
    <d v="1899-12-30T00:37:04"/>
    <x v="240"/>
    <x v="206"/>
    <n v="167000"/>
    <x v="3"/>
    <x v="1"/>
    <x v="0"/>
    <x v="0"/>
    <n v="5100"/>
    <d v="2022-09-21T00:00:00"/>
    <x v="2"/>
    <n v="757"/>
    <x v="36"/>
    <x v="0"/>
    <x v="2"/>
    <s v="Rahul Singh"/>
    <x v="0"/>
  </r>
  <r>
    <s v="https://www.youtube.com/watch?v=LsV5JLIO_ok"/>
    <n v="452984"/>
    <s v="Gotham Knights | Official Villains Trailer | D"/>
    <s v="DC - YouTube"/>
    <s v="DC"/>
    <x v="2"/>
    <x v="152"/>
    <n v="1704720633"/>
    <d v="1899-12-30T00:02:33"/>
    <x v="241"/>
    <x v="11"/>
    <n v="15000"/>
    <x v="3"/>
    <x v="1"/>
    <x v="0"/>
    <x v="2"/>
    <n v="1100"/>
    <d v="2022-09-21T00:00:00"/>
    <x v="0"/>
    <n v="3574"/>
    <x v="74"/>
    <x v="0"/>
    <x v="2"/>
    <s v="Rahul Singh"/>
    <x v="4"/>
  </r>
  <r>
    <s v="https://www.youtube.com/watch?v=LVDUbfdfBPk"/>
    <n v="12316248"/>
    <s v="The Crew - Launch Trailer"/>
    <s v="https://www.youtube.com/c/Ubisoft"/>
    <s v="Ubisoft"/>
    <x v="2"/>
    <x v="124"/>
    <n v="1188188358"/>
    <d v="1899-12-30T00:03:17"/>
    <x v="242"/>
    <x v="207"/>
    <n v="98000"/>
    <x v="3"/>
    <x v="1"/>
    <x v="0"/>
    <x v="0"/>
    <n v="3908"/>
    <d v="2022-09-20T00:00:00"/>
    <x v="0"/>
    <n v="11293"/>
    <x v="87"/>
    <x v="0"/>
    <x v="1"/>
    <s v="Syed safdar"/>
    <x v="4"/>
  </r>
  <r>
    <s v="https://www.youtube.com/watch?v=LvXr-P50VGo"/>
    <n v="37057"/>
    <s v="Roger Federer announces tennis retirement: 'Bittersweet decision'"/>
    <s v="https://www.youtube.com/c/guardiansport"/>
    <s v="Guardian Sport"/>
    <x v="2"/>
    <x v="200"/>
    <n v="122754678"/>
    <d v="1899-12-30T00:04:38"/>
    <x v="186"/>
    <x v="69"/>
    <n v="553"/>
    <x v="3"/>
    <x v="1"/>
    <x v="0"/>
    <x v="2"/>
    <n v="73"/>
    <d v="2022-09-05T00:00:00"/>
    <x v="0"/>
    <n v="1272"/>
    <x v="68"/>
    <x v="0"/>
    <x v="0"/>
    <s v="Syed safdar"/>
    <x v="4"/>
  </r>
  <r>
    <s v="https://www.youtube.com/watch?v=LZ1FS82P0QA"/>
    <n v="7095"/>
    <s v="BREATHING TECHNIQUE || workout series"/>
    <s v="https://www.youtube.com/c/FitPanda"/>
    <s v="Vishwa Bharath"/>
    <x v="0"/>
    <x v="201"/>
    <n v="117977"/>
    <d v="1899-12-30T00:08:01"/>
    <x v="243"/>
    <x v="208"/>
    <n v="297000"/>
    <x v="1"/>
    <x v="0"/>
    <x v="0"/>
    <x v="0"/>
    <n v="23"/>
    <d v="2022-06-20T00:00:00"/>
    <x v="0"/>
    <n v="75"/>
    <x v="17"/>
    <x v="0"/>
    <x v="2"/>
    <s v="Akhil Teja"/>
    <x v="2"/>
  </r>
  <r>
    <s v="https://www.youtube.com/watch?v=m4Dcms0k8qk"/>
    <n v="4005974"/>
    <s v="US Testing its New Gigantic $13 Billion Aircraft Carrier"/>
    <s v="https://www.youtube.com/channel/UC_Se32jLBjnOuftl1u3zfLw"/>
    <s v="Fluctus"/>
    <x v="2"/>
    <x v="202"/>
    <n v="121511926"/>
    <d v="1899-12-30T00:08:16"/>
    <x v="244"/>
    <x v="209"/>
    <n v="12000"/>
    <x v="3"/>
    <x v="1"/>
    <x v="0"/>
    <x v="0"/>
    <n v="583"/>
    <d v="2022-09-21T00:00:00"/>
    <x v="0"/>
    <n v="155"/>
    <x v="1"/>
    <x v="0"/>
    <x v="2"/>
    <s v="prateek"/>
    <x v="2"/>
  </r>
  <r>
    <s v="https://www.youtube.com/watch?v=m7Bc3pLyij0"/>
    <n v="1017579571"/>
    <s v="Marshmello ft. Bastille - Happier"/>
    <s v="Marshmello - YouTube"/>
    <s v="Marshmello"/>
    <x v="0"/>
    <x v="90"/>
    <n v="13620344429"/>
    <d v="1899-12-30T00:03:53"/>
    <x v="245"/>
    <x v="210"/>
    <n v="1300000"/>
    <x v="3"/>
    <x v="1"/>
    <x v="0"/>
    <x v="2"/>
    <n v="7380000"/>
    <d v="2022-09-18T00:00:00"/>
    <x v="0"/>
    <n v="414"/>
    <x v="5"/>
    <x v="1"/>
    <x v="2"/>
    <s v="Rahul Singh"/>
    <x v="4"/>
  </r>
  <r>
    <s v="https://www.youtube.com/watch?v=mA8pNpPvrr0"/>
    <n v="3455312"/>
    <s v="Dark Web: The Unseen Side of The Internet"/>
    <s v="Aperture - YouTube"/>
    <s v="Aperture"/>
    <x v="0"/>
    <x v="18"/>
    <n v="116090698"/>
    <d v="1899-12-30T00:17:28"/>
    <x v="246"/>
    <x v="211"/>
    <n v="63000"/>
    <x v="3"/>
    <x v="1"/>
    <x v="0"/>
    <x v="0"/>
    <n v="5642"/>
    <d v="2022-09-21T00:00:00"/>
    <x v="2"/>
    <n v="145"/>
    <x v="16"/>
    <x v="0"/>
    <x v="4"/>
    <s v="Rahul Singh"/>
    <x v="1"/>
  </r>
  <r>
    <s v="https://www.youtube.com/watch?v=MDymZD_FkCc"/>
    <n v="123685"/>
    <s v="Let’s party in new home | Chukka Chindhu"/>
    <s v="https://www.youtube.com/c/AmericaChowrasta"/>
    <s v="America Chowrasta"/>
    <x v="0"/>
    <x v="203"/>
    <n v="5909728"/>
    <d v="1899-12-30T00:12:59"/>
    <x v="247"/>
    <x v="212"/>
    <n v="2500"/>
    <x v="1"/>
    <x v="0"/>
    <x v="0"/>
    <x v="1"/>
    <n v="581"/>
    <d v="2022-06-23T00:00:00"/>
    <x v="2"/>
    <n v="104"/>
    <x v="9"/>
    <x v="0"/>
    <x v="0"/>
    <s v="Akhil Teja"/>
    <x v="1"/>
  </r>
  <r>
    <s v="https://www.youtube.com/watch?v=Mf75YbFN2Sk"/>
    <n v="61215"/>
    <s v="Vilen के नए गाने Kaare Hathiyar ने किया फैंस को हैरान, फैंस ने कहा ये Vilen नहीं हो सकते | ENT LIVE"/>
    <s v="https://www.youtube.com/channel/UCn0M8BcDRGW5ya78cOgzOeA"/>
    <s v="Entertainment Live"/>
    <x v="1"/>
    <x v="204"/>
    <n v="2739511"/>
    <d v="1899-12-30T00:13:50"/>
    <x v="248"/>
    <x v="171"/>
    <n v="1800"/>
    <x v="2"/>
    <x v="0"/>
    <x v="0"/>
    <x v="7"/>
    <n v="60"/>
    <d v="2022-09-17T00:00:00"/>
    <x v="0"/>
    <n v="1118"/>
    <x v="63"/>
    <x v="1"/>
    <x v="22"/>
    <s v="prateek"/>
    <x v="1"/>
  </r>
  <r>
    <s v="https://www.youtube.com/watch?v=MFO6OtnmEDo"/>
    <n v="1191210"/>
    <s v="Money: Humanity's Biggest Illusion"/>
    <s v="Aperture - YouTube"/>
    <s v="Aperture"/>
    <x v="0"/>
    <x v="18"/>
    <n v="116090698"/>
    <d v="1899-12-30T00:17:52"/>
    <x v="249"/>
    <x v="213"/>
    <n v="47000"/>
    <x v="3"/>
    <x v="1"/>
    <x v="0"/>
    <x v="0"/>
    <n v="4078"/>
    <d v="2022-09-22T00:00:00"/>
    <x v="2"/>
    <n v="145"/>
    <x v="16"/>
    <x v="0"/>
    <x v="4"/>
    <s v="Rahul Singh"/>
    <x v="1"/>
  </r>
  <r>
    <s v="https://www.youtube.com/watch?v=mGTc2xWTjXw"/>
    <n v="307584"/>
    <s v="New Bentley Continental GT Speed"/>
    <s v="Supercar Blondie - YouTube"/>
    <s v="Alex Hirschi"/>
    <x v="1"/>
    <x v="81"/>
    <n v="1996301312"/>
    <d v="1899-12-30T00:08:51"/>
    <x v="250"/>
    <x v="30"/>
    <n v="7500"/>
    <x v="3"/>
    <x v="1"/>
    <x v="0"/>
    <x v="0"/>
    <n v="1263"/>
    <d v="2022-09-23T00:00:00"/>
    <x v="0"/>
    <n v="592"/>
    <x v="45"/>
    <x v="0"/>
    <x v="1"/>
    <s v="Rahul Singh"/>
    <x v="2"/>
  </r>
  <r>
    <s v="https://www.youtube.com/watch?v=mjzVCt3Om-M"/>
    <n v="8145027"/>
    <s v="A deep sea dive into Bermuda’s hidden depths"/>
    <s v="https://www.youtube.com/guardian"/>
    <m/>
    <x v="2"/>
    <x v="91"/>
    <n v="630777473"/>
    <d v="1899-12-30T00:04:04"/>
    <x v="251"/>
    <x v="214"/>
    <n v="55000"/>
    <x v="3"/>
    <x v="1"/>
    <x v="0"/>
    <x v="0"/>
    <n v="2426"/>
    <d v="2022-09-22T00:00:00"/>
    <x v="0"/>
    <n v="7042"/>
    <x v="68"/>
    <x v="0"/>
    <x v="0"/>
    <s v="Syed safdar"/>
    <x v="4"/>
  </r>
  <r>
    <s v="https://www.youtube.com/watch?v=MlsfIhhGwcw"/>
    <n v="51658"/>
    <s v="Forged in Fire: Top 5 DEADLIEST Icebreakers!"/>
    <s v="https://www.youtube.com/c/forgedinfire"/>
    <s v="Forged in Fire"/>
    <x v="2"/>
    <x v="181"/>
    <n v="93918563"/>
    <d v="1899-12-30T00:29:10"/>
    <x v="252"/>
    <x v="215"/>
    <n v="938"/>
    <x v="3"/>
    <x v="1"/>
    <x v="0"/>
    <x v="1"/>
    <n v="39"/>
    <d v="2022-08-19T00:00:00"/>
    <x v="0"/>
    <n v="237"/>
    <x v="12"/>
    <x v="0"/>
    <x v="0"/>
    <s v="Syed safdar"/>
    <x v="1"/>
  </r>
  <r>
    <s v="https://www.youtube.com/watch?v=mQv2tp7bjX8"/>
    <n v="15649"/>
    <s v="Why We Believe Everyone Must Trek"/>
    <s v="https://www.youtube.com/user/Indiahikes"/>
    <s v="Indiahikes"/>
    <x v="0"/>
    <x v="205"/>
    <n v="9660209"/>
    <d v="1899-12-30T00:04:14"/>
    <x v="189"/>
    <x v="216"/>
    <n v="753"/>
    <x v="3"/>
    <x v="0"/>
    <x v="0"/>
    <x v="0"/>
    <n v="35"/>
    <d v="2022-08-14T00:00:00"/>
    <x v="0"/>
    <n v="640"/>
    <x v="88"/>
    <x v="0"/>
    <x v="0"/>
    <s v="Akhil Teja"/>
    <x v="4"/>
  </r>
  <r>
    <s v="https://www.youtube.com/watch?v=mr7FXvTSYpA"/>
    <n v="10183355"/>
    <s v="The Most Advanced Civilization In The Universe"/>
    <s v="Aperture - YouTube"/>
    <s v="Aperture"/>
    <x v="0"/>
    <x v="18"/>
    <n v="116090698"/>
    <d v="1899-12-30T00:08:31"/>
    <x v="253"/>
    <x v="217"/>
    <n v="21000"/>
    <x v="3"/>
    <x v="1"/>
    <x v="0"/>
    <x v="0"/>
    <n v="21778"/>
    <d v="2022-09-23T00:00:00"/>
    <x v="2"/>
    <n v="145"/>
    <x v="16"/>
    <x v="0"/>
    <x v="4"/>
    <s v="Rahul Singh"/>
    <x v="2"/>
  </r>
  <r>
    <s v="https://www.youtube.com/watch?v=mV5PRP-VROs"/>
    <n v="1010476"/>
    <s v="MotoGP™ Race Highlights | 2022"/>
    <s v="https://www.youtube.com/c/motogp"/>
    <s v="MotoGP"/>
    <x v="2"/>
    <x v="206"/>
    <n v="1814512922"/>
    <d v="1899-12-30T00:05:08"/>
    <x v="254"/>
    <x v="118"/>
    <n v="15000"/>
    <x v="3"/>
    <x v="1"/>
    <x v="0"/>
    <x v="1"/>
    <n v="626"/>
    <d v="2022-09-05T00:00:00"/>
    <x v="0"/>
    <n v="6991"/>
    <x v="89"/>
    <x v="0"/>
    <x v="23"/>
    <s v="Syed safdar"/>
    <x v="4"/>
  </r>
  <r>
    <s v="https://www.youtube.com/watch?v=My7oET5JSRs"/>
    <n v="1801629"/>
    <s v="Farzi Mushaira"/>
    <s v="Zakir Khan - YouTube"/>
    <s v="Zakir Khan"/>
    <x v="0"/>
    <x v="142"/>
    <n v="620960291"/>
    <d v="1899-12-30T00:10:43"/>
    <x v="255"/>
    <x v="218"/>
    <n v="107000"/>
    <x v="2"/>
    <x v="0"/>
    <x v="0"/>
    <x v="0"/>
    <n v="2353"/>
    <d v="2022-09-23T00:00:00"/>
    <x v="0"/>
    <n v="120"/>
    <x v="17"/>
    <x v="0"/>
    <x v="1"/>
    <s v="Rahul Singh"/>
    <x v="1"/>
  </r>
  <r>
    <s v="https://www.youtube.com/watch?v=n0sdDVFt2As"/>
    <n v="168507"/>
    <s v="INSIDE THE KITCHEN OF ICONIC VIDYARTHI BHAVAN"/>
    <s v="https://www.youtube.com/c/AshishVidyarthiActorVlogs"/>
    <s v="Ashish Vidyarthi Actor Vlogs"/>
    <x v="0"/>
    <x v="207"/>
    <n v="109627216"/>
    <d v="1899-12-30T00:18:07"/>
    <x v="256"/>
    <x v="102"/>
    <n v="2300"/>
    <x v="2"/>
    <x v="0"/>
    <x v="0"/>
    <x v="0"/>
    <n v="181"/>
    <d v="2022-09-13T00:00:00"/>
    <x v="0"/>
    <n v="129"/>
    <x v="52"/>
    <x v="0"/>
    <x v="15"/>
    <s v="Akhil Teja"/>
    <x v="1"/>
  </r>
  <r>
    <s v="https://www.youtube.com/watch?v=n4M2zWqJT-Q"/>
    <n v="407850"/>
    <s v="Sa Re Ga Ma Pa Finalists in our village"/>
    <s v="https://www.youtube.com/c/MyVillageShowVlogs"/>
    <s v="My Village Show Vlogs"/>
    <x v="0"/>
    <x v="208"/>
    <n v="54789173"/>
    <d v="1899-12-30T00:09:00"/>
    <x v="257"/>
    <x v="130"/>
    <n v="6800"/>
    <x v="1"/>
    <x v="0"/>
    <x v="0"/>
    <x v="0"/>
    <n v="164"/>
    <d v="2022-09-06T00:00:00"/>
    <x v="2"/>
    <n v="102"/>
    <x v="16"/>
    <x v="0"/>
    <x v="2"/>
    <s v="Akhil Teja"/>
    <x v="2"/>
  </r>
  <r>
    <s v="https://www.youtube.com/watch?v=N-4YMlihRf4"/>
    <n v="27266168"/>
    <s v="Alesso, Katy Perry - When I'm Gone"/>
    <s v="Katy Perry - YouTube"/>
    <s v="Katy Perry"/>
    <x v="1"/>
    <x v="209"/>
    <n v="24149147107"/>
    <d v="1899-12-30T00:02:56"/>
    <x v="258"/>
    <x v="219"/>
    <n v="554000"/>
    <x v="3"/>
    <x v="1"/>
    <x v="0"/>
    <x v="2"/>
    <n v="69650"/>
    <d v="2022-09-21T00:00:00"/>
    <x v="0"/>
    <n v="287"/>
    <x v="28"/>
    <x v="1"/>
    <x v="2"/>
    <s v="Rahul Singh"/>
    <x v="4"/>
  </r>
  <r>
    <s v="https://www.youtube.com/watch?v=n9xhJrPXop4"/>
    <n v="41035477"/>
    <s v="Dune Official Trailer"/>
    <s v="Warner Bros. Pictures - YouTube"/>
    <s v="Warner Bros"/>
    <x v="2"/>
    <x v="148"/>
    <n v="6328250813"/>
    <d v="1899-12-30T00:03:04"/>
    <x v="259"/>
    <x v="220"/>
    <n v="660000"/>
    <x v="3"/>
    <x v="1"/>
    <x v="0"/>
    <x v="1"/>
    <n v="67467"/>
    <d v="2022-09-18T00:00:00"/>
    <x v="0"/>
    <n v="2583"/>
    <x v="72"/>
    <x v="0"/>
    <x v="2"/>
    <s v="Rahul Singh"/>
    <x v="4"/>
  </r>
  <r>
    <s v="https://www.youtube.com/watch?v=na0G3FFeTnE"/>
    <n v="254591"/>
    <s v="Fix EXTREME Color Cast with a Quick Photoshop Trick!"/>
    <s v="PiXimperfect - YouTube"/>
    <s v="Unmesh Dinda"/>
    <x v="0"/>
    <x v="189"/>
    <n v="329727112"/>
    <d v="1899-12-30T00:08:47"/>
    <x v="74"/>
    <x v="69"/>
    <n v="8100"/>
    <x v="3"/>
    <x v="1"/>
    <x v="0"/>
    <x v="0"/>
    <n v="174"/>
    <d v="2022-09-23T00:00:00"/>
    <x v="2"/>
    <n v="739"/>
    <x v="68"/>
    <x v="0"/>
    <x v="1"/>
    <s v="Rahul Singh"/>
    <x v="2"/>
  </r>
  <r>
    <s v="https://www.youtube.com/watch?v=nH8A0pZh5v4"/>
    <n v="32886"/>
    <s v="AP BJP Leader Sujana Chowdary Reaction"/>
    <s v="https://www.youtube.com/c/OpenHeartWithRK"/>
    <s v="Open Heart With RK"/>
    <x v="0"/>
    <x v="210"/>
    <n v="195029405"/>
    <d v="1899-12-30T00:09:25"/>
    <x v="260"/>
    <x v="119"/>
    <n v="276"/>
    <x v="1"/>
    <x v="0"/>
    <x v="0"/>
    <x v="1"/>
    <n v="95"/>
    <d v="2022-09-19T00:00:00"/>
    <x v="0"/>
    <n v="1242"/>
    <x v="28"/>
    <x v="0"/>
    <x v="5"/>
    <s v="Akhil Teja"/>
    <x v="2"/>
  </r>
  <r>
    <s v="https://www.youtube.com/watch?v=nix8aKBHp4M"/>
    <n v="458505"/>
    <s v="World's First De Tomaso P72 Prototype"/>
    <s v="Supercar Blondie - YouTube"/>
    <s v="Alex Hirschi"/>
    <x v="1"/>
    <x v="81"/>
    <n v="1996301312"/>
    <d v="1899-12-30T00:08:57"/>
    <x v="261"/>
    <x v="64"/>
    <n v="10000"/>
    <x v="3"/>
    <x v="1"/>
    <x v="0"/>
    <x v="0"/>
    <n v="1544"/>
    <d v="2022-09-23T00:00:00"/>
    <x v="0"/>
    <n v="592"/>
    <x v="45"/>
    <x v="0"/>
    <x v="1"/>
    <s v="Rahul Singh"/>
    <x v="2"/>
  </r>
  <r>
    <s v="https://www.youtube.com/watch?v=NkE0AMGzpJY"/>
    <n v="154280074"/>
    <s v="Last To Leave $800,000 Island Keeps It"/>
    <s v="https://www.youtube.com/user/MrBeast6000"/>
    <s v="MrBeast "/>
    <x v="0"/>
    <x v="32"/>
    <n v="17367031867"/>
    <d v="1899-12-30T00:02:14"/>
    <x v="262"/>
    <x v="221"/>
    <n v="4100000"/>
    <x v="3"/>
    <x v="1"/>
    <x v="0"/>
    <x v="0"/>
    <n v="227263"/>
    <d v="2022-09-22T00:00:00"/>
    <x v="0"/>
    <n v="728"/>
    <x v="7"/>
    <x v="0"/>
    <x v="2"/>
    <s v="Syed safdar"/>
    <x v="4"/>
  </r>
  <r>
    <s v="https://www.youtube.com/watch?v=nMwUOWCnQ6Q"/>
    <n v="1326365"/>
    <s v="Why the Dutch Government Has the Best Graphic Design"/>
    <s v="Hoog - YouTube"/>
    <s v="Hoog"/>
    <x v="2"/>
    <x v="162"/>
    <n v="6791400"/>
    <d v="1899-12-30T00:08:06"/>
    <x v="263"/>
    <x v="96"/>
    <n v="1400"/>
    <x v="3"/>
    <x v="1"/>
    <x v="0"/>
    <x v="0"/>
    <n v="1471"/>
    <d v="2022-09-23T00:00:00"/>
    <x v="0"/>
    <n v="20"/>
    <x v="1"/>
    <x v="0"/>
    <x v="11"/>
    <s v="Rahul Singh"/>
    <x v="2"/>
  </r>
  <r>
    <s v="https://www.youtube.com/watch?v=nufaJZq0sck&amp;t=258s"/>
    <n v="675413"/>
    <s v="Our New House Update 🏡"/>
    <s v="https://www.youtube.com/c/VAASFamily"/>
    <s v="VAAS Family"/>
    <x v="0"/>
    <x v="168"/>
    <n v="4458061"/>
    <d v="1899-12-30T00:15:08"/>
    <x v="264"/>
    <x v="69"/>
    <n v="22000"/>
    <x v="1"/>
    <x v="0"/>
    <x v="0"/>
    <x v="1"/>
    <n v="876"/>
    <d v="2022-09-16T00:00:00"/>
    <x v="0"/>
    <n v="12"/>
    <x v="17"/>
    <x v="0"/>
    <x v="5"/>
    <s v="Akhil Teja"/>
    <x v="1"/>
  </r>
  <r>
    <s v="https://www.youtube.com/watch?v=NunsrQveBhw"/>
    <n v="7723"/>
    <s v="It's okay to get judged | Sravani Ambatipudi"/>
    <s v="TEDx Talks - YouTube"/>
    <s v="TEDx"/>
    <x v="2"/>
    <x v="97"/>
    <n v="6764584344"/>
    <d v="1899-12-30T00:11:48"/>
    <x v="265"/>
    <x v="9"/>
    <n v="67"/>
    <x v="3"/>
    <x v="1"/>
    <x v="0"/>
    <x v="0"/>
    <n v="8"/>
    <d v="2022-09-23T00:00:00"/>
    <x v="0"/>
    <n v="186267"/>
    <x v="49"/>
    <x v="0"/>
    <x v="2"/>
    <s v="Rahul Singh"/>
    <x v="1"/>
  </r>
  <r>
    <s v="https://www.youtube.com/watch?v=nZmO8B9rRik"/>
    <n v="1293867"/>
    <s v="Himalayas In 4K - The Roof Of The World | Mount Everest | Scenic Relaxation Film"/>
    <s v="https://www.youtube.com/c/ScenicScenes"/>
    <s v="Scenic Scenes"/>
    <x v="2"/>
    <x v="211"/>
    <n v="51325844"/>
    <d v="1899-12-30T00:25:24"/>
    <x v="266"/>
    <x v="222"/>
    <n v="12000"/>
    <x v="3"/>
    <x v="0"/>
    <x v="0"/>
    <x v="0"/>
    <n v="602"/>
    <d v="2022-09-21T00:00:00"/>
    <x v="2"/>
    <n v="68"/>
    <x v="16"/>
    <x v="0"/>
    <x v="2"/>
    <s v="prateek"/>
    <x v="1"/>
  </r>
  <r>
    <s v="https://www.youtube.com/watch?v=O4iGNXsqghs"/>
    <n v="40402625"/>
    <s v="Keanu Reeves Shows Off His Most Prized Motorcycles | Collected | GQ"/>
    <s v="https://www.youtube.com/c/GQ"/>
    <m/>
    <x v="2"/>
    <x v="212"/>
    <n v="2827348027"/>
    <d v="1899-12-30T00:11:40"/>
    <x v="267"/>
    <x v="223"/>
    <n v="740000"/>
    <x v="3"/>
    <x v="1"/>
    <x v="0"/>
    <x v="0"/>
    <n v="30828"/>
    <d v="2022-09-22T00:00:00"/>
    <x v="0"/>
    <n v="1951"/>
    <x v="90"/>
    <x v="0"/>
    <x v="2"/>
    <s v="Syed safdar"/>
    <x v="1"/>
  </r>
  <r>
    <s v="https://www.youtube.com/watch?v=oCZahIvv27I"/>
    <n v="991"/>
    <s v="India's performance at Commonwealth Games 2022"/>
    <s v="https://www.youtube.com/c/DDIndia"/>
    <s v="DD INDIA"/>
    <x v="2"/>
    <x v="31"/>
    <n v="44605394"/>
    <d v="1899-12-30T00:02:46"/>
    <x v="268"/>
    <x v="224"/>
    <n v="20"/>
    <x v="3"/>
    <x v="1"/>
    <x v="0"/>
    <x v="0"/>
    <n v="2"/>
    <d v="2022-08-19T00:00:00"/>
    <x v="0"/>
    <n v="19899"/>
    <x v="91"/>
    <x v="0"/>
    <x v="1"/>
    <s v="Syed safdar"/>
    <x v="4"/>
  </r>
  <r>
    <s v="https://www.youtube.com/watch?v=oJo5Mv322wA"/>
    <n v="3104016"/>
    <s v="Rabish Ki Report"/>
    <s v="The Screen Patti - YouTube"/>
    <s v="The Screen Patti"/>
    <x v="2"/>
    <x v="86"/>
    <n v="973013708"/>
    <d v="1899-12-30T00:15:59"/>
    <x v="269"/>
    <x v="130"/>
    <n v="195000"/>
    <x v="2"/>
    <x v="1"/>
    <x v="0"/>
    <x v="0"/>
    <n v="8537"/>
    <d v="2022-09-23T00:00:00"/>
    <x v="0"/>
    <n v="306"/>
    <x v="21"/>
    <x v="0"/>
    <x v="7"/>
    <s v="Rahul Singh"/>
    <x v="1"/>
  </r>
  <r>
    <s v="https://www.youtube.com/watch?v=OMFOudQHcg4"/>
    <n v="9356"/>
    <s v="Himalayan Trek | Kiraak Vlog"/>
    <s v="https://www.youtube.com/channel/UCSYpl4zKqy7tQ3502pqSsKw"/>
    <s v="Kiraak Style"/>
    <x v="1"/>
    <x v="63"/>
    <n v="12566488"/>
    <d v="1899-12-30T00:19:33"/>
    <x v="270"/>
    <x v="225"/>
    <n v="373000"/>
    <x v="1"/>
    <x v="0"/>
    <x v="0"/>
    <x v="1"/>
    <n v="16"/>
    <d v="2022-03-18T00:00:00"/>
    <x v="0"/>
    <n v="106"/>
    <x v="27"/>
    <x v="0"/>
    <x v="2"/>
    <s v="Akhil Teja"/>
    <x v="1"/>
  </r>
  <r>
    <s v="https://www.youtube.com/watch?v=oSxyBBNJ4QI"/>
    <n v="62842"/>
    <s v="SHARPEST JAPANESE WEAPONS OF ALL TIME! | FORGED IN FIRE"/>
    <s v="https://www.youtube.com/c/forgedinfire"/>
    <s v="Forged in Fire"/>
    <x v="2"/>
    <x v="181"/>
    <n v="93918563"/>
    <d v="1899-12-30T00:33:27"/>
    <x v="271"/>
    <x v="75"/>
    <n v="1400"/>
    <x v="3"/>
    <x v="1"/>
    <x v="0"/>
    <x v="1"/>
    <n v="55"/>
    <d v="2022-09-05T00:00:00"/>
    <x v="0"/>
    <n v="237"/>
    <x v="12"/>
    <x v="0"/>
    <x v="0"/>
    <s v="Syed safdar"/>
    <x v="0"/>
  </r>
  <r>
    <s v="https://www.youtube.com/watch?v=OuF9weSkS68"/>
    <n v="4413290"/>
    <s v="How Apple Just Changed the Entire Industry (M1 Chip)"/>
    <s v="ColdFusion - YouTube"/>
    <s v="Dagogo Altraide"/>
    <x v="0"/>
    <x v="125"/>
    <n v="363290210"/>
    <d v="1899-12-30T00:26:27"/>
    <x v="272"/>
    <x v="226"/>
    <n v="141000"/>
    <x v="3"/>
    <x v="1"/>
    <x v="0"/>
    <x v="0"/>
    <n v="12813"/>
    <d v="2022-09-22T00:00:00"/>
    <x v="0"/>
    <n v="445"/>
    <x v="35"/>
    <x v="0"/>
    <x v="2"/>
    <s v="Rahul Singh"/>
    <x v="1"/>
  </r>
  <r>
    <s v="https://www.youtube.com/watch?v=PCCZI7lfCmQ"/>
    <n v="1030226"/>
    <s v="UFO Experiment Gone Horribly Wrong | The Secret of Skinwalker Ranch (Season 3)"/>
    <s v="https://www.youtube.com/user/historychannel"/>
    <s v="History"/>
    <x v="2"/>
    <x v="105"/>
    <n v="3360425489"/>
    <d v="1899-12-30T00:10:52"/>
    <x v="93"/>
    <x v="212"/>
    <n v="13000"/>
    <x v="3"/>
    <x v="1"/>
    <x v="0"/>
    <x v="0"/>
    <n v="2026"/>
    <d v="2022-09-22T00:00:00"/>
    <x v="0"/>
    <n v="8530"/>
    <x v="56"/>
    <x v="0"/>
    <x v="1"/>
    <s v="Syed safdar"/>
    <x v="1"/>
  </r>
  <r>
    <s v="https://www.youtube.com/watch?v=PgYUTuSMdBU"/>
    <n v="36528"/>
    <s v="Remembering Tipu Sultan"/>
    <s v="https://www.youtube.com/channel/UCFcJL83E8k7aDL--cVru7Zg"/>
    <s v="Mysoorina kathegalu"/>
    <x v="0"/>
    <x v="213"/>
    <n v="6311074"/>
    <d v="1899-12-30T00:13:00"/>
    <x v="273"/>
    <x v="227"/>
    <n v="2000"/>
    <x v="0"/>
    <x v="0"/>
    <x v="0"/>
    <x v="0"/>
    <n v="373"/>
    <d v="2022-05-07T00:00:00"/>
    <x v="1"/>
    <n v="223"/>
    <x v="51"/>
    <x v="0"/>
    <x v="2"/>
    <s v="Akhil Teja"/>
    <x v="1"/>
  </r>
  <r>
    <s v="https://www.youtube.com/watch?v=pIbL4aSUIas"/>
    <n v="397660"/>
    <s v="BUSINESS Analyst vs. DATA Analyst - What do they do, skills &amp; career paths..."/>
    <s v="https://www.youtube.com/c/ExcelTutorials"/>
    <s v="Chandoo"/>
    <x v="0"/>
    <x v="214"/>
    <n v="21554991"/>
    <d v="1899-12-30T00:13:51"/>
    <x v="274"/>
    <x v="228"/>
    <n v="10000"/>
    <x v="3"/>
    <x v="1"/>
    <x v="0"/>
    <x v="3"/>
    <n v="329"/>
    <d v="2022-09-20T00:00:00"/>
    <x v="0"/>
    <n v="383"/>
    <x v="6"/>
    <x v="0"/>
    <x v="0"/>
    <s v="prateek"/>
    <x v="1"/>
  </r>
  <r>
    <s v="https://www.youtube.com/watch?v=PjSod2dGyoI"/>
    <n v="4177045"/>
    <s v="Theatre Sothanaigal | Micset"/>
    <s v="https://www.youtube.com/c/MicSet_official"/>
    <s v="Sri Ram"/>
    <x v="0"/>
    <x v="46"/>
    <n v="457011932"/>
    <d v="1899-12-30T00:12:07"/>
    <x v="275"/>
    <x v="101"/>
    <n v="258000"/>
    <x v="5"/>
    <x v="1"/>
    <x v="0"/>
    <x v="0"/>
    <n v="4745"/>
    <d v="2022-09-20T00:00:00"/>
    <x v="0"/>
    <n v="44"/>
    <x v="27"/>
    <x v="0"/>
    <x v="4"/>
    <s v="Thinesh"/>
    <x v="1"/>
  </r>
  <r>
    <s v="https://www.youtube.com/watch?v=PJYpZ4hkXJE"/>
    <n v="68972303"/>
    <s v="Story of My Life"/>
    <s v="One Direction - YouTube"/>
    <s v="One Direction"/>
    <x v="2"/>
    <x v="215"/>
    <n v="12809187424"/>
    <d v="1899-12-30T00:04:07"/>
    <x v="276"/>
    <x v="229"/>
    <n v="1200000"/>
    <x v="3"/>
    <x v="0"/>
    <x v="0"/>
    <x v="2"/>
    <n v="33614"/>
    <d v="2022-09-22T00:00:00"/>
    <x v="2"/>
    <n v="423"/>
    <x v="92"/>
    <x v="0"/>
    <x v="2"/>
    <s v="Rahul Singh"/>
    <x v="4"/>
  </r>
  <r>
    <s v="https://www.youtube.com/watch?v=pKvWD0f18Pc"/>
    <n v="2129504"/>
    <s v="Day in the Life of a Data Analyst - SurveyMonkey Data Transformation"/>
    <s v="https://www.youtube.com/c/ShashankKalanithiData"/>
    <s v="Shashank Kalanithi"/>
    <x v="0"/>
    <x v="213"/>
    <n v="4507882"/>
    <d v="1899-12-30T01:17:13"/>
    <x v="277"/>
    <x v="230"/>
    <n v="44000"/>
    <x v="3"/>
    <x v="1"/>
    <x v="0"/>
    <x v="0"/>
    <n v="1672"/>
    <d v="2022-09-20T00:00:00"/>
    <x v="0"/>
    <n v="146"/>
    <x v="22"/>
    <x v="0"/>
    <x v="2"/>
    <s v="prateek"/>
    <x v="0"/>
  </r>
  <r>
    <s v="https://www.youtube.com/watch?v=PKwJcISAqSE"/>
    <n v="154895"/>
    <s v="Pondy Parottas | FOMO web series | Maha Raja Parotta"/>
    <s v="https://www.youtube.com/c/StreetByte"/>
    <s v="Street Byte"/>
    <x v="0"/>
    <x v="216"/>
    <n v="327393416"/>
    <d v="1899-12-30T00:20:09"/>
    <x v="278"/>
    <x v="3"/>
    <n v="2400"/>
    <x v="1"/>
    <x v="0"/>
    <x v="0"/>
    <x v="1"/>
    <n v="78"/>
    <d v="2022-09-13T00:00:00"/>
    <x v="0"/>
    <n v="485"/>
    <x v="33"/>
    <x v="0"/>
    <x v="1"/>
    <s v="Akhil Teja"/>
    <x v="1"/>
  </r>
  <r>
    <s v="https://www.youtube.com/watch?v=PM_FN5HI9ls"/>
    <n v="152197"/>
    <s v="Mutton dum biryani | Kheema mutton biryani "/>
    <s v="https://www.youtube.com/c/NawabsKitchenFoodForAllOrphans"/>
    <s v="Nawab’s Kitchen"/>
    <x v="0"/>
    <x v="139"/>
    <n v="322129118"/>
    <d v="1899-12-30T00:09:23"/>
    <x v="279"/>
    <x v="231"/>
    <n v="6700"/>
    <x v="2"/>
    <x v="0"/>
    <x v="0"/>
    <x v="0"/>
    <n v="173"/>
    <d v="2022-08-13T00:00:00"/>
    <x v="0"/>
    <n v="625"/>
    <x v="93"/>
    <x v="0"/>
    <x v="1"/>
    <s v="Akhil Teja"/>
    <x v="2"/>
  </r>
  <r>
    <s v="https://www.youtube.com/watch?v=PmeM4SvADXE"/>
    <n v="380216"/>
    <s v="iPhone 12 Vs iPhone 11 in Big Billion Days Sale 2022"/>
    <s v="https://www.youtube.com/c/nabeelnawab"/>
    <s v="Nabeel Nawab"/>
    <x v="0"/>
    <x v="217"/>
    <n v="304577728"/>
    <d v="1899-12-30T00:11:46"/>
    <x v="78"/>
    <x v="64"/>
    <n v="12000"/>
    <x v="2"/>
    <x v="0"/>
    <x v="0"/>
    <x v="1"/>
    <n v="1348"/>
    <d v="2022-09-20T00:00:00"/>
    <x v="2"/>
    <n v="1674"/>
    <x v="10"/>
    <x v="0"/>
    <x v="0"/>
    <s v="Akhil Teja"/>
    <x v="1"/>
  </r>
  <r>
    <s v="https://www.youtube.com/watch?v=po7t_U-sLi8"/>
    <n v="974973"/>
    <s v="Apple MacBook Air M2! *Worth the upgrade?*"/>
    <s v="Tech Burner - YouTube"/>
    <s v="Shlok Srivastava"/>
    <x v="0"/>
    <x v="218"/>
    <n v="1357104154"/>
    <d v="1899-12-30T00:09:01"/>
    <x v="57"/>
    <x v="232"/>
    <n v="60000"/>
    <x v="2"/>
    <x v="0"/>
    <x v="0"/>
    <x v="0"/>
    <n v="1879"/>
    <d v="2022-09-21T00:00:00"/>
    <x v="0"/>
    <n v="992"/>
    <x v="23"/>
    <x v="0"/>
    <x v="1"/>
    <s v="Rahul Singh"/>
    <x v="2"/>
  </r>
  <r>
    <s v="https://www.youtube.com/watch?v=PSblBluOQf8"/>
    <n v="3404666"/>
    <s v="Indian Cricket Dressing Room Vlog"/>
    <s v="The Viral Fever - YouTube"/>
    <s v="The Viral Fever"/>
    <x v="2"/>
    <x v="106"/>
    <n v="1705723801"/>
    <d v="1899-12-30T00:07:12"/>
    <x v="280"/>
    <x v="184"/>
    <n v="216000"/>
    <x v="2"/>
    <x v="0"/>
    <x v="0"/>
    <x v="0"/>
    <n v="10295"/>
    <d v="2022-09-23T00:00:00"/>
    <x v="0"/>
    <n v="443"/>
    <x v="33"/>
    <x v="0"/>
    <x v="16"/>
    <s v="Rahul Singh"/>
    <x v="2"/>
  </r>
  <r>
    <s v="https://www.youtube.com/watch?v=-Q5Tt1cEVxU"/>
    <n v="10505795"/>
    <s v="My Incredible 30 Day Body Transformation 😱🔥 ( 200 Push Ups For 30 Days -REALISTIC RESULTS)"/>
    <s v="https://www.youtube.com/c/MrAsamoah"/>
    <s v="Mr. Asamoah"/>
    <x v="0"/>
    <x v="219"/>
    <n v="10322936"/>
    <d v="1899-12-30T00:09:26"/>
    <x v="281"/>
    <x v="233"/>
    <n v="105000"/>
    <x v="3"/>
    <x v="1"/>
    <x v="0"/>
    <x v="0"/>
    <n v="3748"/>
    <d v="2022-09-21T00:00:00"/>
    <x v="0"/>
    <n v="18"/>
    <x v="57"/>
    <x v="0"/>
    <x v="2"/>
    <s v="prateek"/>
    <x v="2"/>
  </r>
  <r>
    <s v="https://www.youtube.com/watch?v=q6ldpAShWnA&amp;t=12s"/>
    <n v="1443107"/>
    <s v="They Lost Their Shop But Not Hope! Let’s Help Them Rebuild"/>
    <s v="https://www.youtube.com/c/FoodLoversTV"/>
    <s v="Food Lovers TV"/>
    <x v="0"/>
    <x v="220"/>
    <n v="262001405"/>
    <d v="1899-12-30T00:25:05"/>
    <x v="282"/>
    <x v="185"/>
    <n v="20000"/>
    <x v="3"/>
    <x v="0"/>
    <x v="1"/>
    <x v="1"/>
    <n v="1093"/>
    <d v="2022-08-28T00:00:00"/>
    <x v="0"/>
    <n v="775"/>
    <x v="80"/>
    <x v="0"/>
    <x v="16"/>
    <s v="Akhil Teja"/>
    <x v="1"/>
  </r>
  <r>
    <s v="https://www.youtube.com/watch?v=QbGYps44UfU"/>
    <n v="100573"/>
    <s v="Russian missiles hit Ukraine's second largest Nuclear power plant"/>
    <s v="WION - YouTube"/>
    <s v="WION"/>
    <x v="2"/>
    <x v="221"/>
    <n v="3230978853"/>
    <d v="1899-12-30T00:02:38"/>
    <x v="283"/>
    <x v="42"/>
    <n v="1000"/>
    <x v="3"/>
    <x v="1"/>
    <x v="0"/>
    <x v="2"/>
    <n v="621"/>
    <d v="2022-09-21T00:00:00"/>
    <x v="0"/>
    <n v="82711"/>
    <x v="94"/>
    <x v="0"/>
    <x v="7"/>
    <s v="Rahul Singh"/>
    <x v="4"/>
  </r>
  <r>
    <s v="https://www.youtube.com/watch?v=QdT7CI0ifhU"/>
    <n v="40094"/>
    <s v="Mittar Pyaare Nu | Official Music Video"/>
    <s v="Netflix India - YouTube"/>
    <s v="Netflix"/>
    <x v="2"/>
    <x v="222"/>
    <n v="5459354826"/>
    <d v="1899-12-30T00:01:19"/>
    <x v="38"/>
    <x v="119"/>
    <n v="1200"/>
    <x v="2"/>
    <x v="0"/>
    <x v="0"/>
    <x v="2"/>
    <n v="95"/>
    <d v="2022-09-22T00:00:00"/>
    <x v="2"/>
    <n v="2827"/>
    <x v="95"/>
    <x v="0"/>
    <x v="3"/>
    <s v="Rahul Singh"/>
    <x v="3"/>
  </r>
  <r>
    <s v="https://www.youtube.com/watch?v=QILNlRvJlfQ"/>
    <n v="196114"/>
    <s v="Data Analyst Portfolio Project | Tableau Visualization | Project 2/4"/>
    <s v="https://www.youtube.com/c/AlexTheAnalyst"/>
    <s v="Alex The Analyst"/>
    <x v="0"/>
    <x v="223"/>
    <n v="11249154"/>
    <d v="1899-12-30T00:52:16"/>
    <x v="284"/>
    <x v="234"/>
    <n v="3200"/>
    <x v="3"/>
    <x v="1"/>
    <x v="0"/>
    <x v="0"/>
    <n v="302"/>
    <d v="2022-09-16T00:00:00"/>
    <x v="0"/>
    <n v="164"/>
    <x v="0"/>
    <x v="0"/>
    <x v="0"/>
    <s v="prateek"/>
    <x v="0"/>
  </r>
  <r>
    <s v="https://www.youtube.com/watch?v=qJNQ4aIwIKM"/>
    <n v="363827"/>
    <s v="Every Space Station Size Comparison | The Evolution of Space Station"/>
    <s v="https://www.youtube.com/c/REALSPACE22"/>
    <s v="REAL SPACE"/>
    <x v="2"/>
    <x v="224"/>
    <n v="1535431"/>
    <d v="1899-12-30T00:05:20"/>
    <x v="285"/>
    <x v="17"/>
    <n v="7700"/>
    <x v="3"/>
    <x v="0"/>
    <x v="0"/>
    <x v="2"/>
    <n v="563"/>
    <d v="2022-09-25T00:00:00"/>
    <x v="0"/>
    <n v="27"/>
    <x v="17"/>
    <x v="0"/>
    <x v="1"/>
    <s v="Harshit Prajapat"/>
    <x v="4"/>
  </r>
  <r>
    <s v="https://www.youtube.com/watch?v=QKUMzJzqKBc"/>
    <n v="955608"/>
    <s v="Terrible Job Interviews"/>
    <s v="Niharika Nm - YouTube"/>
    <s v="Niharika"/>
    <x v="1"/>
    <x v="225"/>
    <n v="358995703"/>
    <d v="1899-12-30T00:12:05"/>
    <x v="286"/>
    <x v="235"/>
    <n v="27000"/>
    <x v="3"/>
    <x v="1"/>
    <x v="0"/>
    <x v="0"/>
    <n v="930"/>
    <d v="2022-09-07T00:00:00"/>
    <x v="1"/>
    <n v="83"/>
    <x v="1"/>
    <x v="0"/>
    <x v="2"/>
    <s v="Rahul Singh"/>
    <x v="1"/>
  </r>
  <r>
    <s v="https://www.youtube.com/watch?v=qkxuFKqJXWY"/>
    <n v="56402152"/>
    <s v="Roommate - Stand Up Comedy"/>
    <s v="Anubhav Singh Bassi - YouTube"/>
    <s v="Anubhav Singh Bassi"/>
    <x v="0"/>
    <x v="226"/>
    <n v="229198577"/>
    <d v="1899-12-30T00:22:44"/>
    <x v="287"/>
    <x v="236"/>
    <n v="240000"/>
    <x v="2"/>
    <x v="0"/>
    <x v="0"/>
    <x v="0"/>
    <n v="54510"/>
    <d v="2022-09-22T00:00:00"/>
    <x v="2"/>
    <n v="4"/>
    <x v="1"/>
    <x v="0"/>
    <x v="2"/>
    <s v="Rahul Singh"/>
    <x v="1"/>
  </r>
  <r>
    <s v="https://www.youtube.com/watch?v=QllWV-m2aVc"/>
    <n v="119454"/>
    <s v="Asmite | Pawan Kumar | Hindi Imposition"/>
    <s v="https://www.youtube.com/c/PawanKumardirector"/>
    <s v="Pawan Kumar"/>
    <x v="0"/>
    <x v="227"/>
    <n v="30564059"/>
    <d v="1899-12-30T00:19:23"/>
    <x v="288"/>
    <x v="237"/>
    <n v="7600"/>
    <x v="0"/>
    <x v="0"/>
    <x v="0"/>
    <x v="0"/>
    <n v="616"/>
    <d v="2022-08-30T00:00:00"/>
    <x v="0"/>
    <n v="211"/>
    <x v="77"/>
    <x v="0"/>
    <x v="2"/>
    <s v="Akhil Teja"/>
    <x v="1"/>
  </r>
  <r>
    <s v="https://www.youtube.com/watch?v=QoqohmccTSc"/>
    <n v="3785006"/>
    <s v="50 Entrepreneurs share priceless advice"/>
    <s v="https://www.youtube.com/channel/UCWuxxrukjg_VYSU8ZiFDL4A"/>
    <s v="Blockshelf"/>
    <x v="2"/>
    <x v="228"/>
    <n v="3774216"/>
    <d v="1899-12-30T00:18:39"/>
    <x v="289"/>
    <x v="238"/>
    <n v="70000"/>
    <x v="3"/>
    <x v="1"/>
    <x v="0"/>
    <x v="0"/>
    <n v="3156"/>
    <d v="2022-09-16T00:00:00"/>
    <x v="0"/>
    <n v="3"/>
    <x v="1"/>
    <x v="0"/>
    <x v="2"/>
    <s v="prateek"/>
    <x v="1"/>
  </r>
  <r>
    <s v="https://www.youtube.com/watch?v=QPQUrUS47Hg"/>
    <n v="830065"/>
    <s v="Baz Luhrmann’s ELVIS | “Trouble” Lyric Video"/>
    <s v="Warner Bros. Pictures - YouTube"/>
    <s v="Warner Bros"/>
    <x v="2"/>
    <x v="148"/>
    <n v="6328250813"/>
    <d v="1899-12-30T00:02:13"/>
    <x v="290"/>
    <x v="239"/>
    <n v="21000"/>
    <x v="3"/>
    <x v="0"/>
    <x v="0"/>
    <x v="3"/>
    <n v="410"/>
    <d v="2022-09-21T00:00:00"/>
    <x v="0"/>
    <n v="2583"/>
    <x v="72"/>
    <x v="0"/>
    <x v="2"/>
    <s v="Rahul Singh"/>
    <x v="4"/>
  </r>
  <r>
    <s v="https://www.youtube.com/watch?v=qsjXPOG5djk"/>
    <n v="39921"/>
    <s v="Top 5 Curved Blades of ALL TIME! | Forged in Fire"/>
    <s v="https://www.youtube.com/c/forgedinfire"/>
    <s v="Forged in Fire"/>
    <x v="2"/>
    <x v="181"/>
    <n v="93918563"/>
    <d v="1899-12-30T00:04:25"/>
    <x v="291"/>
    <x v="240"/>
    <n v="947"/>
    <x v="3"/>
    <x v="1"/>
    <x v="0"/>
    <x v="1"/>
    <n v="27"/>
    <d v="2022-04-19T00:00:00"/>
    <x v="0"/>
    <n v="237"/>
    <x v="12"/>
    <x v="0"/>
    <x v="0"/>
    <s v="Syed safdar"/>
    <x v="4"/>
  </r>
  <r>
    <s v="https://www.youtube.com/watch?v=QZATTFyZfsc"/>
    <n v="2153526"/>
    <s v="Imagine Dragons - &quot;Warriors&quot; Live (League of Legends Worlds 2014)"/>
    <s v="https://www.youtube.com/c/IMAGINEDRAGONSLIVEE"/>
    <m/>
    <x v="2"/>
    <x v="229"/>
    <n v="73030408"/>
    <d v="1899-12-30T00:02:58"/>
    <x v="292"/>
    <x v="241"/>
    <n v="58000"/>
    <x v="3"/>
    <x v="0"/>
    <x v="0"/>
    <x v="0"/>
    <n v="1811"/>
    <d v="2022-09-12T00:00:00"/>
    <x v="1"/>
    <n v="262"/>
    <x v="7"/>
    <x v="0"/>
    <x v="2"/>
    <s v="Syed safdar"/>
    <x v="4"/>
  </r>
  <r>
    <s v="https://www.youtube.com/watch?v=qZVTkn2NjS0"/>
    <n v="20012287"/>
    <s v="Marvel Studios’ Secret Invasion"/>
    <s v="Marvel Entertainment - YouTube"/>
    <s v="Marvel"/>
    <x v="2"/>
    <x v="103"/>
    <n v="5183991691"/>
    <d v="1899-12-30T00:01:56"/>
    <x v="293"/>
    <x v="102"/>
    <n v="677000"/>
    <x v="3"/>
    <x v="1"/>
    <x v="0"/>
    <x v="0"/>
    <n v="23000"/>
    <d v="2022-09-22T00:00:00"/>
    <x v="0"/>
    <n v="8061"/>
    <x v="54"/>
    <x v="0"/>
    <x v="2"/>
    <s v="Rahul Singh"/>
    <x v="3"/>
  </r>
  <r>
    <s v="https://www.youtube.com/watch?v=r4IhqWyTKLE"/>
    <n v="463964"/>
    <s v="How to Become A Data Analyst in 2022"/>
    <s v="https://www.youtube.com/c/EtishaGarg"/>
    <s v="Etisha Garg"/>
    <x v="1"/>
    <x v="230"/>
    <n v="4230450"/>
    <d v="1899-12-30T00:14:45"/>
    <x v="118"/>
    <x v="141"/>
    <n v="1600"/>
    <x v="3"/>
    <x v="0"/>
    <x v="0"/>
    <x v="0"/>
    <n v="600"/>
    <d v="2022-09-19T00:00:00"/>
    <x v="0"/>
    <n v="144"/>
    <x v="77"/>
    <x v="0"/>
    <x v="2"/>
    <s v="Syed safdar"/>
    <x v="1"/>
  </r>
  <r>
    <s v="https://www.youtube.com/watch?v=r72GP1PIZa0"/>
    <n v="31823079"/>
    <s v="Call of Duty: Modern Warfare II - World Gameplay Reveal Trailer"/>
    <s v="Call of Duty - YouTube"/>
    <s v="Call of Duty"/>
    <x v="2"/>
    <x v="231"/>
    <n v="1312469577"/>
    <d v="1899-12-30T00:01:48"/>
    <x v="294"/>
    <x v="242"/>
    <n v="460000"/>
    <x v="3"/>
    <x v="1"/>
    <x v="0"/>
    <x v="3"/>
    <n v="32975"/>
    <d v="2022-09-21T00:00:00"/>
    <x v="2"/>
    <n v="1530"/>
    <x v="96"/>
    <x v="1"/>
    <x v="1"/>
    <s v="Rahul Singh"/>
    <x v="3"/>
  </r>
  <r>
    <s v="https://www.youtube.com/watch?v=RbbQl2sU-ag"/>
    <n v="4751794"/>
    <s v="Learn to Draw Anything with Adobe Illustrator CC"/>
    <s v="Yes I'm a Designer - YouTube"/>
    <s v="Martin Perhiniak"/>
    <x v="0"/>
    <x v="40"/>
    <n v="23449558"/>
    <d v="1899-12-30T00:43:07"/>
    <x v="295"/>
    <x v="243"/>
    <n v="111000"/>
    <x v="3"/>
    <x v="1"/>
    <x v="0"/>
    <x v="0"/>
    <n v="2654"/>
    <d v="2022-09-23T00:00:00"/>
    <x v="0"/>
    <n v="647"/>
    <x v="23"/>
    <x v="0"/>
    <x v="2"/>
    <s v="Rahul Singh"/>
    <x v="0"/>
  </r>
  <r>
    <s v="https://www.youtube.com/watch?v=rfeADdY1rHw"/>
    <n v="1484838"/>
    <s v="How I Journal for Mental Clarity (very simple)"/>
    <s v="https://www.youtube.com/c/nathanieldrewofficial"/>
    <s v="Nathaniel Drew"/>
    <x v="0"/>
    <x v="67"/>
    <n v="87406743"/>
    <d v="1899-12-30T00:10:55"/>
    <x v="296"/>
    <x v="244"/>
    <n v="57000"/>
    <x v="3"/>
    <x v="1"/>
    <x v="0"/>
    <x v="2"/>
    <n v="1484"/>
    <d v="2021-09-21T00:00:00"/>
    <x v="2"/>
    <n v="160"/>
    <x v="36"/>
    <x v="0"/>
    <x v="2"/>
    <s v="prateek"/>
    <x v="1"/>
  </r>
  <r>
    <s v="https://www.youtube.com/watch?v=RgKAFK5djSk"/>
    <n v="5669216940"/>
    <s v="Wiz Khalifa - See You Again ft. Charlie Puth [Official Video] Furious 7 Soundtrack"/>
    <s v="https://www.youtube.com/c/wizkhalifa"/>
    <s v="Wiz Khalifa"/>
    <x v="0"/>
    <x v="232"/>
    <n v="12641260342"/>
    <d v="1899-12-30T00:03:57"/>
    <x v="297"/>
    <x v="245"/>
    <n v="39000000"/>
    <x v="3"/>
    <x v="1"/>
    <x v="0"/>
    <x v="1"/>
    <n v="2180770"/>
    <d v="2022-06-19T00:00:00"/>
    <x v="0"/>
    <n v="599"/>
    <x v="88"/>
    <x v="0"/>
    <x v="0"/>
    <s v="Syed safdar"/>
    <x v="4"/>
  </r>
  <r>
    <s v="https://www.youtube.com/watch?v=rGkY--aI_JM"/>
    <n v="78368"/>
    <s v="Jamtara Season 1 Recap"/>
    <s v="Netflix India - YouTube"/>
    <s v="Netflix"/>
    <x v="2"/>
    <x v="222"/>
    <n v="5459354826"/>
    <d v="1899-12-30T00:02:09"/>
    <x v="42"/>
    <x v="39"/>
    <n v="827"/>
    <x v="2"/>
    <x v="0"/>
    <x v="0"/>
    <x v="3"/>
    <n v="50"/>
    <d v="2022-09-22T00:00:00"/>
    <x v="2"/>
    <n v="2827"/>
    <x v="95"/>
    <x v="0"/>
    <x v="3"/>
    <s v="Rahul Singh"/>
    <x v="4"/>
  </r>
  <r>
    <s v="https://www.youtube.com/watch?v=rgX8xI7w-ew"/>
    <n v="389458"/>
    <s v="6 SIMPLE HABITS I Use For A More PRODUCTIVE LIFE | Jay Shetty"/>
    <s v="https://www.youtube.com/channel/UCbV60AGIHKz2xIGvbk0LLvg"/>
    <s v="Jay Shetty"/>
    <x v="0"/>
    <x v="113"/>
    <n v="229547932"/>
    <d v="1899-12-30T00:08:55"/>
    <x v="87"/>
    <x v="246"/>
    <n v="20000"/>
    <x v="3"/>
    <x v="1"/>
    <x v="0"/>
    <x v="0"/>
    <n v="416"/>
    <d v="2022-09-22T00:00:00"/>
    <x v="0"/>
    <n v="687"/>
    <x v="35"/>
    <x v="0"/>
    <x v="2"/>
    <s v="Syed safdar"/>
    <x v="2"/>
  </r>
  <r>
    <s v="https://www.youtube.com/watch?v=rkWMI1a2eV0"/>
    <n v="175033"/>
    <s v="DO SUPER-HUMANS EXIST?!?! | The Proof Is Out There"/>
    <s v="https://www.youtube.com/user/historychannel"/>
    <s v="History"/>
    <x v="2"/>
    <x v="105"/>
    <n v="3360425489"/>
    <d v="1899-12-30T00:17:36"/>
    <x v="298"/>
    <x v="185"/>
    <n v="3100"/>
    <x v="3"/>
    <x v="1"/>
    <x v="0"/>
    <x v="1"/>
    <n v="394"/>
    <d v="2022-09-22T00:00:00"/>
    <x v="0"/>
    <n v="8530"/>
    <x v="56"/>
    <x v="0"/>
    <x v="1"/>
    <s v="Syed safdar"/>
    <x v="1"/>
  </r>
  <r>
    <s v="https://www.youtube.com/watch?v=rkZAOmPs4e8"/>
    <n v="23250"/>
    <s v="Excel Power BI Organisational Data Types - Mind Blowing New Feature!"/>
    <s v="MyOnlineTrainingHub - YouTube"/>
    <s v="Mynda Treacy"/>
    <x v="1"/>
    <x v="233"/>
    <n v="27936568"/>
    <d v="1899-12-30T00:13:54"/>
    <x v="299"/>
    <x v="247"/>
    <n v="637"/>
    <x v="3"/>
    <x v="1"/>
    <x v="0"/>
    <x v="0"/>
    <n v="57"/>
    <d v="2022-08-21T00:00:00"/>
    <x v="0"/>
    <n v="207"/>
    <x v="7"/>
    <x v="0"/>
    <x v="2"/>
    <s v="Rahul Singh"/>
    <x v="1"/>
  </r>
  <r>
    <s v="https://www.youtube.com/watch?v=rmeGVhhbGrM"/>
    <n v="9002909"/>
    <s v="It is okay not to have a plan | Mithila Palkar"/>
    <s v="TEDx Talks - YouTube"/>
    <s v="TEDx"/>
    <x v="2"/>
    <x v="97"/>
    <n v="6764584344"/>
    <d v="1899-12-30T00:12:17"/>
    <x v="300"/>
    <x v="243"/>
    <n v="241000"/>
    <x v="3"/>
    <x v="1"/>
    <x v="0"/>
    <x v="0"/>
    <n v="4700"/>
    <d v="2022-09-21T00:00:00"/>
    <x v="0"/>
    <n v="186267"/>
    <x v="49"/>
    <x v="0"/>
    <x v="2"/>
    <s v="Rahul Singh"/>
    <x v="1"/>
  </r>
  <r>
    <s v="https://www.youtube.com/watch?v=rncU9oYDcFc"/>
    <n v="15773"/>
    <s v="Hoonigan Ken Block's Gymkhana seven wild in the streets of Los Angeles"/>
    <s v="https://www.youtube.com/channel/UCybWiRRjab9OplHMZZTpkUQ"/>
    <s v="GT cars"/>
    <x v="2"/>
    <x v="234"/>
    <n v="25871"/>
    <d v="1899-12-30T00:10:21"/>
    <x v="224"/>
    <x v="248"/>
    <n v="143"/>
    <x v="3"/>
    <x v="0"/>
    <x v="0"/>
    <x v="0"/>
    <n v="4"/>
    <d v="2022-06-19T00:00:00"/>
    <x v="1"/>
    <n v="150"/>
    <x v="1"/>
    <x v="0"/>
    <x v="2"/>
    <s v="Syed safdar"/>
    <x v="1"/>
  </r>
  <r>
    <s v="https://www.youtube.com/watch?v=Rqan9iaEMpo"/>
    <n v="10810736"/>
    <s v="40 Effective defense and counterattack techniques you need to know - Техника защиты и контратаки"/>
    <s v="https://www.youtube.com/channel/UClhWvMre0XqNR-VTYb69FBw"/>
    <s v="Shining Talent"/>
    <x v="2"/>
    <x v="63"/>
    <n v="28033178"/>
    <d v="1899-12-30T00:08:04"/>
    <x v="301"/>
    <x v="249"/>
    <n v="85000"/>
    <x v="6"/>
    <x v="1"/>
    <x v="0"/>
    <x v="0"/>
    <n v="1166"/>
    <d v="2022-09-20T00:00:00"/>
    <x v="0"/>
    <n v="162"/>
    <x v="15"/>
    <x v="0"/>
    <x v="15"/>
    <s v="prateek"/>
    <x v="2"/>
  </r>
  <r>
    <s v="https://www.youtube.com/watch?v=RqeDgy6YN8Q"/>
    <n v="57065"/>
    <s v="MYSOORINA KATHE GALU Dharmi"/>
    <s v="https://www.youtube.com/c/vinayakjoshi"/>
    <s v="Vinayak Joshelay"/>
    <x v="0"/>
    <x v="235"/>
    <n v="455656"/>
    <d v="1899-12-30T00:52:55"/>
    <x v="302"/>
    <x v="250"/>
    <n v="3200"/>
    <x v="0"/>
    <x v="0"/>
    <x v="0"/>
    <x v="1"/>
    <n v="222"/>
    <d v="2022-05-25T00:00:00"/>
    <x v="0"/>
    <n v="78"/>
    <x v="7"/>
    <x v="1"/>
    <x v="1"/>
    <s v="Akhil Teja"/>
    <x v="0"/>
  </r>
  <r>
    <s v="https://www.youtube.com/watch?v=rr7PRDHOawg"/>
    <n v="2904629"/>
    <s v="John Wick | Revenge"/>
    <s v="https://www.youtube.com/c/slyferparker"/>
    <s v="Slyfer2812"/>
    <x v="0"/>
    <x v="236"/>
    <n v="153072984"/>
    <d v="1899-12-30T00:05:23"/>
    <x v="303"/>
    <x v="251"/>
    <n v="43000"/>
    <x v="3"/>
    <x v="1"/>
    <x v="0"/>
    <x v="1"/>
    <n v="1091"/>
    <d v="2022-09-20T00:00:00"/>
    <x v="0"/>
    <n v="190"/>
    <x v="9"/>
    <x v="0"/>
    <x v="0"/>
    <s v="Syed safdar"/>
    <x v="4"/>
  </r>
  <r>
    <s v="https://www.youtube.com/watch?v=rRMaS_OXl-s"/>
    <n v="94186"/>
    <s v="Budget Gaming Headphones By Wings | Vader 100, 200, 300"/>
    <s v="https://www.youtube.com/c/VenomsTech"/>
    <s v="Shivam Arora"/>
    <x v="0"/>
    <x v="237"/>
    <n v="71123961"/>
    <d v="1899-12-30T00:08:26"/>
    <x v="304"/>
    <x v="240"/>
    <n v="5500"/>
    <x v="2"/>
    <x v="0"/>
    <x v="1"/>
    <x v="0"/>
    <n v="489"/>
    <d v="2022-09-23T00:00:00"/>
    <x v="2"/>
    <n v="469"/>
    <x v="47"/>
    <x v="0"/>
    <x v="0"/>
    <s v="Harshit Prajapat"/>
    <x v="2"/>
  </r>
  <r>
    <s v="https://www.youtube.com/watch?v=rul6-vd8IRQ"/>
    <n v="345033"/>
    <s v="How to Make Money with Excel Right Now - Work from Home incl. FREE Training"/>
    <s v="https://www.youtube.com/c/SuperHumansLife"/>
    <s v="Superhumans Life"/>
    <x v="1"/>
    <x v="238"/>
    <n v="4116224"/>
    <d v="1899-12-30T00:14:13"/>
    <x v="305"/>
    <x v="249"/>
    <n v="8900"/>
    <x v="3"/>
    <x v="1"/>
    <x v="0"/>
    <x v="0"/>
    <n v="263"/>
    <d v="2021-09-21T00:00:00"/>
    <x v="0"/>
    <n v="134"/>
    <x v="13"/>
    <x v="0"/>
    <x v="0"/>
    <s v="prateek"/>
    <x v="1"/>
  </r>
  <r>
    <s v="https://www.youtube.com/watch?v=rXWY8jEVUpk"/>
    <n v="1283084"/>
    <s v="History Of Deathstroke"/>
    <s v="https://www.youtube.com/variant"/>
    <m/>
    <x v="2"/>
    <x v="239"/>
    <n v="526867924"/>
    <d v="1899-12-30T00:09:04"/>
    <x v="39"/>
    <x v="252"/>
    <n v="18000"/>
    <x v="3"/>
    <x v="1"/>
    <x v="0"/>
    <x v="3"/>
    <n v="1931"/>
    <d v="2022-08-29T00:00:00"/>
    <x v="0"/>
    <n v="1225"/>
    <x v="21"/>
    <x v="0"/>
    <x v="0"/>
    <s v="Syed safdar"/>
    <x v="2"/>
  </r>
  <r>
    <s v="https://www.youtube.com/watch?v=rzGlVG75kUM"/>
    <n v="816562"/>
    <s v="GMC HUMMER EV | “Revolutionary World Premiere”"/>
    <s v="GMC - YouTube"/>
    <s v="GMC"/>
    <x v="2"/>
    <x v="240"/>
    <n v="106153981"/>
    <d v="1899-12-30T00:05:33"/>
    <x v="306"/>
    <x v="253"/>
    <n v="8800"/>
    <x v="3"/>
    <x v="1"/>
    <x v="0"/>
    <x v="0"/>
    <n v="542"/>
    <d v="2022-09-21T00:00:00"/>
    <x v="0"/>
    <n v="331"/>
    <x v="63"/>
    <x v="0"/>
    <x v="2"/>
    <s v="Rahul Singh"/>
    <x v="4"/>
  </r>
  <r>
    <s v="https://www.youtube.com/watch?v=s0sk9iIndtw&amp;t=5s"/>
    <n v="1119370"/>
    <s v="Complete 15 Min ABS Workout | RESULTS GUARANTEED"/>
    <s v="https://www.youtube.com/c/CHRISHERIA"/>
    <s v="Chris Heria"/>
    <x v="0"/>
    <x v="146"/>
    <n v="310624827"/>
    <d v="1899-12-30T00:19:35"/>
    <x v="307"/>
    <x v="195"/>
    <n v="33000"/>
    <x v="3"/>
    <x v="1"/>
    <x v="0"/>
    <x v="0"/>
    <n v="1049"/>
    <d v="2022-09-22T00:00:00"/>
    <x v="0"/>
    <n v="253"/>
    <x v="71"/>
    <x v="0"/>
    <x v="0"/>
    <s v="Syed safdar"/>
    <x v="1"/>
  </r>
  <r>
    <s v="https://www.youtube.com/watch?v=s2jRKJ-ha5U"/>
    <n v="5164020"/>
    <s v="UFC 229: Khabib vs McGregor - Fight Motion"/>
    <s v="https://www.youtube.com/c/ufc"/>
    <s v="UFC - Ultimate Fighting Championship"/>
    <x v="2"/>
    <x v="93"/>
    <n v="5647480813"/>
    <d v="1899-12-30T00:03:48"/>
    <x v="308"/>
    <x v="254"/>
    <n v="30000"/>
    <x v="3"/>
    <x v="1"/>
    <x v="0"/>
    <x v="1"/>
    <n v="4045"/>
    <d v="2022-08-22T00:00:00"/>
    <x v="0"/>
    <n v="12552"/>
    <x v="48"/>
    <x v="0"/>
    <x v="15"/>
    <s v="Syed safdar"/>
    <x v="4"/>
  </r>
  <r>
    <s v="https://www.youtube.com/watch?v=s6kSrsibouY"/>
    <n v="117896"/>
    <s v="Do You Need a Plugin to Apply Pro Skin Tones?"/>
    <s v="PiXimperfect - YouTube"/>
    <s v="Unmesh Dinda"/>
    <x v="0"/>
    <x v="189"/>
    <n v="329727112"/>
    <d v="1899-12-30T00:19:24"/>
    <x v="309"/>
    <x v="255"/>
    <n v="3300"/>
    <x v="3"/>
    <x v="1"/>
    <x v="0"/>
    <x v="0"/>
    <n v="167"/>
    <d v="2022-09-22T00:00:00"/>
    <x v="2"/>
    <n v="739"/>
    <x v="68"/>
    <x v="0"/>
    <x v="1"/>
    <s v="Rahul Singh"/>
    <x v="1"/>
  </r>
  <r>
    <s v="https://www.youtube.com/watch?v=S7_NwVPVIfc"/>
    <n v="191487"/>
    <s v="Why iPhones Don't Have Always-On Displays"/>
    <s v="https://www.youtube.com/c/AppleExplained"/>
    <s v="Apple Explained"/>
    <x v="0"/>
    <x v="241"/>
    <n v="300296063"/>
    <d v="1899-12-30T00:02:16"/>
    <x v="310"/>
    <x v="185"/>
    <n v="10000"/>
    <x v="3"/>
    <x v="1"/>
    <x v="0"/>
    <x v="0"/>
    <n v="861"/>
    <d v="2022-08-28T00:00:00"/>
    <x v="2"/>
    <n v="389"/>
    <x v="57"/>
    <x v="0"/>
    <x v="2"/>
    <s v="Akhil Teja"/>
    <x v="4"/>
  </r>
  <r>
    <s v="https://www.youtube.com/watch?v=SaoFaRanAqA"/>
    <n v="73635"/>
    <s v="Regret Selling the Street Triple"/>
    <s v="https://www.youtube.com/channel/UCR9UNQnKQhrcG-4ZwS94gjw"/>
    <s v="2 Brother Vlogs"/>
    <x v="0"/>
    <x v="242"/>
    <n v="18751275"/>
    <d v="1899-12-30T00:13:24"/>
    <x v="311"/>
    <x v="212"/>
    <n v="2400"/>
    <x v="3"/>
    <x v="1"/>
    <x v="0"/>
    <x v="1"/>
    <n v="125"/>
    <d v="2022-07-23T00:00:00"/>
    <x v="0"/>
    <n v="281"/>
    <x v="16"/>
    <x v="0"/>
    <x v="2"/>
    <s v="Akhil Teja"/>
    <x v="1"/>
  </r>
  <r>
    <s v="https://www.youtube.com/watch?v=SbGNUOSICuA"/>
    <n v="201595"/>
    <s v="FIFA World Cup 2022: Qatar faces challenges as countdown looms"/>
    <s v="https://www.youtube.com/c/aljazeeraenglish"/>
    <s v="Al Jazeera English"/>
    <x v="2"/>
    <x v="243"/>
    <n v="2963581800"/>
    <d v="1899-12-30T00:02:33"/>
    <x v="241"/>
    <x v="256"/>
    <n v="1700"/>
    <x v="3"/>
    <x v="1"/>
    <x v="0"/>
    <x v="2"/>
    <n v="310"/>
    <d v="2022-09-20T00:00:00"/>
    <x v="0"/>
    <n v="99414"/>
    <x v="32"/>
    <x v="0"/>
    <x v="24"/>
    <s v="Syed safdar"/>
    <x v="4"/>
  </r>
  <r>
    <s v="https://www.youtube.com/watch?v=SceDmiBEESI"/>
    <n v="1901480"/>
    <s v="Basic English Grammar: Parts of Speech – noun, verb, adjective, pronoun, adverb..."/>
    <s v="https://www.youtube.com/c/engvidJames"/>
    <s v="English With James · Engvid"/>
    <x v="0"/>
    <x v="244"/>
    <n v="166736995"/>
    <d v="1899-12-30T00:20:05"/>
    <x v="312"/>
    <x v="257"/>
    <n v="44000"/>
    <x v="3"/>
    <x v="1"/>
    <x v="0"/>
    <x v="0"/>
    <n v="1455"/>
    <d v="2022-09-21T00:00:00"/>
    <x v="0"/>
    <n v="273"/>
    <x v="7"/>
    <x v="0"/>
    <x v="2"/>
    <s v="prateek"/>
    <x v="1"/>
  </r>
  <r>
    <s v="https://www.youtube.com/watch?v=sdDT0CLx1No"/>
    <n v="127181"/>
    <s v="BMW X4 LAUNCH CONTROL IS MADNESS 🤯"/>
    <s v="https://www.youtube.com/c/SrimanKotaru"/>
    <s v="Sriman kotaru "/>
    <x v="0"/>
    <x v="245"/>
    <n v="156752729"/>
    <d v="1899-12-30T00:18:03"/>
    <x v="313"/>
    <x v="3"/>
    <n v="7700"/>
    <x v="3"/>
    <x v="0"/>
    <x v="0"/>
    <x v="1"/>
    <n v="311"/>
    <d v="2022-09-14T00:00:00"/>
    <x v="0"/>
    <n v="831"/>
    <x v="51"/>
    <x v="0"/>
    <x v="2"/>
    <s v="Akhil Teja"/>
    <x v="1"/>
  </r>
  <r>
    <s v="https://www.youtube.com/watch?v=sFo_KpXHcYE"/>
    <n v="182941"/>
    <s v="DJI Avata First Use | Get a Feel for Flying!"/>
    <s v="https://www.youtube.com/c/DJITutorials"/>
    <s v="Dji Tutorials"/>
    <x v="2"/>
    <x v="246"/>
    <n v="53275495"/>
    <d v="1899-12-30T00:14:53"/>
    <x v="314"/>
    <x v="121"/>
    <n v="2500"/>
    <x v="3"/>
    <x v="1"/>
    <x v="0"/>
    <x v="6"/>
    <n v="174"/>
    <d v="2022-09-18T00:00:00"/>
    <x v="2"/>
    <n v="451"/>
    <x v="29"/>
    <x v="0"/>
    <x v="2"/>
    <s v="prateek"/>
    <x v="1"/>
  </r>
  <r>
    <s v="https://www.youtube.com/watch?v=sIl8vsWrD8o"/>
    <n v="71953112"/>
    <s v="When I met a Delhi Girl"/>
    <s v="Zakir Khan - YouTube"/>
    <s v="Zakir Khan"/>
    <x v="0"/>
    <x v="142"/>
    <n v="620960291"/>
    <d v="1899-12-30T00:11:41"/>
    <x v="315"/>
    <x v="258"/>
    <n v="1900000"/>
    <x v="2"/>
    <x v="0"/>
    <x v="0"/>
    <x v="0"/>
    <n v="24014"/>
    <d v="2022-09-23T00:00:00"/>
    <x v="0"/>
    <n v="120"/>
    <x v="17"/>
    <x v="0"/>
    <x v="1"/>
    <s v="Rahul Singh"/>
    <x v="1"/>
  </r>
  <r>
    <s v="https://www.youtube.com/watch?v=sOe2X2_qOwk"/>
    <n v="650679"/>
    <s v="Exploring the World's Most Spectacular Temples"/>
    <s v="https://www.youtube.com/c/GreatBigStory"/>
    <m/>
    <x v="2"/>
    <x v="247"/>
    <n v="2384591534"/>
    <d v="1899-12-30T00:11:50"/>
    <x v="316"/>
    <x v="259"/>
    <n v="9700"/>
    <x v="3"/>
    <x v="1"/>
    <x v="0"/>
    <x v="0"/>
    <n v="446"/>
    <d v="2022-07-19T00:00:00"/>
    <x v="0"/>
    <n v="2799"/>
    <x v="97"/>
    <x v="0"/>
    <x v="2"/>
    <s v="Syed safdar"/>
    <x v="1"/>
  </r>
  <r>
    <s v="https://www.youtube.com/watch?v=sr1NBjMNF5w"/>
    <n v="23520738"/>
    <s v="Cricket with Parivaar | Harsh Beniwal"/>
    <s v="https://www.youtube.com/c/TheBrainHumour"/>
    <s v="Harsh Beniwal"/>
    <x v="0"/>
    <x v="35"/>
    <n v="1672855100"/>
    <d v="1899-12-30T00:50:00"/>
    <x v="317"/>
    <x v="260"/>
    <n v="1700000"/>
    <x v="2"/>
    <x v="1"/>
    <x v="0"/>
    <x v="0"/>
    <n v="72400"/>
    <d v="2022-09-22T00:00:00"/>
    <x v="0"/>
    <n v="160"/>
    <x v="17"/>
    <x v="0"/>
    <x v="2"/>
    <s v="Syed safdar"/>
    <x v="0"/>
  </r>
  <r>
    <s v="https://www.youtube.com/watch?v=SRUxxpfGHzI"/>
    <n v="20759983"/>
    <s v="TSP’s When you date a UPSC aspirant"/>
    <s v="The Screen Patti - YouTube"/>
    <s v="The Screen Patti"/>
    <x v="2"/>
    <x v="86"/>
    <n v="973013708"/>
    <d v="1899-12-30T00:11:19"/>
    <x v="318"/>
    <x v="261"/>
    <n v="660000"/>
    <x v="2"/>
    <x v="1"/>
    <x v="0"/>
    <x v="0"/>
    <n v="27900"/>
    <d v="2022-09-23T00:00:00"/>
    <x v="0"/>
    <n v="306"/>
    <x v="21"/>
    <x v="0"/>
    <x v="7"/>
    <s v="Rahul Singh"/>
    <x v="1"/>
  </r>
  <r>
    <s v="https://www.youtube.com/watch?v=SuqagNN2th0"/>
    <n v="131008"/>
    <s v="Motapa And White Hair"/>
    <s v="Prime Video India - YouTube"/>
    <s v="Prime"/>
    <x v="2"/>
    <x v="9"/>
    <n v="6300485808"/>
    <d v="1899-12-30T00:05:45"/>
    <x v="319"/>
    <x v="39"/>
    <n v="3800"/>
    <x v="2"/>
    <x v="1"/>
    <x v="0"/>
    <x v="2"/>
    <n v="97"/>
    <d v="2022-09-17T00:00:00"/>
    <x v="2"/>
    <n v="4572"/>
    <x v="8"/>
    <x v="0"/>
    <x v="5"/>
    <s v="Rahul Singh"/>
    <x v="4"/>
  </r>
  <r>
    <s v="https://www.youtube.com/watch?v=suy_TH9iIQE"/>
    <n v="825370"/>
    <s v="Deadliest Roads | Lesotho: The Snow Kingdom"/>
    <s v="https://www.youtube.com/c/FreeDocumentary"/>
    <s v="Free Documentary"/>
    <x v="3"/>
    <x v="248"/>
    <n v="910958545"/>
    <d v="1899-12-30T00:49:08"/>
    <x v="320"/>
    <x v="111"/>
    <n v="7100"/>
    <x v="3"/>
    <x v="1"/>
    <x v="0"/>
    <x v="1"/>
    <n v="719"/>
    <d v="2022-08-22T00:00:00"/>
    <x v="0"/>
    <n v="703"/>
    <x v="0"/>
    <x v="0"/>
    <x v="6"/>
    <s v="Akhil Teja"/>
    <x v="0"/>
  </r>
  <r>
    <s v="https://www.youtube.com/watch?v=sVAThqKggms"/>
    <n v="659492"/>
    <s v="NEIGHBOURS"/>
    <s v="The Screen Patti - YouTube"/>
    <s v="The Screen Patti"/>
    <x v="2"/>
    <x v="86"/>
    <n v="973013708"/>
    <d v="1899-12-30T00:15:57"/>
    <x v="321"/>
    <x v="19"/>
    <n v="25000"/>
    <x v="2"/>
    <x v="1"/>
    <x v="0"/>
    <x v="0"/>
    <n v="605"/>
    <d v="2022-09-07T00:00:00"/>
    <x v="0"/>
    <n v="306"/>
    <x v="21"/>
    <x v="0"/>
    <x v="7"/>
    <s v="Rahul Singh"/>
    <x v="1"/>
  </r>
  <r>
    <s v="https://www.youtube.com/watch?v=sWAmULmbS-I"/>
    <n v="2947177"/>
    <s v="Raul Rosas Jr Becomes the Youngest Fighter in UFC History | DWCS FREE FIGHT"/>
    <s v="https://www.youtube.com/c/ufc"/>
    <s v="UFC - Ultimate Fighting Championship"/>
    <x v="2"/>
    <x v="93"/>
    <n v="5647480813"/>
    <d v="1899-12-30T00:19:47"/>
    <x v="322"/>
    <x v="9"/>
    <n v="17000"/>
    <x v="3"/>
    <x v="1"/>
    <x v="0"/>
    <x v="1"/>
    <n v="2480"/>
    <d v="2022-09-22T00:00:00"/>
    <x v="0"/>
    <n v="12552"/>
    <x v="48"/>
    <x v="0"/>
    <x v="15"/>
    <s v="Syed safdar"/>
    <x v="1"/>
  </r>
  <r>
    <s v="https://www.youtube.com/watch?v=sxPqNpt6SRw"/>
    <n v="1474169"/>
    <s v="DO THIS To Never Be LAZY AGAIN! (Master Self-Discipline)| Jay Shetty"/>
    <s v="https://www.youtube.com/channel/UCbV60AGIHKz2xIGvbk0LLvg"/>
    <s v="Jay Shetty"/>
    <x v="0"/>
    <x v="113"/>
    <n v="229547932"/>
    <d v="1899-12-30T00:13:37"/>
    <x v="323"/>
    <x v="226"/>
    <n v="58000"/>
    <x v="3"/>
    <x v="1"/>
    <x v="0"/>
    <x v="0"/>
    <n v="980"/>
    <d v="2022-09-22T00:00:00"/>
    <x v="0"/>
    <n v="687"/>
    <x v="35"/>
    <x v="0"/>
    <x v="2"/>
    <s v="Syed safdar"/>
    <x v="1"/>
  </r>
  <r>
    <s v="https://www.youtube.com/watch?v=t0Q2otsqC4I"/>
    <n v="258373029"/>
    <s v="Tom &amp; Jerry"/>
    <s v="WB Kids - YouTube"/>
    <s v="WB Kids"/>
    <x v="2"/>
    <x v="101"/>
    <n v="9528608381"/>
    <d v="1899-12-30T00:21:37"/>
    <x v="324"/>
    <x v="262"/>
    <n v="1000000"/>
    <x v="3"/>
    <x v="0"/>
    <x v="0"/>
    <x v="2"/>
    <n v="0"/>
    <s v="N/A"/>
    <x v="0"/>
    <n v="1754"/>
    <x v="98"/>
    <x v="0"/>
    <x v="2"/>
    <s v="Rahul Singh"/>
    <x v="1"/>
  </r>
  <r>
    <s v="https://www.youtube.com/watch?v=T1FdIvLg6i4"/>
    <n v="1847283"/>
    <s v="Why it's harder to earn more than your parents"/>
    <s v="The Economist - YouTube"/>
    <s v="The Economist"/>
    <x v="2"/>
    <x v="249"/>
    <n v="254845629"/>
    <d v="1899-12-30T00:25:17"/>
    <x v="325"/>
    <x v="263"/>
    <n v="41000"/>
    <x v="3"/>
    <x v="1"/>
    <x v="0"/>
    <x v="0"/>
    <n v="3008"/>
    <d v="2022-09-20T00:00:00"/>
    <x v="0"/>
    <n v="475"/>
    <x v="28"/>
    <x v="0"/>
    <x v="25"/>
    <s v="Rahul Singh"/>
    <x v="1"/>
  </r>
  <r>
    <s v="https://www.youtube.com/watch?v=t6m49vNjEGs"/>
    <n v="10187386"/>
    <s v="How the rich get richer – money in the world economy"/>
    <s v="DW Documentary - YouTube"/>
    <s v="DW Documentary"/>
    <x v="2"/>
    <x v="79"/>
    <n v="708836991"/>
    <d v="1899-12-30T00:42:30"/>
    <x v="326"/>
    <x v="264"/>
    <n v="79000"/>
    <x v="3"/>
    <x v="1"/>
    <x v="0"/>
    <x v="0"/>
    <n v="7987"/>
    <d v="2022-09-22T00:00:00"/>
    <x v="0"/>
    <n v="857"/>
    <x v="44"/>
    <x v="0"/>
    <x v="2"/>
    <s v="Rahul Singh"/>
    <x v="0"/>
  </r>
  <r>
    <s v="https://www.youtube.com/watch?v=T8Zo_gXZmQM"/>
    <n v="20403"/>
    <s v="MY FAV LAT EXERCISE | A BAD DAY AT THE GYM🤦🏻‍♂️"/>
    <s v="https://www.youtube.com/channel/UC4tAmPlk4IqPjYBcchbyeXg"/>
    <s v="Raja ajith"/>
    <x v="0"/>
    <x v="17"/>
    <n v="1951843"/>
    <d v="1899-12-30T00:07:56"/>
    <x v="327"/>
    <x v="134"/>
    <n v="1200"/>
    <x v="5"/>
    <x v="1"/>
    <x v="0"/>
    <x v="0"/>
    <n v="40"/>
    <d v="2022-09-01T00:00:00"/>
    <x v="0"/>
    <n v="47"/>
    <x v="15"/>
    <x v="0"/>
    <x v="0"/>
    <s v="Thinesh"/>
    <x v="2"/>
  </r>
  <r>
    <s v="https://www.youtube.com/watch?v=Tb5aO78Au1c"/>
    <n v="284581"/>
    <s v="Urus Performante: for bar raisers only"/>
    <s v="Lamborghini - YouTube"/>
    <s v="Lamborghini"/>
    <x v="2"/>
    <x v="250"/>
    <n v="199093356"/>
    <d v="1899-12-30T00:01:12"/>
    <x v="50"/>
    <x v="32"/>
    <n v="11000"/>
    <x v="3"/>
    <x v="1"/>
    <x v="0"/>
    <x v="3"/>
    <n v="414"/>
    <d v="2022-09-21T00:00:00"/>
    <x v="0"/>
    <n v="660"/>
    <x v="99"/>
    <x v="0"/>
    <x v="2"/>
    <s v="Rahul Singh"/>
    <x v="3"/>
  </r>
  <r>
    <s v="https://www.youtube.com/watch?v=TByW5-HDYTA"/>
    <n v="17901382"/>
    <s v="One Punch Man (Season 1) - Episode 05 [English Sub]"/>
    <s v="https://www.youtube.com/c/MuseAsia"/>
    <s v="Muse Asia"/>
    <x v="2"/>
    <x v="251"/>
    <n v="1596993847"/>
    <d v="1899-12-30T00:24:20"/>
    <x v="328"/>
    <x v="265"/>
    <n v="255000"/>
    <x v="4"/>
    <x v="1"/>
    <x v="0"/>
    <x v="0"/>
    <n v="5012"/>
    <d v="2022-09-20T00:00:00"/>
    <x v="1"/>
    <n v="6955"/>
    <x v="100"/>
    <x v="1"/>
    <x v="26"/>
    <s v="prateek"/>
    <x v="1"/>
  </r>
  <r>
    <s v="https://www.youtube.com/watch?v=tDuruX7XSac"/>
    <n v="2220057"/>
    <s v="Azure Full Course - Learn Microsoft Azure in 8 Hours | Azure Tutorial For Beginners | Edureka"/>
    <s v="https://www.youtube.com/c/edurekaIN"/>
    <s v="Edureka"/>
    <x v="2"/>
    <x v="78"/>
    <n v="339868101"/>
    <d v="1899-12-30T07:58:56"/>
    <x v="329"/>
    <x v="266"/>
    <n v="26000"/>
    <x v="3"/>
    <x v="1"/>
    <x v="0"/>
    <x v="0"/>
    <n v="202"/>
    <d v="2022-09-20T00:00:00"/>
    <x v="0"/>
    <n v="7487"/>
    <x v="43"/>
    <x v="0"/>
    <x v="14"/>
    <s v="Syed safdar"/>
    <x v="0"/>
  </r>
  <r>
    <s v="https://www.youtube.com/watch?v=TeAf72MU9Ow"/>
    <n v="138"/>
    <s v="Dj Tapzela Live at LIGWALAGWALA_FM."/>
    <s v="https://www.youtube.com/channel/UCHtlQlx29ndO21P8pInxARg"/>
    <s v="Dj Tapzela"/>
    <x v="0"/>
    <x v="252"/>
    <n v="606"/>
    <d v="1899-12-30T00:13:11"/>
    <x v="330"/>
    <x v="267"/>
    <n v="11"/>
    <x v="6"/>
    <x v="0"/>
    <x v="0"/>
    <x v="0"/>
    <n v="7"/>
    <d v="2022-09-09T00:00:00"/>
    <x v="0"/>
    <n v="6"/>
    <x v="1"/>
    <x v="0"/>
    <x v="2"/>
    <s v="prateek"/>
    <x v="1"/>
  </r>
  <r>
    <s v="https://www.youtube.com/watch?v=THdiUsT10ts"/>
    <n v="14023"/>
    <s v="Coffee Plantation Walk with @Bajan Bopanna"/>
    <s v="https://www.youtube.com/channel/UCdDHY6zyuHoG02rOr75xkfA"/>
    <s v="Mr &amp; Mrs Kamath Vlogs"/>
    <x v="0"/>
    <x v="253"/>
    <n v="1149619"/>
    <d v="1899-12-30T00:16:07"/>
    <x v="181"/>
    <x v="268"/>
    <n v="637"/>
    <x v="0"/>
    <x v="0"/>
    <x v="0"/>
    <x v="1"/>
    <n v="87"/>
    <d v="2022-09-09T00:00:00"/>
    <x v="0"/>
    <n v="38"/>
    <x v="18"/>
    <x v="0"/>
    <x v="2"/>
    <s v="Akhil Teja"/>
    <x v="1"/>
  </r>
  <r>
    <s v="https://www.youtube.com/watch?v=t-kiCW0jdLg"/>
    <n v="94381"/>
    <s v="How Kaggle Helped Him Become ML Engineer With Mechanical Engineer Degree"/>
    <s v="https://www.youtube.com/c/codebasics"/>
    <s v="Codebasics"/>
    <x v="0"/>
    <x v="254"/>
    <n v="43820583"/>
    <d v="1899-12-30T00:23:04"/>
    <x v="331"/>
    <x v="13"/>
    <n v="2800"/>
    <x v="3"/>
    <x v="1"/>
    <x v="0"/>
    <x v="0"/>
    <n v="135"/>
    <d v="2022-08-31T00:00:00"/>
    <x v="0"/>
    <n v="560"/>
    <x v="96"/>
    <x v="1"/>
    <x v="11"/>
    <s v="prateek"/>
    <x v="1"/>
  </r>
  <r>
    <s v="https://www.youtube.com/watch?v=TMkoX1kfyDs"/>
    <n v="1189726"/>
    <s v="The Evolution of Ancient Egypt's Pyramids | Lost Treasures of Egypt"/>
    <s v="https://www.youtube.com/c/NatGeo"/>
    <m/>
    <x v="2"/>
    <x v="255"/>
    <n v="5256837638"/>
    <d v="1899-12-30T00:03:38"/>
    <x v="332"/>
    <x v="188"/>
    <n v="16000"/>
    <x v="3"/>
    <x v="1"/>
    <x v="0"/>
    <x v="0"/>
    <n v="744"/>
    <d v="2022-09-05T00:00:00"/>
    <x v="0"/>
    <n v="9892"/>
    <x v="101"/>
    <x v="0"/>
    <x v="12"/>
    <s v="Syed safdar"/>
    <x v="4"/>
  </r>
  <r>
    <s v="https://www.youtube.com/watch?v=tMoAR0-Qcb8"/>
    <n v="9509"/>
    <s v="MoTech's Approach"/>
    <s v="WranglerJKLS - YouTube"/>
    <s v="WranglerJKLS"/>
    <x v="2"/>
    <x v="256"/>
    <n v="3165668"/>
    <d v="1899-12-30T00:21:47"/>
    <x v="333"/>
    <x v="269"/>
    <n v="256"/>
    <x v="3"/>
    <x v="1"/>
    <x v="0"/>
    <x v="0"/>
    <n v="26"/>
    <d v="2022-01-21T00:00:00"/>
    <x v="0"/>
    <n v="558"/>
    <x v="22"/>
    <x v="0"/>
    <x v="2"/>
    <s v="Rahul Singh"/>
    <x v="1"/>
  </r>
  <r>
    <s v="https://www.youtube.com/watch?v=tsAbqrRswBM"/>
    <n v="424342"/>
    <s v="Photoshop CC 2015 vs CS6"/>
    <s v="Yes I'm a Designer - YouTube"/>
    <s v="Martin Perhiniak"/>
    <x v="0"/>
    <x v="40"/>
    <n v="23449558"/>
    <d v="1899-12-30T00:27:12"/>
    <x v="334"/>
    <x v="270"/>
    <n v="4000"/>
    <x v="3"/>
    <x v="1"/>
    <x v="0"/>
    <x v="1"/>
    <n v="179"/>
    <d v="2022-09-21T00:00:00"/>
    <x v="0"/>
    <n v="647"/>
    <x v="23"/>
    <x v="0"/>
    <x v="2"/>
    <s v="Rahul Singh"/>
    <x v="1"/>
  </r>
  <r>
    <s v="https://www.youtube.com/watch?v=-tsVp4QD0yk"/>
    <n v="96417"/>
    <s v="The Rapid Rise of Food Delivery"/>
    <s v="Hoog - YouTube"/>
    <s v="Hoog"/>
    <x v="2"/>
    <x v="162"/>
    <n v="6791400"/>
    <d v="1899-12-30T00:07:00"/>
    <x v="126"/>
    <x v="181"/>
    <n v="4100"/>
    <x v="3"/>
    <x v="1"/>
    <x v="0"/>
    <x v="0"/>
    <n v="260"/>
    <d v="2022-08-21T00:00:00"/>
    <x v="0"/>
    <n v="20"/>
    <x v="1"/>
    <x v="0"/>
    <x v="11"/>
    <s v="Rahul Singh"/>
    <x v="2"/>
  </r>
  <r>
    <s v="https://www.youtube.com/watch?v=TszPiGaZy8g"/>
    <n v="151757"/>
    <s v="Sweden is Taking On Netflix"/>
    <s v="Hoog - YouTube"/>
    <s v="Hoog"/>
    <x v="2"/>
    <x v="162"/>
    <n v="6791400"/>
    <d v="1899-12-30T00:07:06"/>
    <x v="155"/>
    <x v="271"/>
    <n v="7800"/>
    <x v="3"/>
    <x v="1"/>
    <x v="0"/>
    <x v="0"/>
    <n v="670"/>
    <d v="2022-09-22T00:00:00"/>
    <x v="0"/>
    <n v="20"/>
    <x v="1"/>
    <x v="0"/>
    <x v="11"/>
    <s v="Rahul Singh"/>
    <x v="2"/>
  </r>
  <r>
    <s v="https://www.youtube.com/watch?v=tU8BuomMd-4"/>
    <n v="2493300"/>
    <s v="DJI - Introducing DJI Avata"/>
    <s v="DJI - YouTube"/>
    <s v="DJI"/>
    <x v="2"/>
    <x v="51"/>
    <n v="403300344"/>
    <d v="1899-12-30T00:03:48"/>
    <x v="308"/>
    <x v="121"/>
    <n v="60000"/>
    <x v="3"/>
    <x v="1"/>
    <x v="0"/>
    <x v="0"/>
    <n v="3200"/>
    <d v="2022-09-22T00:00:00"/>
    <x v="0"/>
    <n v="1099"/>
    <x v="30"/>
    <x v="1"/>
    <x v="15"/>
    <s v="Rahul Singh"/>
    <x v="4"/>
  </r>
  <r>
    <s v="https://www.youtube.com/watch?v=tydr4-v7CT0"/>
    <n v="24876"/>
    <s v="The MOST ROMANTIC CITY That We Visited!"/>
    <s v="https://www.youtube.com/c/iGuruCrazy"/>
    <s v="iGuru Crazy"/>
    <x v="0"/>
    <x v="257"/>
    <n v="22597802"/>
    <d v="1899-12-30T00:21:04"/>
    <x v="335"/>
    <x v="129"/>
    <n v="1200"/>
    <x v="3"/>
    <x v="0"/>
    <x v="0"/>
    <x v="0"/>
    <n v="60"/>
    <d v="2022-09-14T00:00:00"/>
    <x v="2"/>
    <n v="434"/>
    <x v="18"/>
    <x v="0"/>
    <x v="0"/>
    <s v="Akhil Teja"/>
    <x v="1"/>
  </r>
  <r>
    <s v="https://www.youtube.com/watch?v=tZOIr0g5Ju8"/>
    <n v="26086579"/>
    <s v="WORLD´S LARGEST RC AIRWOLF BLACK BELL-222 ELECTRIC"/>
    <s v="RC MEDIA WORLD - YouTube"/>
    <s v="RC MEDIA WORLD"/>
    <x v="2"/>
    <x v="258"/>
    <n v="981914759"/>
    <d v="1899-12-30T00:12:00"/>
    <x v="336"/>
    <x v="272"/>
    <n v="221000"/>
    <x v="3"/>
    <x v="0"/>
    <x v="0"/>
    <x v="0"/>
    <n v="8246"/>
    <d v="2022-09-21T00:00:00"/>
    <x v="0"/>
    <n v="2959"/>
    <x v="102"/>
    <x v="0"/>
    <x v="2"/>
    <s v="Rahul Singh"/>
    <x v="1"/>
  </r>
  <r>
    <s v="https://www.youtube.com/watch?v=U8Cd_McCdow"/>
    <n v="18225996"/>
    <s v="Touring the MOST EXPENSIVE HOUSE in the United States!"/>
    <s v="Enes Yilmazer - YouTube"/>
    <s v="Enes Yilmazer"/>
    <x v="0"/>
    <x v="66"/>
    <n v="447952948"/>
    <d v="1899-12-30T00:40:47"/>
    <x v="337"/>
    <x v="271"/>
    <n v="193000"/>
    <x v="3"/>
    <x v="1"/>
    <x v="0"/>
    <x v="0"/>
    <n v="19954"/>
    <d v="2022-09-23T00:00:00"/>
    <x v="2"/>
    <n v="197"/>
    <x v="36"/>
    <x v="0"/>
    <x v="2"/>
    <s v="Rahul Singh"/>
    <x v="0"/>
  </r>
  <r>
    <s v="https://www.youtube.com/watch?v=U-alo_QYp-I"/>
    <n v="38121"/>
    <s v="6 Packs in 6 Months Body Transformation by Jr NTR Trainer"/>
    <s v="https://www.youtube.com/c/UrsfitManoharsubscribe"/>
    <s v="Urs Fit Manohar"/>
    <x v="0"/>
    <x v="259"/>
    <n v="13630284"/>
    <d v="1899-12-30T00:11:14"/>
    <x v="338"/>
    <x v="11"/>
    <n v="3300"/>
    <x v="1"/>
    <x v="0"/>
    <x v="0"/>
    <x v="1"/>
    <n v="214"/>
    <d v="2022-08-27T00:00:00"/>
    <x v="0"/>
    <n v="131"/>
    <x v="15"/>
    <x v="0"/>
    <x v="0"/>
    <s v="Akhil Teja"/>
    <x v="1"/>
  </r>
  <r>
    <s v="https://www.youtube.com/watch?v=UDJt9emsCzI"/>
    <n v="5241681"/>
    <s v="The Crew 2 - YAMAHA YZR-M1 - Test Drive with THRUSTMASTER FREESTYLER BIKE HANDLEBAR - 1080p60FPS"/>
    <s v="https://www.youtube.com/channel/UCsm_Bd2iTpaotMb4uAzKqMQ"/>
    <s v="Yidircars"/>
    <x v="2"/>
    <x v="260"/>
    <n v="219581717"/>
    <d v="1899-12-30T00:14:57"/>
    <x v="339"/>
    <x v="273"/>
    <n v="59000"/>
    <x v="3"/>
    <x v="0"/>
    <x v="0"/>
    <x v="7"/>
    <n v="565"/>
    <d v="2022-09-20T00:00:00"/>
    <x v="2"/>
    <n v="1091"/>
    <x v="71"/>
    <x v="1"/>
    <x v="2"/>
    <s v="prateek"/>
    <x v="1"/>
  </r>
  <r>
    <s v="https://www.youtube.com/watch?v=UdVAx-_dc6w&amp;t=661s"/>
    <n v="2286438"/>
    <s v="Before You Waste Time, Watch This | Jay Shetty"/>
    <s v="https://www.youtube.com/channel/UCbV60AGIHKz2xIGvbk0LLvg"/>
    <s v="Jay Shetty"/>
    <x v="0"/>
    <x v="113"/>
    <n v="229547932"/>
    <d v="1899-12-30T00:12:39"/>
    <x v="340"/>
    <x v="274"/>
    <n v="80000"/>
    <x v="3"/>
    <x v="1"/>
    <x v="0"/>
    <x v="0"/>
    <n v="1155"/>
    <d v="2022-09-19T00:00:00"/>
    <x v="0"/>
    <n v="687"/>
    <x v="35"/>
    <x v="0"/>
    <x v="2"/>
    <s v="Syed safdar"/>
    <x v="1"/>
  </r>
  <r>
    <s v="https://www.youtube.com/watch?v=UdyT2UNHrqk"/>
    <n v="397135"/>
    <s v="FIRST FAMILY VACATION KE POORE MAZE"/>
    <s v="https://www.youtube.com/c/MumbikerNikhil"/>
    <s v="Mumbiker Nikhil"/>
    <x v="0"/>
    <x v="261"/>
    <n v="1443191878"/>
    <d v="1899-12-30T00:15:02"/>
    <x v="341"/>
    <x v="69"/>
    <n v="31000"/>
    <x v="2"/>
    <x v="0"/>
    <x v="0"/>
    <x v="0"/>
    <n v="602"/>
    <d v="2022-09-17T00:00:00"/>
    <x v="2"/>
    <n v="1935"/>
    <x v="0"/>
    <x v="0"/>
    <x v="0"/>
    <s v="Akhil Teja"/>
    <x v="1"/>
  </r>
  <r>
    <s v="https://www.youtube.com/watch?v=UpN3AcXLSSk"/>
    <n v="4598941"/>
    <s v="Shaolin Qi Gong 🙆🏻‍♂️ 20 Minute Daily Morning Routine 🙆🏻‍♀️ 八段锦 Ba Duan Jin (Complete Form)"/>
    <s v="https://www.youtube.com/c/ShiHengYiOnline"/>
    <s v="Shi Heng Yi Online"/>
    <x v="0"/>
    <x v="262"/>
    <n v="12381290"/>
    <d v="1899-12-30T00:22:35"/>
    <x v="342"/>
    <x v="275"/>
    <n v="102000"/>
    <x v="6"/>
    <x v="0"/>
    <x v="0"/>
    <x v="2"/>
    <n v="3431"/>
    <d v="2022-09-20T00:00:00"/>
    <x v="0"/>
    <n v="54"/>
    <x v="36"/>
    <x v="1"/>
    <x v="2"/>
    <s v="prateek"/>
    <x v="1"/>
  </r>
  <r>
    <s v="https://www.youtube.com/watch?v=utMV52k0quo"/>
    <n v="5393875"/>
    <s v="$6000 CLEAN Water Cooled Asus RTX 3090 Gaming PC!"/>
    <s v="Designs By IFR - YouTube"/>
    <s v="Corey"/>
    <x v="0"/>
    <x v="154"/>
    <n v="86648666"/>
    <d v="1899-12-30T00:14:22"/>
    <x v="66"/>
    <x v="276"/>
    <n v="91000"/>
    <x v="6"/>
    <x v="1"/>
    <x v="0"/>
    <x v="0"/>
    <n v="3480"/>
    <d v="2022-09-22T00:00:00"/>
    <x v="2"/>
    <n v="757"/>
    <x v="36"/>
    <x v="0"/>
    <x v="2"/>
    <s v="Rahul Singh"/>
    <x v="1"/>
  </r>
  <r>
    <s v="https://www.youtube.com/watch?v=uVaSFBeU71s"/>
    <n v="55801"/>
    <s v="Why Conformed Dimension is so important | Data Warehouse Concepts"/>
    <s v="https://www.youtube.com/c/aroundBI"/>
    <s v="Aroundbi"/>
    <x v="2"/>
    <x v="257"/>
    <n v="1064171"/>
    <d v="1899-12-30T00:06:01"/>
    <x v="5"/>
    <x v="277"/>
    <n v="612"/>
    <x v="3"/>
    <x v="0"/>
    <x v="0"/>
    <x v="0"/>
    <n v="25"/>
    <d v="2022-05-24T00:00:00"/>
    <x v="0"/>
    <n v="33"/>
    <x v="17"/>
    <x v="0"/>
    <x v="2"/>
    <s v="prateek"/>
    <x v="2"/>
  </r>
  <r>
    <s v="https://www.youtube.com/watch?v=v2oNWja7M2E"/>
    <n v="950021"/>
    <s v="Beginner to Pro FREE Excel Data Analysis Course"/>
    <s v="https://www.youtube.com/c/ExcelTutorials"/>
    <s v="Purna Duggirala"/>
    <x v="0"/>
    <x v="263"/>
    <n v="21517243"/>
    <d v="1899-12-30T00:49:15"/>
    <x v="343"/>
    <x v="278"/>
    <n v="876355"/>
    <x v="3"/>
    <x v="1"/>
    <x v="0"/>
    <x v="0"/>
    <n v="994"/>
    <d v="2022-09-19T00:00:00"/>
    <x v="0"/>
    <n v="383"/>
    <x v="97"/>
    <x v="0"/>
    <x v="1"/>
    <s v="Syed safdar"/>
    <x v="0"/>
  </r>
  <r>
    <s v="https://www.youtube.com/watch?v=v7oB3ymRGic"/>
    <n v="279798"/>
    <s v="The Journey of Liger"/>
    <s v="https://www.youtube.com/c/purijagannadh"/>
    <s v="Puri Jagannadh"/>
    <x v="0"/>
    <x v="264"/>
    <n v="418765040"/>
    <d v="1899-12-30T00:02:05"/>
    <x v="344"/>
    <x v="11"/>
    <n v="14000"/>
    <x v="1"/>
    <x v="1"/>
    <x v="0"/>
    <x v="1"/>
    <n v="438"/>
    <d v="2022-08-27T00:00:00"/>
    <x v="0"/>
    <n v="1038"/>
    <x v="59"/>
    <x v="0"/>
    <x v="0"/>
    <s v="Akhil Teja"/>
    <x v="4"/>
  </r>
  <r>
    <s v="https://www.youtube.com/watch?v=V97WvNwI-sg"/>
    <n v="17093"/>
    <s v="What I Learned About The Golden Ratio Surprised Me!"/>
    <s v="Satori Graphics - YouTube"/>
    <s v="Satori"/>
    <x v="0"/>
    <x v="11"/>
    <n v="58048539"/>
    <d v="1899-12-30T00:04:14"/>
    <x v="189"/>
    <x v="39"/>
    <n v="787"/>
    <x v="3"/>
    <x v="1"/>
    <x v="0"/>
    <x v="0"/>
    <n v="61"/>
    <d v="2022-09-21T00:00:00"/>
    <x v="0"/>
    <n v="918"/>
    <x v="10"/>
    <x v="0"/>
    <x v="1"/>
    <s v="Rahul Singh"/>
    <x v="4"/>
  </r>
  <r>
    <s v="https://www.youtube.com/watch?v=vbZYy-IbP1s"/>
    <n v="65067"/>
    <s v="Skin care part-2 | stretch marks removal treatment | hydrafacial and Quick Q&amp;A"/>
    <s v="https://www.youtube.com/channel/UC4tAmPlk4IqPjYBcchbyeXg"/>
    <s v="Raja ajith"/>
    <x v="0"/>
    <x v="17"/>
    <n v="1951843"/>
    <d v="1899-12-30T00:14:05"/>
    <x v="114"/>
    <x v="39"/>
    <n v="1200"/>
    <x v="5"/>
    <x v="1"/>
    <x v="0"/>
    <x v="0"/>
    <n v="56"/>
    <d v="2022-09-20T00:00:00"/>
    <x v="0"/>
    <n v="47"/>
    <x v="15"/>
    <x v="0"/>
    <x v="0"/>
    <s v="Thinesh"/>
    <x v="1"/>
  </r>
  <r>
    <s v="https://www.youtube.com/watch?v=vC_p1sba2Po"/>
    <n v="306425"/>
    <s v="Technews 1400 || Jio 5G, Jio AGM, Jio Phone 5"/>
    <s v="https://www.youtube.com/c/Prasadtechintelugu"/>
    <s v="Prasadtechintelugu"/>
    <x v="0"/>
    <x v="265"/>
    <n v="879566727"/>
    <d v="1899-12-30T00:09:13"/>
    <x v="345"/>
    <x v="125"/>
    <n v="28000"/>
    <x v="1"/>
    <x v="0"/>
    <x v="0"/>
    <x v="0"/>
    <n v="8241"/>
    <d v="2022-08-30T00:00:00"/>
    <x v="2"/>
    <n v="3488"/>
    <x v="51"/>
    <x v="0"/>
    <x v="4"/>
    <s v="Akhil Teja"/>
    <x v="2"/>
  </r>
  <r>
    <s v="https://www.youtube.com/watch?v=vEI0NPvzxE0"/>
    <n v="858177"/>
    <s v="2023 Nissan Z vs Mustang GT vs Dodge Challenger Scat Pack // DRAG &amp; ROLL RACE"/>
    <s v="https://www.youtube.com/c/ThrottleHouse"/>
    <s v="James Engelsman"/>
    <x v="0"/>
    <x v="266"/>
    <n v="358200832"/>
    <d v="1899-12-30T00:08:04"/>
    <x v="301"/>
    <x v="85"/>
    <n v="25000"/>
    <x v="3"/>
    <x v="1"/>
    <x v="0"/>
    <x v="2"/>
    <n v="3342"/>
    <d v="2022-09-22T00:00:00"/>
    <x v="2"/>
    <n v="389"/>
    <x v="36"/>
    <x v="0"/>
    <x v="2"/>
    <s v="Syed safdar"/>
    <x v="2"/>
  </r>
  <r>
    <s v="https://www.youtube.com/watch?v=vIZWLvcMS9c"/>
    <n v="23605367"/>
    <s v="Mismatched: Season 2 | Official Trailer"/>
    <s v="Netflix India - YouTube"/>
    <s v="Netflix"/>
    <x v="2"/>
    <x v="222"/>
    <n v="5459354826"/>
    <d v="1899-12-30T00:02:08"/>
    <x v="235"/>
    <x v="30"/>
    <n v="46000"/>
    <x v="2"/>
    <x v="1"/>
    <x v="0"/>
    <x v="1"/>
    <n v="873"/>
    <d v="2022-09-22T00:00:00"/>
    <x v="2"/>
    <n v="2827"/>
    <x v="95"/>
    <x v="0"/>
    <x v="3"/>
    <s v="Rahul Singh"/>
    <x v="4"/>
  </r>
  <r>
    <s v="https://www.youtube.com/watch?v=vKqK2CiN8NU"/>
    <n v="255716"/>
    <s v="How I manage my time with full time job, freelance &amp; side hustles ☕️"/>
    <s v="https://www.youtube.com/c/RachelHow"/>
    <s v="Rachel How"/>
    <x v="1"/>
    <x v="267"/>
    <n v="2582310"/>
    <d v="1899-12-30T00:08:34"/>
    <x v="346"/>
    <x v="11"/>
    <n v="6300"/>
    <x v="3"/>
    <x v="1"/>
    <x v="0"/>
    <x v="0"/>
    <n v="185"/>
    <d v="2022-09-21T00:00:00"/>
    <x v="2"/>
    <n v="29"/>
    <x v="57"/>
    <x v="0"/>
    <x v="0"/>
    <s v="prateek"/>
    <x v="2"/>
  </r>
  <r>
    <s v="https://www.youtube.com/watch?v=vpIMRb-ZqVY"/>
    <n v="70392"/>
    <s v="TOP 7 WEAPONS OF SOUTHEAST ASIA | Forged in Fire"/>
    <s v="https://www.youtube.com/c/forgedinfire"/>
    <s v="Forged in Fire"/>
    <x v="2"/>
    <x v="181"/>
    <n v="93918563"/>
    <d v="1899-12-30T00:46:15"/>
    <x v="347"/>
    <x v="3"/>
    <n v="1100"/>
    <x v="3"/>
    <x v="1"/>
    <x v="0"/>
    <x v="1"/>
    <n v="37"/>
    <d v="2022-08-19T00:00:00"/>
    <x v="0"/>
    <n v="237"/>
    <x v="12"/>
    <x v="0"/>
    <x v="0"/>
    <s v="Syed safdar"/>
    <x v="0"/>
  </r>
  <r>
    <s v="https://www.youtube.com/watch?v=VPPTDp8_Blc"/>
    <n v="760981"/>
    <s v="I TRIED GYMNASTICS FOR THE FIRST TIME"/>
    <s v="https://www.youtube.com/c/CHRISHERIA"/>
    <s v="Chris Heria"/>
    <x v="0"/>
    <x v="146"/>
    <n v="310624827"/>
    <d v="1899-12-30T00:14:47"/>
    <x v="348"/>
    <x v="268"/>
    <n v="34000"/>
    <x v="3"/>
    <x v="1"/>
    <x v="0"/>
    <x v="0"/>
    <n v="1327"/>
    <d v="2022-09-22T00:00:00"/>
    <x v="0"/>
    <n v="253"/>
    <x v="71"/>
    <x v="0"/>
    <x v="0"/>
    <s v="Syed safdar"/>
    <x v="1"/>
  </r>
  <r>
    <s v="https://www.youtube.com/watch?v=VpQKeD804-Q"/>
    <n v="731"/>
    <s v="Daily Words of God: Knowing God | Excerpt 65"/>
    <s v="https://www.youtube.com/user/godfootstepsen"/>
    <s v="The Church Of Almighty God"/>
    <x v="2"/>
    <x v="268"/>
    <n v="98716670"/>
    <d v="1899-12-30T00:11:28"/>
    <x v="349"/>
    <x v="106"/>
    <n v="100"/>
    <x v="3"/>
    <x v="1"/>
    <x v="0"/>
    <x v="0"/>
    <n v="7"/>
    <d v="2022-09-14T00:00:00"/>
    <x v="0"/>
    <n v="3092"/>
    <x v="103"/>
    <x v="0"/>
    <x v="6"/>
    <s v="prateek"/>
    <x v="1"/>
  </r>
  <r>
    <s v="https://www.youtube.com/watch?v=VPRBxXWfBtU"/>
    <n v="501404"/>
    <s v="The crisis in Mali"/>
    <s v="DW Documentary - YouTube"/>
    <s v="DW Documentary"/>
    <x v="2"/>
    <x v="79"/>
    <n v="708836991"/>
    <d v="1899-12-30T00:42:25"/>
    <x v="350"/>
    <x v="39"/>
    <n v="1900"/>
    <x v="3"/>
    <x v="1"/>
    <x v="0"/>
    <x v="2"/>
    <n v="585"/>
    <d v="2022-09-21T00:00:00"/>
    <x v="0"/>
    <n v="857"/>
    <x v="44"/>
    <x v="0"/>
    <x v="2"/>
    <s v="Rahul Singh"/>
    <x v="0"/>
  </r>
  <r>
    <s v="https://www.youtube.com/watch?v=VZx-rLoV4do"/>
    <n v="1807866"/>
    <s v="America Is Not Europe"/>
    <s v="Hoog - YouTube"/>
    <s v="Hoog"/>
    <x v="2"/>
    <x v="162"/>
    <n v="6791400"/>
    <d v="1899-12-30T00:09:25"/>
    <x v="260"/>
    <x v="37"/>
    <n v="67000"/>
    <x v="3"/>
    <x v="1"/>
    <x v="0"/>
    <x v="0"/>
    <n v="8500"/>
    <d v="2022-09-23T00:00:00"/>
    <x v="0"/>
    <n v="20"/>
    <x v="1"/>
    <x v="0"/>
    <x v="11"/>
    <s v="Rahul Singh"/>
    <x v="2"/>
  </r>
  <r>
    <s v="https://www.youtube.com/watch?v=W0_DPi0PmF0"/>
    <n v="18858648"/>
    <s v="Hot Robot At SXSW Says She Wants To Destroy Humans"/>
    <s v="CNBC Awaaz. - YouTube"/>
    <s v="CNBC"/>
    <x v="2"/>
    <x v="269"/>
    <n v="481592773"/>
    <d v="1899-12-30T00:02:37"/>
    <x v="351"/>
    <x v="279"/>
    <n v="132000"/>
    <x v="3"/>
    <x v="1"/>
    <x v="0"/>
    <x v="0"/>
    <n v="27000"/>
    <d v="2022-09-22T00:00:00"/>
    <x v="0"/>
    <n v="14699"/>
    <x v="90"/>
    <x v="0"/>
    <x v="16"/>
    <s v="Rahul Singh"/>
    <x v="4"/>
  </r>
  <r>
    <s v="https://www.youtube.com/watch?v=w8mBplMtwJ8"/>
    <n v="111968041"/>
    <s v="Ava Max - My Head &amp; My Heart"/>
    <s v="Ava Max - YouTube"/>
    <s v="Ava Max"/>
    <x v="1"/>
    <x v="71"/>
    <n v="2875362894"/>
    <d v="1899-12-30T00:02:52"/>
    <x v="352"/>
    <x v="280"/>
    <n v="11000000"/>
    <x v="3"/>
    <x v="0"/>
    <x v="0"/>
    <x v="0"/>
    <n v="33000"/>
    <d v="2022-09-22T00:00:00"/>
    <x v="0"/>
    <n v="158"/>
    <x v="27"/>
    <x v="1"/>
    <x v="2"/>
    <s v="Rahul Singh"/>
    <x v="4"/>
  </r>
  <r>
    <s v="https://www.youtube.com/watch?v=wbmi1SveIEM"/>
    <n v="27888"/>
    <s v="Panasa Infra Founder Director Ravi Panasa Full Interview"/>
    <s v="https://www.youtube.com/c/iDreamTeluguNews"/>
    <s v="iDream News"/>
    <x v="0"/>
    <x v="50"/>
    <n v="476671563"/>
    <d v="1899-12-30T00:50:47"/>
    <x v="353"/>
    <x v="184"/>
    <n v="222"/>
    <x v="1"/>
    <x v="0"/>
    <x v="0"/>
    <x v="1"/>
    <n v="43"/>
    <d v="2022-09-13T00:00:00"/>
    <x v="0"/>
    <n v="26257"/>
    <x v="41"/>
    <x v="1"/>
    <x v="0"/>
    <s v="Akhil Teja"/>
    <x v="0"/>
  </r>
  <r>
    <s v="https://www.youtube.com/watch?v=wBwpsFUWdGE"/>
    <n v="14687350"/>
    <s v="Castle of Illusion Starring Mickey Mouse - Full Game Walkthrough"/>
    <s v="https://www.youtube.com/c/packattack04082"/>
    <s v="Packattack04082"/>
    <x v="2"/>
    <x v="270"/>
    <n v="6542606309"/>
    <d v="1899-12-30T01:21:37"/>
    <x v="354"/>
    <x v="281"/>
    <n v="40000"/>
    <x v="3"/>
    <x v="1"/>
    <x v="0"/>
    <x v="0"/>
    <n v="1850"/>
    <d v="2022-09-21T00:00:00"/>
    <x v="0"/>
    <n v="7591"/>
    <x v="104"/>
    <x v="0"/>
    <x v="2"/>
    <s v="prateek"/>
    <x v="0"/>
  </r>
  <r>
    <s v="https://www.youtube.com/watch?v=WE0s4RPxrZs"/>
    <n v="591728"/>
    <s v="The First Thing I Learned As A Monk"/>
    <s v="https://www.youtube.com/channel/UCbV60AGIHKz2xIGvbk0LLvg"/>
    <s v="Jay Shetty"/>
    <x v="0"/>
    <x v="113"/>
    <n v="229547932"/>
    <d v="1899-12-30T00:03:39"/>
    <x v="355"/>
    <x v="282"/>
    <n v="27000"/>
    <x v="3"/>
    <x v="1"/>
    <x v="0"/>
    <x v="0"/>
    <n v="661"/>
    <d v="2022-08-19T00:00:00"/>
    <x v="0"/>
    <n v="687"/>
    <x v="35"/>
    <x v="0"/>
    <x v="2"/>
    <s v="Syed safdar"/>
    <x v="4"/>
  </r>
  <r>
    <s v="https://www.youtube.com/watch?v=WExr9hW2cHA"/>
    <n v="88877"/>
    <s v="Scooby Doo! | Voodoo Dolls &amp; Puppets"/>
    <s v="WB Kids - YouTube"/>
    <s v="WB Kids"/>
    <x v="2"/>
    <x v="101"/>
    <n v="9528608381"/>
    <d v="1899-12-30T00:09:02"/>
    <x v="356"/>
    <x v="283"/>
    <n v="660"/>
    <x v="3"/>
    <x v="1"/>
    <x v="0"/>
    <x v="2"/>
    <n v="0"/>
    <s v="N/A"/>
    <x v="0"/>
    <n v="1754"/>
    <x v="98"/>
    <x v="0"/>
    <x v="2"/>
    <s v="Rahul Singh"/>
    <x v="2"/>
  </r>
  <r>
    <s v="https://www.youtube.com/watch?v=wFEC7VbWBZo"/>
    <n v="47891"/>
    <s v="Python Learning Roadmap for Beginners - This is how I learned! - Vlog 4"/>
    <s v="https://www.youtube.com/c/PythonSimplified/featured"/>
    <s v="Mariya"/>
    <x v="1"/>
    <x v="271"/>
    <n v="4220047"/>
    <d v="1899-12-30T00:06:46"/>
    <x v="60"/>
    <x v="122"/>
    <n v="2600"/>
    <x v="3"/>
    <x v="1"/>
    <x v="0"/>
    <x v="0"/>
    <n v="262"/>
    <d v="2022-09-05T00:00:00"/>
    <x v="2"/>
    <n v="106"/>
    <x v="50"/>
    <x v="0"/>
    <x v="0"/>
    <s v="Syed safdar"/>
    <x v="2"/>
  </r>
  <r>
    <s v="https://www.youtube.com/watch?v=wfN4PVaOU5Q"/>
    <n v="308966997"/>
    <s v="Rihanna - Needed Me"/>
    <s v="Rihanna - YouTube"/>
    <s v="Rihanna"/>
    <x v="1"/>
    <x v="272"/>
    <n v="20321404924"/>
    <d v="1899-12-30T00:03:14"/>
    <x v="357"/>
    <x v="284"/>
    <n v="3000000"/>
    <x v="3"/>
    <x v="1"/>
    <x v="0"/>
    <x v="0"/>
    <n v="116624"/>
    <d v="2022-09-22T00:00:00"/>
    <x v="0"/>
    <n v="184"/>
    <x v="2"/>
    <x v="0"/>
    <x v="2"/>
    <s v="Rahul Singh"/>
    <x v="4"/>
  </r>
  <r>
    <s v="https://www.youtube.com/watch?v=WGJJIrtnfpk"/>
    <n v="5591109"/>
    <s v="Python Full Course - Learn Python in 12 Hours | Python Tutorial For Beginners | Edureka"/>
    <s v="https://www.youtube.com/c/edurekaIN"/>
    <s v="Edureka"/>
    <x v="2"/>
    <x v="78"/>
    <n v="339868101"/>
    <d v="1899-12-30T11:56:21"/>
    <x v="358"/>
    <x v="285"/>
    <n v="110000"/>
    <x v="3"/>
    <x v="1"/>
    <x v="0"/>
    <x v="0"/>
    <n v="1221"/>
    <d v="2022-09-05T00:00:00"/>
    <x v="0"/>
    <n v="7487"/>
    <x v="43"/>
    <x v="0"/>
    <x v="14"/>
    <s v="Syed safdar"/>
    <x v="0"/>
  </r>
  <r>
    <s v="https://www.youtube.com/watch?v=wkpmdDCfdlw"/>
    <n v="7074577"/>
    <s v="Types of Tuition Teachers"/>
    <s v="MostlySane - YouTube"/>
    <s v="MostlySane"/>
    <x v="1"/>
    <x v="273"/>
    <n v="1134018720"/>
    <d v="1899-12-30T00:08:09"/>
    <x v="359"/>
    <x v="286"/>
    <n v="274000"/>
    <x v="2"/>
    <x v="1"/>
    <x v="0"/>
    <x v="0"/>
    <n v="12231"/>
    <d v="2022-09-21T00:00:00"/>
    <x v="0"/>
    <n v="998"/>
    <x v="52"/>
    <x v="0"/>
    <x v="2"/>
    <s v="Rahul Singh"/>
    <x v="2"/>
  </r>
  <r>
    <s v="https://www.youtube.com/watch?v=wnHW6o8WMas"/>
    <n v="61291270"/>
    <s v="NO EXCUSES"/>
    <s v="Ben Lionel Scott - YouTube"/>
    <s v="Ben Lionel"/>
    <x v="0"/>
    <x v="87"/>
    <n v="296395381"/>
    <d v="1899-12-30T00:03:19"/>
    <x v="29"/>
    <x v="287"/>
    <n v="17000000"/>
    <x v="3"/>
    <x v="0"/>
    <x v="0"/>
    <x v="0"/>
    <n v="15000"/>
    <d v="2022-09-23T00:00:00"/>
    <x v="0"/>
    <n v="203"/>
    <x v="15"/>
    <x v="0"/>
    <x v="2"/>
    <s v="Rahul Singh"/>
    <x v="4"/>
  </r>
  <r>
    <s v="https://www.youtube.com/watch?v=WrHDquZ-tj0"/>
    <n v="148118279"/>
    <s v="Alan Walker &amp; Ava Max - Alone"/>
    <s v="Alan Walker - YouTube"/>
    <s v="Alan Walker"/>
    <x v="0"/>
    <x v="102"/>
    <n v="11872662189"/>
    <d v="1899-12-30T00:06:11"/>
    <x v="360"/>
    <x v="288"/>
    <n v="1400000"/>
    <x v="3"/>
    <x v="1"/>
    <x v="0"/>
    <x v="0"/>
    <n v="29000"/>
    <d v="2022-09-22T00:00:00"/>
    <x v="0"/>
    <n v="323"/>
    <x v="53"/>
    <x v="1"/>
    <x v="0"/>
    <s v="Rahul Singh"/>
    <x v="2"/>
  </r>
  <r>
    <s v="https://www.youtube.com/watch?v=wsf78BS9VE0"/>
    <n v="15927119"/>
    <s v="Official Batman: Arkham Knight Announce Trailer - &quot;Father to Son&quot;"/>
    <s v="Batman Arkham - YouTube"/>
    <s v="Batman Arkham"/>
    <x v="2"/>
    <x v="274"/>
    <n v="99715024"/>
    <d v="1899-12-30T00:03:54"/>
    <x v="8"/>
    <x v="289"/>
    <n v="151000"/>
    <x v="3"/>
    <x v="0"/>
    <x v="0"/>
    <x v="0"/>
    <n v="18940"/>
    <d v="2022-09-20T00:00:00"/>
    <x v="0"/>
    <n v="1060"/>
    <x v="22"/>
    <x v="0"/>
    <x v="2"/>
    <s v="Rahul Singh"/>
    <x v="4"/>
  </r>
  <r>
    <s v="https://www.youtube.com/watch?v=WX2Fc4M91EQ"/>
    <n v="56326"/>
    <s v="The Story of Suchetgarh Border"/>
    <s v="https://www.youtube.com/c/GowthamNaidu"/>
    <s v="Gowtham Naidu"/>
    <x v="0"/>
    <x v="275"/>
    <n v="22917818"/>
    <d v="1899-12-30T00:18:47"/>
    <x v="361"/>
    <x v="127"/>
    <n v="6800"/>
    <x v="0"/>
    <x v="0"/>
    <x v="0"/>
    <x v="0"/>
    <n v="262"/>
    <d v="2022-08-24T00:00:00"/>
    <x v="0"/>
    <n v="487"/>
    <x v="19"/>
    <x v="0"/>
    <x v="0"/>
    <s v="Akhil Teja"/>
    <x v="1"/>
  </r>
  <r>
    <s v="https://www.youtube.com/watch?v=wY0jxN_LKqU"/>
    <n v="281342"/>
    <s v="Homemade Chicken Khushka Biryani For Rs. 100"/>
    <s v="https://www.youtube.com/c/KripalAmannaVlogs"/>
    <s v="Kripal ammana "/>
    <x v="0"/>
    <x v="276"/>
    <n v="27225690"/>
    <d v="1899-12-30T00:23:52"/>
    <x v="362"/>
    <x v="0"/>
    <n v="4700"/>
    <x v="3"/>
    <x v="1"/>
    <x v="0"/>
    <x v="1"/>
    <n v="229"/>
    <d v="2022-08-01T00:00:00"/>
    <x v="0"/>
    <n v="156"/>
    <x v="71"/>
    <x v="0"/>
    <x v="4"/>
    <s v="Akhil Teja"/>
    <x v="1"/>
  </r>
  <r>
    <s v="https://www.youtube.com/watch?v=x3lFgk3LiP8"/>
    <n v="348406"/>
    <s v="All Time Abhyarthi | New Kannada Comedy Short Film"/>
    <s v="https://www.youtube.com/c/TharleBox"/>
    <s v="Tharle Box"/>
    <x v="0"/>
    <x v="277"/>
    <n v="54663294"/>
    <d v="1899-12-30T00:11:57"/>
    <x v="363"/>
    <x v="255"/>
    <n v="9700"/>
    <x v="0"/>
    <x v="1"/>
    <x v="0"/>
    <x v="1"/>
    <n v="166"/>
    <d v="2022-09-20T00:00:00"/>
    <x v="2"/>
    <n v="120"/>
    <x v="9"/>
    <x v="1"/>
    <x v="15"/>
    <s v="Akhil Teja"/>
    <x v="1"/>
  </r>
  <r>
    <s v="https://www.youtube.com/watch?v=x7QhUL8NUK4"/>
    <n v="42799226"/>
    <s v="PlayStation 4"/>
    <s v="PlayStation - YouTube"/>
    <s v="PlayStation"/>
    <x v="2"/>
    <x v="121"/>
    <n v="4304845433"/>
    <d v="1899-12-30T00:01:42"/>
    <x v="364"/>
    <x v="290"/>
    <n v="412000"/>
    <x v="3"/>
    <x v="1"/>
    <x v="0"/>
    <x v="0"/>
    <n v="54450"/>
    <d v="2022-09-22T00:00:00"/>
    <x v="2"/>
    <n v="18211"/>
    <x v="60"/>
    <x v="0"/>
    <x v="2"/>
    <s v="Rahul Singh"/>
    <x v="3"/>
  </r>
  <r>
    <s v="https://www.youtube.com/watch?v=XfpgaWUP2KI"/>
    <n v="10909"/>
    <s v="Formula E Off Track Initiatives"/>
    <s v="ABB Formula E - YouTube"/>
    <s v="ABB Formula E"/>
    <x v="2"/>
    <x v="70"/>
    <n v="170263099"/>
    <d v="1899-12-30T00:05:39"/>
    <x v="365"/>
    <x v="29"/>
    <n v="468"/>
    <x v="3"/>
    <x v="1"/>
    <x v="0"/>
    <x v="1"/>
    <n v="41"/>
    <d v="2022-09-17T00:00:00"/>
    <x v="0"/>
    <n v="2240"/>
    <x v="38"/>
    <x v="0"/>
    <x v="1"/>
    <s v="Rahul Singh"/>
    <x v="4"/>
  </r>
  <r>
    <s v="https://www.youtube.com/watch?v=XHtHD1zdXgw"/>
    <n v="30211"/>
    <s v="Second Hand Car Konadaniki Delhi Velthunna"/>
    <s v="https://www.youtube.com/c/TELUGUTRUCKVLOGS"/>
    <s v="TELUGU TRUCK VLOGS"/>
    <x v="0"/>
    <x v="278"/>
    <n v="28576705"/>
    <d v="1899-12-30T00:15:02"/>
    <x v="341"/>
    <x v="100"/>
    <n v="1500"/>
    <x v="1"/>
    <x v="0"/>
    <x v="0"/>
    <x v="1"/>
    <n v="79"/>
    <d v="2022-09-13T00:00:00"/>
    <x v="4"/>
    <n v="274"/>
    <x v="9"/>
    <x v="0"/>
    <x v="0"/>
    <s v="Akhil Teja"/>
    <x v="1"/>
  </r>
  <r>
    <s v="https://www.youtube.com/watch?v=XLDO_JjvwwM"/>
    <n v="135240"/>
    <s v="Kremlin announces referendum votes as military operations fail in Ukraine"/>
    <s v="ABC News - YouTube"/>
    <s v="ABC News"/>
    <x v="2"/>
    <x v="279"/>
    <n v="11803735676"/>
    <d v="1899-12-30T00:05:57"/>
    <x v="366"/>
    <x v="30"/>
    <n v="1000"/>
    <x v="3"/>
    <x v="1"/>
    <x v="0"/>
    <x v="2"/>
    <n v="1037"/>
    <d v="2022-09-21T00:00:00"/>
    <x v="0"/>
    <n v="72570"/>
    <x v="105"/>
    <x v="0"/>
    <x v="2"/>
    <s v="Rahul Singh"/>
    <x v="4"/>
  </r>
  <r>
    <s v="https://www.youtube.com/watch?v=xNxCD3vJ19A"/>
    <n v="306367"/>
    <s v="Move to Ireland without Sponsorship | Apply Ireland Work Visa with your Job Offer letter | Full demo"/>
    <s v="https://www.youtube.com/c/YourKnowledgeBuddy"/>
    <s v="Your Knowledge Buddy"/>
    <x v="1"/>
    <x v="280"/>
    <n v="8851791"/>
    <d v="1899-12-30T00:10:17"/>
    <x v="112"/>
    <x v="129"/>
    <n v="3100"/>
    <x v="3"/>
    <x v="1"/>
    <x v="0"/>
    <x v="2"/>
    <n v="396"/>
    <d v="2022-09-21T00:00:00"/>
    <x v="0"/>
    <n v="312"/>
    <x v="5"/>
    <x v="1"/>
    <x v="1"/>
    <s v="prateek"/>
    <x v="1"/>
  </r>
  <r>
    <s v="https://www.youtube.com/watch?v=xPFckIKt8zg"/>
    <n v="31397985"/>
    <s v="Need For Speed Motorsport"/>
    <s v="Castrol Biking - YouTube"/>
    <s v="Castrol"/>
    <x v="2"/>
    <x v="161"/>
    <n v="651227679"/>
    <d v="1899-12-30T00:00:47"/>
    <x v="172"/>
    <x v="291"/>
    <n v="253000"/>
    <x v="3"/>
    <x v="1"/>
    <x v="0"/>
    <x v="0"/>
    <n v="2200"/>
    <d v="2022-09-21T00:00:00"/>
    <x v="5"/>
    <n v="237"/>
    <x v="52"/>
    <x v="0"/>
    <x v="2"/>
    <s v="Rahul Singh"/>
    <x v="3"/>
  </r>
  <r>
    <s v="https://www.youtube.com/watch?v=xrR3xQNeB_Y"/>
    <n v="54409047"/>
    <s v="Sasta Shaark Tank"/>
    <s v="ashish chanchlani vines - YouTube"/>
    <s v="Ashish Chanchlani"/>
    <x v="0"/>
    <x v="61"/>
    <n v="4103125719"/>
    <d v="1899-12-30T00:32:32"/>
    <x v="367"/>
    <x v="292"/>
    <n v="340000"/>
    <x v="2"/>
    <x v="1"/>
    <x v="0"/>
    <x v="2"/>
    <n v="116779"/>
    <d v="2022-09-22T00:00:00"/>
    <x v="0"/>
    <n v="147"/>
    <x v="31"/>
    <x v="0"/>
    <x v="2"/>
    <s v="Rahul Singh"/>
    <x v="0"/>
  </r>
  <r>
    <s v="https://www.youtube.com/watch?v=XsDXAE0OgsU"/>
    <n v="31145"/>
    <s v="🇨🇦 Total Expenses to Study in Canada 2022"/>
    <s v="https://www.youtube.com/c/MiCanadaAbbayi"/>
    <s v="Mi Canada Abbayi "/>
    <x v="0"/>
    <x v="281"/>
    <n v="10347923"/>
    <d v="1899-12-30T00:10:49"/>
    <x v="368"/>
    <x v="267"/>
    <n v="1000"/>
    <x v="1"/>
    <x v="0"/>
    <x v="0"/>
    <x v="1"/>
    <n v="180"/>
    <d v="2022-09-10T00:00:00"/>
    <x v="2"/>
    <n v="250"/>
    <x v="18"/>
    <x v="1"/>
    <x v="11"/>
    <s v="Akhil Teja"/>
    <x v="1"/>
  </r>
  <r>
    <s v="https://www.youtube.com/watch?v=Xw6k6Ma0oqo"/>
    <n v="227993801"/>
    <s v="Royal Family | FRONTROW | World of Dance Los Angeles 2015 | #WODLA15"/>
    <s v="https://www.youtube.com/c/worldofdance"/>
    <s v="Official World Dance"/>
    <x v="0"/>
    <x v="282"/>
    <n v="1183075160"/>
    <d v="1899-12-30T04:04:48"/>
    <x v="369"/>
    <x v="293"/>
    <n v="3100000"/>
    <x v="3"/>
    <x v="0"/>
    <x v="0"/>
    <x v="0"/>
    <n v="57950"/>
    <d v="2022-09-23T00:00:00"/>
    <x v="0"/>
    <n v="3600"/>
    <x v="106"/>
    <x v="0"/>
    <x v="2"/>
    <s v="Aakash Dodia"/>
    <x v="0"/>
  </r>
  <r>
    <s v="https://www.youtube.com/watch?v=XwuNWh8vIdQ"/>
    <n v="3364485"/>
    <s v="Assassin's Creed Dawn of Ragnarök: 13 Minutes of Gameplay"/>
    <s v="https://www.youtube.com/c/AC3Videos"/>
    <s v="Acvideos"/>
    <x v="2"/>
    <x v="283"/>
    <n v="58810430"/>
    <d v="1899-12-30T00:13:05"/>
    <x v="370"/>
    <x v="294"/>
    <n v="20000"/>
    <x v="3"/>
    <x v="2"/>
    <x v="0"/>
    <x v="2"/>
    <n v="2017"/>
    <d v="2021-09-21T00:00:00"/>
    <x v="0"/>
    <n v="286"/>
    <x v="19"/>
    <x v="0"/>
    <x v="2"/>
    <s v="prateek"/>
    <x v="1"/>
  </r>
  <r>
    <s v="https://www.youtube.com/watch?v=XXlBS6pElfI"/>
    <n v="13250267"/>
    <s v="Cricket Sothanaigal | Micset"/>
    <s v="https://www.youtube.com/c/MicSet_official"/>
    <s v="Sri Ram"/>
    <x v="0"/>
    <x v="46"/>
    <n v="457011932"/>
    <d v="1899-12-30T00:09:27"/>
    <x v="371"/>
    <x v="295"/>
    <n v="298000"/>
    <x v="5"/>
    <x v="1"/>
    <x v="0"/>
    <x v="0"/>
    <n v="3567"/>
    <d v="2022-09-14T00:00:00"/>
    <x v="0"/>
    <n v="44"/>
    <x v="27"/>
    <x v="0"/>
    <x v="4"/>
    <s v="Thinesh"/>
    <x v="2"/>
  </r>
  <r>
    <s v="https://www.youtube.com/watch?v=XYKuslcJp7A"/>
    <n v="194389"/>
    <s v="Build Awesome Data Analytics Portfolio from Scratch in 2022 // 4 Portfolio project ideas"/>
    <s v="https://www.youtube.com/c/Thuvu5"/>
    <s v="Thu Vu Data Analytics"/>
    <x v="1"/>
    <x v="284"/>
    <n v="1306682"/>
    <d v="1899-12-30T00:13:59"/>
    <x v="372"/>
    <x v="200"/>
    <n v="7600"/>
    <x v="3"/>
    <x v="1"/>
    <x v="0"/>
    <x v="7"/>
    <n v="180"/>
    <d v="2022-09-19T00:00:00"/>
    <x v="0"/>
    <n v="45"/>
    <x v="22"/>
    <x v="0"/>
    <x v="0"/>
    <s v="prateek"/>
    <x v="1"/>
  </r>
  <r>
    <s v="https://www.youtube.com/watch?v=xzCEdSKMkdU"/>
    <n v="54166770"/>
    <s v="Assassin's Creed Unity E3 2014 World Premiere Cinematic Trailer [EUROPE]"/>
    <s v="https://www.youtube.com/c/Ubisoft"/>
    <s v="Ubisoft"/>
    <x v="2"/>
    <x v="124"/>
    <n v="1188188358"/>
    <d v="1899-12-30T00:03:31"/>
    <x v="138"/>
    <x v="296"/>
    <n v="614000"/>
    <x v="3"/>
    <x v="0"/>
    <x v="0"/>
    <x v="1"/>
    <n v="51493"/>
    <d v="2022-09-22T00:00:00"/>
    <x v="0"/>
    <n v="11293"/>
    <x v="87"/>
    <x v="0"/>
    <x v="1"/>
    <s v="Syed safdar"/>
    <x v="4"/>
  </r>
  <r>
    <s v="https://www.youtube.com/watch?v=Y_2y4y0kQig"/>
    <n v="65076032"/>
    <s v="Dhindora | EP 01: Lag Gayi | BB Ki Vines"/>
    <s v="https://www.youtube.com/c/BBKiVines"/>
    <s v="Bhuvan Bam"/>
    <x v="0"/>
    <x v="164"/>
    <n v="4420370182"/>
    <d v="1899-12-30T00:21:52"/>
    <x v="373"/>
    <x v="216"/>
    <n v="4500000"/>
    <x v="2"/>
    <x v="1"/>
    <x v="0"/>
    <x v="0"/>
    <n v="217155"/>
    <d v="2022-09-20T00:00:00"/>
    <x v="2"/>
    <n v="186"/>
    <x v="36"/>
    <x v="0"/>
    <x v="2"/>
    <s v="Syed safdar"/>
    <x v="1"/>
  </r>
  <r>
    <s v="https://www.youtube.com/watch?v=Y2tCSF_6vHY"/>
    <n v="408293"/>
    <s v="Alitho Saradaga | Muthyala Subbaiah (Director)"/>
    <s v="https://www.youtube.com/etvtelugu"/>
    <s v="etvteluguindia"/>
    <x v="3"/>
    <x v="285"/>
    <n v="20026084458"/>
    <d v="1899-12-30T00:44:00"/>
    <x v="374"/>
    <x v="64"/>
    <n v="3200"/>
    <x v="1"/>
    <x v="0"/>
    <x v="0"/>
    <x v="1"/>
    <n v="208"/>
    <d v="2022-09-19T00:00:00"/>
    <x v="0"/>
    <n v="113298"/>
    <x v="31"/>
    <x v="0"/>
    <x v="4"/>
    <s v="Akhil Teja"/>
    <x v="0"/>
  </r>
  <r>
    <s v="https://www.youtube.com/watch?v=YbDdWZQ3wJY"/>
    <n v="518684"/>
    <s v="Collab with BIG BOSS BALA🏅| Athlete vs Model ⚡️| Heavy duty training 💪🏻"/>
    <s v="https://www.youtube.com/channel/UC4tAmPlk4IqPjYBcchbyeXg"/>
    <s v="Raja ajith"/>
    <x v="0"/>
    <x v="17"/>
    <n v="1951843"/>
    <d v="1899-12-30T00:22:29"/>
    <x v="375"/>
    <x v="64"/>
    <n v="8300"/>
    <x v="5"/>
    <x v="1"/>
    <x v="0"/>
    <x v="0"/>
    <n v="200"/>
    <d v="2022-09-20T00:00:00"/>
    <x v="0"/>
    <n v="47"/>
    <x v="15"/>
    <x v="0"/>
    <x v="0"/>
    <s v="Thinesh"/>
    <x v="1"/>
  </r>
  <r>
    <s v="https://www.youtube.com/watch?v=yC1nxbBB9Gc"/>
    <n v="71613"/>
    <s v="Train Life - A Railway Simulator - Launch Trailer"/>
    <s v="PlayStation - YouTube"/>
    <s v="PlayStation"/>
    <x v="2"/>
    <x v="121"/>
    <n v="4304845433"/>
    <d v="1899-12-30T00:01:42"/>
    <x v="364"/>
    <x v="9"/>
    <n v="782"/>
    <x v="3"/>
    <x v="1"/>
    <x v="0"/>
    <x v="3"/>
    <n v="135"/>
    <d v="2022-09-22T00:00:00"/>
    <x v="2"/>
    <n v="18211"/>
    <x v="60"/>
    <x v="0"/>
    <x v="2"/>
    <s v="Rahul Singh"/>
    <x v="3"/>
  </r>
  <r>
    <s v="https://www.youtube.com/watch?v=YH39WQyLmzM"/>
    <n v="8060281"/>
    <s v="NCR Days - Web Series"/>
    <s v="The Timeliners - YouTube"/>
    <s v="The Viral Fever"/>
    <x v="2"/>
    <x v="286"/>
    <n v="1021952802"/>
    <d v="1899-12-30T00:49:14"/>
    <x v="376"/>
    <x v="297"/>
    <n v="222000"/>
    <x v="2"/>
    <x v="1"/>
    <x v="0"/>
    <x v="2"/>
    <n v="8625"/>
    <d v="2022-09-22T00:00:00"/>
    <x v="2"/>
    <n v="340"/>
    <x v="44"/>
    <x v="0"/>
    <x v="11"/>
    <s v="Rahul Singh"/>
    <x v="0"/>
  </r>
  <r>
    <s v="https://www.youtube.com/watch?v=Yh7PeDGEn48"/>
    <n v="1904728"/>
    <s v="777 Charlie Team Exclusive With Anushree"/>
    <s v="https://www.youtube.com/channel/UCwYtWLSX11QpRCJSYNpHyKA"/>
    <s v="Anushree Anchor"/>
    <x v="1"/>
    <x v="287"/>
    <n v="73245042"/>
    <d v="1899-12-30T00:48:22"/>
    <x v="377"/>
    <x v="44"/>
    <n v="74000"/>
    <x v="0"/>
    <x v="0"/>
    <x v="0"/>
    <x v="1"/>
    <n v="1573"/>
    <d v="2022-06-18T00:00:00"/>
    <x v="0"/>
    <n v="120"/>
    <x v="57"/>
    <x v="0"/>
    <x v="0"/>
    <s v="Akhil Teja"/>
    <x v="0"/>
  </r>
  <r>
    <s v="https://www.youtube.com/watch?v=Yp6satbo14A"/>
    <n v="519961"/>
    <s v="Marvel's Wastelanders: Doom | Trailer"/>
    <s v="Marvel Entertainment - YouTube"/>
    <s v="Marvel"/>
    <x v="2"/>
    <x v="103"/>
    <n v="5183991691"/>
    <d v="1899-12-30T00:01:50"/>
    <x v="378"/>
    <x v="100"/>
    <n v="19000"/>
    <x v="3"/>
    <x v="1"/>
    <x v="0"/>
    <x v="0"/>
    <n v="777"/>
    <d v="2022-09-21T00:00:00"/>
    <x v="0"/>
    <n v="8061"/>
    <x v="54"/>
    <x v="0"/>
    <x v="2"/>
    <s v="Rahul Singh"/>
    <x v="3"/>
  </r>
  <r>
    <s v="https://www.youtube.com/watch?v=YstuRGzIPY4"/>
    <n v="1565946"/>
    <s v="THE ART OF SEDUCTION BY ROBERT GREENE"/>
    <s v="illacertus - YouTube"/>
    <s v="illacertus"/>
    <x v="0"/>
    <x v="49"/>
    <n v="29400394"/>
    <d v="1899-12-30T00:15:02"/>
    <x v="341"/>
    <x v="298"/>
    <n v="41000"/>
    <x v="3"/>
    <x v="1"/>
    <x v="0"/>
    <x v="0"/>
    <n v="953"/>
    <d v="2022-09-18T00:00:00"/>
    <x v="0"/>
    <n v="96"/>
    <x v="27"/>
    <x v="0"/>
    <x v="2"/>
    <s v="Rahul Singh"/>
    <x v="1"/>
  </r>
  <r>
    <s v="https://www.youtube.com/watch?v=yUU2Y3ZRsZ4"/>
    <n v="990"/>
    <s v="CASTROL POWER1 ULTIMATE 6s- PH"/>
    <s v="Castrol Biking - YouTube"/>
    <s v="Castrol"/>
    <x v="2"/>
    <x v="161"/>
    <n v="651227679"/>
    <d v="1899-12-30T00:00:06"/>
    <x v="379"/>
    <x v="299"/>
    <n v="18"/>
    <x v="3"/>
    <x v="1"/>
    <x v="0"/>
    <x v="0"/>
    <n v="1"/>
    <d v="2022-06-21T00:00:00"/>
    <x v="0"/>
    <n v="237"/>
    <x v="52"/>
    <x v="0"/>
    <x v="2"/>
    <s v="Rahul Singh"/>
    <x v="3"/>
  </r>
  <r>
    <s v="https://www.youtube.com/watch?v=yZKrSLlV4js"/>
    <n v="6865181"/>
    <s v="Wedding Sothanaigal | Micset"/>
    <s v="https://www.youtube.com/c/MicSet_official"/>
    <s v="Sri Ram"/>
    <x v="0"/>
    <x v="46"/>
    <n v="457011932"/>
    <d v="1899-12-30T00:10:57"/>
    <x v="380"/>
    <x v="300"/>
    <n v="340000"/>
    <x v="5"/>
    <x v="1"/>
    <x v="0"/>
    <x v="0"/>
    <n v="5121"/>
    <d v="2022-09-20T00:00:00"/>
    <x v="0"/>
    <n v="44"/>
    <x v="27"/>
    <x v="0"/>
    <x v="4"/>
    <s v="Thinesh"/>
    <x v="1"/>
  </r>
  <r>
    <s v="https://www.youtube.com/watch?v=Z_m29V-P8G4"/>
    <n v="327981"/>
    <s v="Travie McCoy - Superbad ( NFS / GRID Music Video )"/>
    <s v="https://www.youtube.com/user/TheUnrevolutionized"/>
    <s v="TheUnrevolutionized"/>
    <x v="2"/>
    <x v="288"/>
    <n v="1632942"/>
    <d v="1899-12-30T00:03:16"/>
    <x v="73"/>
    <x v="301"/>
    <n v="3900"/>
    <x v="3"/>
    <x v="0"/>
    <x v="0"/>
    <x v="0"/>
    <n v="279"/>
    <d v="2022-09-05T00:00:00"/>
    <x v="0"/>
    <n v="35"/>
    <x v="25"/>
    <x v="0"/>
    <x v="2"/>
    <s v="Syed safdar"/>
    <x v="4"/>
  </r>
  <r>
    <s v="https://www.youtube.com/watch?v=Z1LGhnE4Aa4"/>
    <n v="2380409"/>
    <s v="The 33 Strategies of Wa"/>
    <s v="illacertus - YouTube"/>
    <s v="illacertus"/>
    <x v="0"/>
    <x v="49"/>
    <n v="29400394"/>
    <d v="1899-12-30T00:23:45"/>
    <x v="381"/>
    <x v="302"/>
    <n v="74000"/>
    <x v="3"/>
    <x v="1"/>
    <x v="0"/>
    <x v="0"/>
    <n v="2074"/>
    <d v="2022-09-17T00:00:00"/>
    <x v="0"/>
    <n v="96"/>
    <x v="27"/>
    <x v="0"/>
    <x v="2"/>
    <s v="Rahul Singh"/>
    <x v="1"/>
  </r>
  <r>
    <s v="https://www.youtube.com/watch?v=Z8eXaXoUJRQ"/>
    <n v="399322098"/>
    <s v="Slow Down (Official)"/>
    <s v="Selena Gomez - YouTube"/>
    <s v="Selena Gomez"/>
    <x v="1"/>
    <x v="114"/>
    <n v="11712643695"/>
    <d v="1899-12-30T00:03:30"/>
    <x v="382"/>
    <x v="303"/>
    <n v="25000000"/>
    <x v="3"/>
    <x v="0"/>
    <x v="0"/>
    <x v="0"/>
    <n v="153000"/>
    <d v="2022-09-22T00:00:00"/>
    <x v="0"/>
    <n v="370"/>
    <x v="57"/>
    <x v="0"/>
    <x v="2"/>
    <s v="Rahul Singh"/>
    <x v="4"/>
  </r>
  <r>
    <s v="https://www.youtube.com/watch?v=zABLecsR5UE"/>
    <n v="549826030"/>
    <s v="Lewis Capaldi - Someone You Loved"/>
    <s v="Lewis Capaldi - YouTube"/>
    <s v="Lewis Capaldi"/>
    <x v="0"/>
    <x v="289"/>
    <n v="2494716427"/>
    <d v="1899-12-30T00:03:06"/>
    <x v="383"/>
    <x v="304"/>
    <n v="6900000"/>
    <x v="3"/>
    <x v="1"/>
    <x v="0"/>
    <x v="2"/>
    <n v="144439"/>
    <d v="2022-09-22T00:00:00"/>
    <x v="0"/>
    <n v="107"/>
    <x v="27"/>
    <x v="1"/>
    <x v="1"/>
    <s v="Rahul Singh"/>
    <x v="4"/>
  </r>
  <r>
    <s v="https://www.youtube.com/watch?v=ZAThqkcEAs4"/>
    <n v="437563"/>
    <s v="Chintu Ka Birthday"/>
    <s v="All India Bakchod - YouTube"/>
    <s v="All India Bakchod"/>
    <x v="2"/>
    <x v="167"/>
    <n v="602900852"/>
    <d v="1899-12-30T00:04:52"/>
    <x v="165"/>
    <x v="251"/>
    <n v="11000"/>
    <x v="2"/>
    <x v="0"/>
    <x v="0"/>
    <x v="0"/>
    <n v="736"/>
    <d v="2022-09-23T00:00:00"/>
    <x v="0"/>
    <n v="157"/>
    <x v="31"/>
    <x v="0"/>
    <x v="2"/>
    <s v="Rahul Singh"/>
    <x v="4"/>
  </r>
  <r>
    <s v="https://www.youtube.com/watch?v=zbcCdoHeS4w"/>
    <n v="171714"/>
    <s v="Business Analytics &amp; Business Intelligence Full Course 2022"/>
    <s v="Simplilearn - YouTube"/>
    <s v="Simplilearn"/>
    <x v="2"/>
    <x v="48"/>
    <n v="246600359"/>
    <d v="1899-12-30T00:11:11"/>
    <x v="81"/>
    <x v="305"/>
    <n v="2900"/>
    <x v="3"/>
    <x v="1"/>
    <x v="0"/>
    <x v="0"/>
    <n v="36"/>
    <d v="2022-09-07T00:00:00"/>
    <x v="0"/>
    <n v="4576"/>
    <x v="29"/>
    <x v="0"/>
    <x v="9"/>
    <s v="Rahul Singh"/>
    <x v="1"/>
  </r>
  <r>
    <s v="https://www.youtube.com/watch?v=zbMHLJ0dY4w"/>
    <n v="1836375"/>
    <s v="SQL Basics for Beginners"/>
    <s v="edureka! - YouTube"/>
    <s v="Edureka"/>
    <x v="2"/>
    <x v="290"/>
    <n v="339614261"/>
    <d v="1899-12-30T00:27:50"/>
    <x v="384"/>
    <x v="306"/>
    <n v="33000"/>
    <x v="3"/>
    <x v="1"/>
    <x v="0"/>
    <x v="0"/>
    <n v="352"/>
    <d v="2022-09-23T00:00:00"/>
    <x v="0"/>
    <n v="7475"/>
    <x v="107"/>
    <x v="0"/>
    <x v="27"/>
    <s v="Rahul Singh"/>
    <x v="1"/>
  </r>
  <r>
    <s v="https://www.youtube.com/watch?v=zCLOJ9j1k2Y"/>
    <n v="12905189"/>
    <s v="Japan in 8K 60fps"/>
    <s v="Armadas - YouTube"/>
    <s v="Armadas"/>
    <x v="2"/>
    <x v="54"/>
    <n v="35759963"/>
    <d v="1899-12-30T00:05:24"/>
    <x v="385"/>
    <x v="307"/>
    <n v="167000"/>
    <x v="6"/>
    <x v="0"/>
    <x v="0"/>
    <x v="0"/>
    <n v="8400"/>
    <d v="2022-09-22T00:00:00"/>
    <x v="0"/>
    <n v="59"/>
    <x v="1"/>
    <x v="0"/>
    <x v="2"/>
    <s v="Rahul Singh"/>
    <x v="4"/>
  </r>
  <r>
    <s v="https://www.youtube.com/watch?v=ze7CiKeVxe0"/>
    <n v="19897294"/>
    <s v="Drug problems"/>
    <s v="https://www.youtube.com/user/JAM05028"/>
    <s v="Jam05028"/>
    <x v="0"/>
    <x v="291"/>
    <n v="33691313"/>
    <d v="1899-12-30T00:05:07"/>
    <x v="159"/>
    <x v="308"/>
    <n v="230000"/>
    <x v="3"/>
    <x v="1"/>
    <x v="0"/>
    <x v="0"/>
    <n v="5343"/>
    <d v="2022-09-19T00:00:00"/>
    <x v="5"/>
    <n v="80"/>
    <x v="7"/>
    <x v="0"/>
    <x v="2"/>
    <s v="prateek"/>
    <x v="4"/>
  </r>
  <r>
    <s v="https://www.youtube.com/watch?v=zhcjkjXWboE"/>
    <n v="333"/>
    <s v="How to Host A portfolio website on GitHub Pages for free | Host an HTML Website online for free"/>
    <s v="https://www.youtube.com/channel/UCHGMk_pb8BE1DdqANC_j5aA"/>
    <s v="The Code Chic"/>
    <x v="1"/>
    <x v="292"/>
    <n v="4072"/>
    <d v="1899-12-30T00:04:33"/>
    <x v="386"/>
    <x v="64"/>
    <n v="6"/>
    <x v="3"/>
    <x v="1"/>
    <x v="0"/>
    <x v="6"/>
    <n v="0"/>
    <s v="N/A"/>
    <x v="0"/>
    <n v="39"/>
    <x v="27"/>
    <x v="0"/>
    <x v="2"/>
    <s v="prateek"/>
    <x v="4"/>
  </r>
  <r>
    <s v="https://www.youtube.com/watch?v=zHpenVvUEyc"/>
    <n v="86971"/>
    <s v="How One Company Is Making Self-Driving Trucks A Reality"/>
    <s v="Business Insider - YouTube"/>
    <s v="Business Insider"/>
    <x v="2"/>
    <x v="149"/>
    <n v="3139694002"/>
    <d v="1899-12-30T00:06:18"/>
    <x v="387"/>
    <x v="9"/>
    <n v="1600"/>
    <x v="3"/>
    <x v="1"/>
    <x v="0"/>
    <x v="0"/>
    <n v="408"/>
    <d v="2022-09-23T00:00:00"/>
    <x v="0"/>
    <n v="5322"/>
    <x v="73"/>
    <x v="0"/>
    <x v="13"/>
    <s v="Rahul Singh"/>
    <x v="2"/>
  </r>
  <r>
    <s v="https://www.youtube.com/watch?v=zhsQsQx6788"/>
    <n v="117297"/>
    <s v="Monsoon Raaga Pre Release Event"/>
    <s v="https://www.youtube.com/c/KannadaPichhar"/>
    <s v="Kannada Pichhar"/>
    <x v="0"/>
    <x v="293"/>
    <n v="173028943"/>
    <d v="1899-12-30T00:01:49"/>
    <x v="388"/>
    <x v="39"/>
    <n v="453"/>
    <x v="0"/>
    <x v="0"/>
    <x v="0"/>
    <x v="1"/>
    <n v="10"/>
    <d v="2022-09-16T00:00:00"/>
    <x v="0"/>
    <n v="7844"/>
    <x v="18"/>
    <x v="0"/>
    <x v="28"/>
    <s v="Akhil Teja"/>
    <x v="3"/>
  </r>
  <r>
    <s v="https://www.youtube.com/watch?v=zhVDk8Y55pA"/>
    <n v="712559"/>
    <s v="10 Most Advanced AI Robots in the World"/>
    <s v="Motech - YouTube"/>
    <s v="Motech"/>
    <x v="2"/>
    <x v="294"/>
    <n v="4455004"/>
    <d v="1899-12-30T00:01:54"/>
    <x v="229"/>
    <x v="309"/>
    <n v="4300"/>
    <x v="3"/>
    <x v="1"/>
    <x v="0"/>
    <x v="0"/>
    <n v="571"/>
    <d v="2022-09-18T00:00:00"/>
    <x v="0"/>
    <n v="30"/>
    <x v="15"/>
    <x v="0"/>
    <x v="2"/>
    <s v="Rahul Singh"/>
    <x v="3"/>
  </r>
  <r>
    <s v="https://www.youtube.com/watch?v=ZIXM37H0mzs"/>
    <n v="1338713"/>
    <s v="Top 20 NEW Features &amp; Updates EXPLAINED"/>
    <s v="PiXimperfect - YouTube"/>
    <s v="Unmesh Dinda"/>
    <x v="0"/>
    <x v="189"/>
    <n v="329727112"/>
    <d v="1899-12-30T00:27:45"/>
    <x v="389"/>
    <x v="310"/>
    <n v="47000"/>
    <x v="3"/>
    <x v="1"/>
    <x v="0"/>
    <x v="0"/>
    <n v="2577"/>
    <d v="2022-09-07T00:00:00"/>
    <x v="2"/>
    <n v="739"/>
    <x v="68"/>
    <x v="0"/>
    <x v="1"/>
    <s v="Rahul Singh"/>
    <x v="1"/>
  </r>
  <r>
    <s v="https://www.youtube.com/watch?v=ZjMsEyG5EjE"/>
    <n v="464983"/>
    <s v="Beyblade Metal Fusion E01 &quot;Pegasus Has Landed&quot;"/>
    <s v="Bey Toons India - YouTube"/>
    <s v="Bey Toons India"/>
    <x v="2"/>
    <x v="295"/>
    <n v="1901853"/>
    <d v="1899-12-30T00:22:03"/>
    <x v="390"/>
    <x v="311"/>
    <n v="9900"/>
    <x v="2"/>
    <x v="0"/>
    <x v="0"/>
    <x v="2"/>
    <n v="0"/>
    <s v="N/A"/>
    <x v="1"/>
    <n v="45"/>
    <x v="27"/>
    <x v="0"/>
    <x v="2"/>
    <s v="Rahul Singh"/>
    <x v="1"/>
  </r>
  <r>
    <s v="https://www.youtube.com/watch?v=zJYgSc4fAEA"/>
    <n v="96706"/>
    <s v="Royal Enfield Hunter 350 Review"/>
    <s v="https://www.youtube.com/c/SagarSheldekarOfficial"/>
    <s v="Sagar Sheldekar Official"/>
    <x v="0"/>
    <x v="296"/>
    <n v="11971349"/>
    <d v="1899-12-30T00:11:33"/>
    <x v="391"/>
    <x v="127"/>
    <n v="4500"/>
    <x v="3"/>
    <x v="0"/>
    <x v="0"/>
    <x v="0"/>
    <n v="818"/>
    <d v="2022-08-23T00:00:00"/>
    <x v="2"/>
    <n v="84"/>
    <x v="16"/>
    <x v="1"/>
    <x v="1"/>
    <s v="Akhil Teja"/>
    <x v="1"/>
  </r>
  <r>
    <s v="https://www.youtube.com/watch?v=ZkbsyRm4vH8"/>
    <n v="263557"/>
    <s v="ake N' Bake - Official Trailer"/>
    <s v="All India Bakchod - YouTube"/>
    <s v="All India Bakchod"/>
    <x v="2"/>
    <x v="167"/>
    <n v="602900852"/>
    <d v="1899-12-30T00:01:26"/>
    <x v="64"/>
    <x v="312"/>
    <n v="10000"/>
    <x v="2"/>
    <x v="1"/>
    <x v="0"/>
    <x v="0"/>
    <n v="351"/>
    <d v="2022-09-23T00:00:00"/>
    <x v="0"/>
    <n v="157"/>
    <x v="31"/>
    <x v="0"/>
    <x v="2"/>
    <s v="Rahul Singh"/>
    <x v="3"/>
  </r>
  <r>
    <s v="https://www.youtube.com/watch?v=ZMuO1nsF8Fk"/>
    <n v="424783"/>
    <s v="PRINCE OF PERSIA The Forgotten Sands Gameplay Walkthrough Part 1 FULL GAME [4K 60FPS] No Commentary"/>
    <s v="https://www.youtube.com/c/MKIceAndFire"/>
    <s v="MKIceAndFire"/>
    <x v="2"/>
    <x v="297"/>
    <n v="1685523078"/>
    <d v="1899-12-30T04:32:56"/>
    <x v="392"/>
    <x v="313"/>
    <n v="5200"/>
    <x v="3"/>
    <x v="0"/>
    <x v="0"/>
    <x v="2"/>
    <n v="371"/>
    <d v="2022-09-22T00:00:00"/>
    <x v="2"/>
    <n v="6945"/>
    <x v="108"/>
    <x v="0"/>
    <x v="2"/>
    <s v="Syed safdar"/>
    <x v="0"/>
  </r>
  <r>
    <s v="https://www.youtube.com/watch?v=zo1XOz4--Bc"/>
    <n v="71068"/>
    <s v="Chinni Muddhu next level conversation"/>
    <s v="https://www.youtube.com/c/RaghuVinestore"/>
    <s v="Raghu Vine store"/>
    <x v="0"/>
    <x v="298"/>
    <n v="52442303"/>
    <d v="1899-12-30T00:01:03"/>
    <x v="238"/>
    <x v="28"/>
    <n v="7000"/>
    <x v="0"/>
    <x v="0"/>
    <x v="1"/>
    <x v="0"/>
    <n v="182"/>
    <d v="2022-09-01T00:00:00"/>
    <x v="0"/>
    <n v="183"/>
    <x v="27"/>
    <x v="0"/>
    <x v="0"/>
    <s v="Akhil Teja"/>
    <x v="3"/>
  </r>
  <r>
    <s v="https://youtu.be/_575JFx6Iq4"/>
    <n v="66320871"/>
    <s v="NO MORE SINGLE: VALENTINE SPECIAL FEAT ROCKY"/>
    <s v="https://www.youtube.com/c/AddictedA1"/>
    <s v="Ajey Nagar"/>
    <x v="0"/>
    <x v="12"/>
    <n v="3014495379"/>
    <d v="1899-12-30T00:06:07"/>
    <x v="393"/>
    <x v="314"/>
    <n v="4100000"/>
    <x v="2"/>
    <x v="1"/>
    <x v="1"/>
    <x v="0"/>
    <n v="98511"/>
    <d v="2022-09-25T00:00:00"/>
    <x v="0"/>
    <n v="179"/>
    <x v="9"/>
    <x v="0"/>
    <x v="0"/>
    <s v="Harshit Prajapat"/>
    <x v="2"/>
  </r>
  <r>
    <s v="https://youtu.be/_kciYqmz52g"/>
    <n v="3428407"/>
    <s v="Rugged Boy Paavangal | Parithabangal"/>
    <s v="https://www.youtube.com/c/Parithabangal"/>
    <s v="Gopi and Sudhakar"/>
    <x v="0"/>
    <x v="299"/>
    <n v="562910909"/>
    <d v="1899-12-30T00:14:48"/>
    <x v="394"/>
    <x v="17"/>
    <n v="219000"/>
    <x v="5"/>
    <x v="1"/>
    <x v="0"/>
    <x v="0"/>
    <n v="8183"/>
    <d v="2022-09-20T00:00:00"/>
    <x v="0"/>
    <n v="260"/>
    <x v="63"/>
    <x v="0"/>
    <x v="12"/>
    <s v="Thinesh"/>
    <x v="1"/>
  </r>
  <r>
    <s v="https://youtu.be/_Q-J0GhUyro"/>
    <n v="10342898"/>
    <s v="ROASTED"/>
    <s v="https://www.youtube.com/c/Arjyouofficial"/>
    <s v="Arjun"/>
    <x v="0"/>
    <x v="300"/>
    <n v="165621440"/>
    <d v="1899-12-30T00:08:39"/>
    <x v="395"/>
    <x v="315"/>
    <n v="873000"/>
    <x v="9"/>
    <x v="1"/>
    <x v="0"/>
    <x v="0"/>
    <n v="46584"/>
    <d v="2022-09-24T00:00:00"/>
    <x v="1"/>
    <n v="58"/>
    <x v="1"/>
    <x v="0"/>
    <x v="2"/>
    <s v="Sanjay Lakshmanan"/>
    <x v="2"/>
  </r>
  <r>
    <s v="https://youtu.be/_vAQFzrBat4"/>
    <n v="1403"/>
    <s v="Little Boy Gives Cookies to Garbage Man"/>
    <s v="https://www.youtube.com/c/newsflare/featured"/>
    <s v="Newsflare"/>
    <x v="2"/>
    <x v="137"/>
    <n v="1006555170"/>
    <d v="1899-12-30T00:08:52"/>
    <x v="121"/>
    <x v="69"/>
    <n v="83"/>
    <x v="3"/>
    <x v="1"/>
    <x v="0"/>
    <x v="0"/>
    <n v="13"/>
    <d v="2022-09-22T00:00:00"/>
    <x v="0"/>
    <n v="4874"/>
    <x v="68"/>
    <x v="0"/>
    <x v="2"/>
    <s v="Jaimo"/>
    <x v="2"/>
  </r>
  <r>
    <s v="https://youtu.be/06vJY6fRhvw"/>
    <n v="261497"/>
    <s v="Dissapointed at our 1st road trip | Couple bike ride Vlog Hussain Manimegalai"/>
    <s v="https://www.youtube.com/c/HussainManimegalai/featured"/>
    <s v="Hussain Manimegalai"/>
    <x v="0"/>
    <x v="301"/>
    <n v="218894484"/>
    <d v="1899-12-30T00:17:46"/>
    <x v="396"/>
    <x v="39"/>
    <n v="10000"/>
    <x v="5"/>
    <x v="0"/>
    <x v="0"/>
    <x v="1"/>
    <n v="332"/>
    <d v="2022-09-21T00:00:00"/>
    <x v="0"/>
    <n v="248"/>
    <x v="57"/>
    <x v="0"/>
    <x v="11"/>
    <s v="Jaimo"/>
    <x v="1"/>
  </r>
  <r>
    <s v="https://youtu.be/0e3GPea1Tyg"/>
    <n v="294888050"/>
    <s v="$456,000 Squid Game In Real Life!"/>
    <s v="https://www.youtube.com/user/MrBeast6000"/>
    <s v="Mr Beast"/>
    <x v="4"/>
    <x v="302"/>
    <n v="17372805168"/>
    <d v="1899-12-31T01:41:00"/>
    <x v="397"/>
    <x v="263"/>
    <n v="14000000"/>
    <x v="3"/>
    <x v="1"/>
    <x v="0"/>
    <x v="0"/>
    <n v="660000"/>
    <d v="2022-09-23T00:00:00"/>
    <x v="0"/>
    <n v="728"/>
    <x v="7"/>
    <x v="0"/>
    <x v="0"/>
    <s v="Shashank"/>
    <x v="0"/>
  </r>
  <r>
    <s v="https://youtu.be/0etUwuIOjvc"/>
    <n v="800048"/>
    <s v="1V1 CHALLENGE WITH STAR CAPTAIN"/>
    <s v="https://www.youtube.com/c/ActionGaming1"/>
    <s v="Action"/>
    <x v="0"/>
    <x v="275"/>
    <n v="10481768"/>
    <d v="1899-12-30T10:23:00"/>
    <x v="398"/>
    <x v="316"/>
    <n v="45000"/>
    <x v="10"/>
    <x v="1"/>
    <x v="0"/>
    <x v="2"/>
    <n v="2800"/>
    <d v="2022-09-23T00:00:00"/>
    <x v="0"/>
    <n v="153"/>
    <x v="17"/>
    <x v="0"/>
    <x v="0"/>
    <s v="Shashank"/>
    <x v="0"/>
  </r>
  <r>
    <s v="https://youtu.be/0I3WXCKfpEQ"/>
    <n v="4290380"/>
    <s v="Khaana Kaun Banayega | Stand up comedy by Gaurav Gupta"/>
    <s v="https://www.youtube.com/channel/UCkv2ml-PB1ZKPGfR7XowRSA"/>
    <s v="Gaurav Gupta"/>
    <x v="0"/>
    <x v="303"/>
    <n v="80002019"/>
    <d v="1899-12-30T00:16:27"/>
    <x v="399"/>
    <x v="42"/>
    <n v="128000"/>
    <x v="2"/>
    <x v="0"/>
    <x v="1"/>
    <x v="1"/>
    <n v="6939"/>
    <d v="2022-09-25T00:00:00"/>
    <x v="2"/>
    <n v="30"/>
    <x v="15"/>
    <x v="0"/>
    <x v="0"/>
    <s v="Harshit Prajapat"/>
    <x v="1"/>
  </r>
  <r>
    <s v="https://youtu.be/0MTy3s8AMuQ"/>
    <n v="1407574"/>
    <s v="VENDHU THANINDHATHU KAADU Review - Simbu, Gautam Vasudevan - Tamil Talkies"/>
    <s v="https://www.youtube.com/c/TamilTalkies/featured"/>
    <s v="Tamil Talkies"/>
    <x v="0"/>
    <x v="99"/>
    <n v="393516109"/>
    <d v="1899-12-30T00:08:28"/>
    <x v="17"/>
    <x v="29"/>
    <n v="22000"/>
    <x v="5"/>
    <x v="0"/>
    <x v="1"/>
    <x v="0"/>
    <n v="3093"/>
    <d v="2022-09-27T00:00:00"/>
    <x v="0"/>
    <n v="822"/>
    <x v="0"/>
    <x v="0"/>
    <x v="2"/>
    <s v="Jaimo"/>
    <x v="2"/>
  </r>
  <r>
    <s v="https://youtu.be/0MVooY7Bo34"/>
    <n v="1747"/>
    <s v="Malampuzha Dam for sale"/>
    <s v="https://www.youtube.com/UCac89AKnPWw-y4mREC4WrMw"/>
    <s v="Boban mattumantha"/>
    <x v="0"/>
    <x v="304"/>
    <n v="8941"/>
    <d v="1899-12-30T00:33:12"/>
    <x v="400"/>
    <x v="317"/>
    <n v="39"/>
    <x v="9"/>
    <x v="0"/>
    <x v="0"/>
    <x v="2"/>
    <n v="1"/>
    <d v="2020-05-17T00:00:00"/>
    <x v="1"/>
    <n v="207"/>
    <x v="15"/>
    <x v="0"/>
    <x v="2"/>
    <s v="Sanjay Lakshmanan"/>
    <x v="0"/>
  </r>
  <r>
    <s v="https://youtu.be/0PuvJgfadzs"/>
    <n v="1186526"/>
    <s v="If Turkey Raises Kashmir, India will raise Cyprus Issue| Jaishankar hits back at Erdogan over Cyprus"/>
    <s v="https://www.youtube.com/c/WorldAffairsUnacademy"/>
    <s v="Prashant Dhawan"/>
    <x v="0"/>
    <x v="207"/>
    <n v="1238349925"/>
    <d v="1899-12-30T09:43:00"/>
    <x v="401"/>
    <x v="9"/>
    <n v="13000"/>
    <x v="2"/>
    <x v="0"/>
    <x v="0"/>
    <x v="2"/>
    <n v="822"/>
    <d v="2022-09-21T00:00:00"/>
    <x v="0"/>
    <n v="1000"/>
    <x v="51"/>
    <x v="0"/>
    <x v="5"/>
    <s v="Adarsh"/>
    <x v="0"/>
  </r>
  <r>
    <s v="https://youtu.be/10Vfnjprr_A"/>
    <n v="915277"/>
    <s v="When u take a GPS Shortcut"/>
    <s v="https://www.youtube.com/c/AdamW"/>
    <s v="Adam Waheed"/>
    <x v="0"/>
    <x v="305"/>
    <n v="6060616436"/>
    <d v="1899-12-30T00:02:39"/>
    <x v="234"/>
    <x v="176"/>
    <n v="35000"/>
    <x v="3"/>
    <x v="1"/>
    <x v="1"/>
    <x v="0"/>
    <n v="806"/>
    <d v="2022-09-25T00:00:00"/>
    <x v="0"/>
    <n v="542"/>
    <x v="16"/>
    <x v="0"/>
    <x v="2"/>
    <s v="Harshit Prajapat"/>
    <x v="4"/>
  </r>
  <r>
    <s v="https://youtu.be/16c9Wcq7EKg"/>
    <n v="1157031"/>
    <s v="Part 1 KERALA POLICE Social Media Reaction"/>
    <s v="https://www.youtube.com/c/KeralaPoliceOfficial"/>
    <s v="Kerala Police"/>
    <x v="2"/>
    <x v="306"/>
    <n v="6770281"/>
    <d v="1899-12-30T00:07:02"/>
    <x v="402"/>
    <x v="318"/>
    <n v="146000"/>
    <x v="9"/>
    <x v="1"/>
    <x v="0"/>
    <x v="0"/>
    <n v="9103"/>
    <d v="2020-09-28T00:00:00"/>
    <x v="0"/>
    <n v="161"/>
    <x v="51"/>
    <x v="0"/>
    <x v="2"/>
    <s v="Sanjay Lakshmanan"/>
    <x v="2"/>
  </r>
  <r>
    <s v="https://youtu.be/1DL6w0EUQNs"/>
    <n v="230176"/>
    <s v="AI In Hardware"/>
    <s v="https://www.youtube.com/user/krishnaik07"/>
    <s v="Krish Naik"/>
    <x v="0"/>
    <x v="307"/>
    <n v="61775251"/>
    <d v="1899-12-30T00:11:55"/>
    <x v="403"/>
    <x v="38"/>
    <n v="1131"/>
    <x v="3"/>
    <x v="0"/>
    <x v="0"/>
    <x v="2"/>
    <n v="47"/>
    <d v="2022-06-22T00:00:00"/>
    <x v="0"/>
    <n v="1497"/>
    <x v="55"/>
    <x v="1"/>
    <x v="12"/>
    <s v="Shashank"/>
    <x v="1"/>
  </r>
  <r>
    <s v="https://youtu.be/1RhCjILZr9c"/>
    <n v="47121"/>
    <s v="Halo Infinite The Secret Weapons You Normally Can't Use"/>
    <s v="https://www.youtube.com/c/Generalkidd"/>
    <s v="Generalkidd"/>
    <x v="2"/>
    <x v="88"/>
    <n v="139387001"/>
    <d v="1899-12-30T00:12:14"/>
    <x v="404"/>
    <x v="153"/>
    <n v="1500"/>
    <x v="3"/>
    <x v="1"/>
    <x v="0"/>
    <x v="3"/>
    <n v="177"/>
    <d v="2022-08-26T00:00:00"/>
    <x v="0"/>
    <n v="2025"/>
    <x v="25"/>
    <x v="0"/>
    <x v="2"/>
    <s v="Harshit Prajapat"/>
    <x v="1"/>
  </r>
  <r>
    <s v="https://youtu.be/1xtrIEwY_zY"/>
    <n v="295952"/>
    <s v="Movie Recommender System Project | Content Based Recommender System with Heroku Deployment"/>
    <s v="https://www.youtube.com/c/CampusX-official"/>
    <s v="Campus X"/>
    <x v="0"/>
    <x v="308"/>
    <n v="3229810"/>
    <d v="1899-12-30T02:17:41"/>
    <x v="405"/>
    <x v="319"/>
    <n v="6100"/>
    <x v="2"/>
    <x v="0"/>
    <x v="0"/>
    <x v="1"/>
    <n v="487"/>
    <d v="2022-09-22T00:00:00"/>
    <x v="0"/>
    <n v="904"/>
    <x v="22"/>
    <x v="0"/>
    <x v="0"/>
    <s v="Shashank"/>
    <x v="0"/>
  </r>
  <r>
    <s v="https://youtu.be/1zxY-0FmxWk"/>
    <n v="5585"/>
    <s v="Kunal Shah on Building Credibility and Community"/>
    <s v="https://www.youtube.com/c/yourstorytv"/>
    <s v="your story tv"/>
    <x v="2"/>
    <x v="309"/>
    <n v="19809968"/>
    <d v="1899-12-30T00:06:49"/>
    <x v="406"/>
    <x v="179"/>
    <n v="206"/>
    <x v="3"/>
    <x v="1"/>
    <x v="0"/>
    <x v="0"/>
    <n v="3"/>
    <d v="2022-06-09T00:00:00"/>
    <x v="0"/>
    <n v="3600"/>
    <x v="19"/>
    <x v="0"/>
    <x v="2"/>
    <s v="Sanjay Lakshmanan"/>
    <x v="2"/>
  </r>
  <r>
    <s v="https://youtu.be/25ZuKkbHdqM"/>
    <n v="34637256"/>
    <s v="ELON MUSK, JAY LENO AND THE 2021 CYBERTRUCK (FULL SEGMENT) | Jay Leno's Garage"/>
    <s v="https://www.youtube.com/c/CNBCPrime/featured"/>
    <s v="CNBC Prime"/>
    <x v="0"/>
    <x v="310"/>
    <n v="293806243"/>
    <d v="1899-12-30T04:33:36"/>
    <x v="407"/>
    <x v="320"/>
    <n v="525000"/>
    <x v="3"/>
    <x v="1"/>
    <x v="0"/>
    <x v="0"/>
    <n v="36892"/>
    <d v="2022-09-23T00:00:00"/>
    <x v="0"/>
    <n v="4300"/>
    <x v="109"/>
    <x v="0"/>
    <x v="0"/>
    <s v="Aakash Dodia"/>
    <x v="0"/>
  </r>
  <r>
    <s v="https://youtu.be/2kJDTzFtUr4"/>
    <n v="1292701"/>
    <s v="How ASML TSMC And Intel Dominate The Chip Market | CNBC Marathon"/>
    <s v="https://www.youtube.com/c/CNBC"/>
    <s v="CNBC"/>
    <x v="2"/>
    <x v="311"/>
    <n v="143122"/>
    <d v="1899-12-30T00:56:38"/>
    <x v="408"/>
    <x v="17"/>
    <n v="11000"/>
    <x v="3"/>
    <x v="1"/>
    <x v="0"/>
    <x v="1"/>
    <n v="1100"/>
    <d v="2022-09-28T00:00:00"/>
    <x v="0"/>
    <n v="53000"/>
    <x v="110"/>
    <x v="1"/>
    <x v="2"/>
    <s v="Sanjay Lakshmanan"/>
    <x v="0"/>
  </r>
  <r>
    <s v="https://youtu.be/2LgKPtbRne8"/>
    <n v="255907"/>
    <s v="Thar Se Uttarakhand Aate Hii Khatarnaak Landslide Dekhne Ko Mila"/>
    <s v="https://www.youtube.com/c/MSKvlogs/featured"/>
    <s v="MSK"/>
    <x v="0"/>
    <x v="3"/>
    <n v="335344995"/>
    <d v="1899-12-30T00:11:29"/>
    <x v="409"/>
    <x v="69"/>
    <n v="21000"/>
    <x v="2"/>
    <x v="0"/>
    <x v="0"/>
    <x v="1"/>
    <n v="401"/>
    <d v="2022-09-21T00:00:00"/>
    <x v="0"/>
    <n v="990"/>
    <x v="28"/>
    <x v="0"/>
    <x v="2"/>
    <s v="Jaimo"/>
    <x v="1"/>
  </r>
  <r>
    <s v="https://youtu.be/2LsJMGaDfuo"/>
    <n v="117097"/>
    <s v="Vendhu Thanindhathu Kaadu Review In Tamil - VTK Review | Marana Honest Review | STR | GVM"/>
    <s v="https://www.youtube.com/c/EnowaytionPlusOfficial"/>
    <s v="Enowaytion Plus"/>
    <x v="0"/>
    <x v="312"/>
    <n v="191083587"/>
    <d v="1899-12-30T00:06:44"/>
    <x v="410"/>
    <x v="69"/>
    <n v="11000"/>
    <x v="5"/>
    <x v="0"/>
    <x v="1"/>
    <x v="1"/>
    <n v="286"/>
    <d v="2022-09-20T00:00:00"/>
    <x v="0"/>
    <n v="3090"/>
    <x v="111"/>
    <x v="0"/>
    <x v="29"/>
    <s v="Jaimo"/>
    <x v="2"/>
  </r>
  <r>
    <s v="https://youtu.be/2OgBGn1oZc8"/>
    <n v="9631561"/>
    <s v="How to Download COVID-19 Vaccine Certificate Using CoWIN Website &amp; Aarogya Setu"/>
    <s v="https://www.youtube.com/c/Gadgets360"/>
    <s v="Dianna Cowon"/>
    <x v="1"/>
    <x v="313"/>
    <n v="163848464"/>
    <d v="1899-12-30T00:03:41"/>
    <x v="111"/>
    <x v="321"/>
    <n v="85000"/>
    <x v="3"/>
    <x v="0"/>
    <x v="0"/>
    <x v="0"/>
    <n v="2591"/>
    <d v="2022-05-28T00:00:00"/>
    <x v="0"/>
    <n v="3300"/>
    <x v="80"/>
    <x v="0"/>
    <x v="2"/>
    <s v="Sanjay Lakshmanan"/>
    <x v="4"/>
  </r>
  <r>
    <s v="https://youtu.be/2tdQManqyE0"/>
    <n v="46174"/>
    <s v="The Best Moving Averages for Trading - Money Show Event"/>
    <s v="https://www.youtube.com/c/OliverVelezTrading/featured"/>
    <s v="Oliver Velez"/>
    <x v="0"/>
    <x v="314"/>
    <n v="22451639"/>
    <d v="1899-12-30T00:31:13"/>
    <x v="411"/>
    <x v="322"/>
    <n v="1800"/>
    <x v="3"/>
    <x v="1"/>
    <x v="0"/>
    <x v="0"/>
    <n v="146"/>
    <d v="2022-09-07T00:00:00"/>
    <x v="0"/>
    <n v="1686"/>
    <x v="88"/>
    <x v="0"/>
    <x v="4"/>
    <s v="Thinesh"/>
    <x v="0"/>
  </r>
  <r>
    <s v="https://youtu.be/2Uj1A9AguFs"/>
    <n v="38035015"/>
    <s v="Most Popular Websites 1996 - 2019"/>
    <s v="https://www.youtube.com/channel/UCkWbqlDAyJh2n8DN5X6NZyg"/>
    <s v="Data Is Wonderful"/>
    <x v="4"/>
    <x v="315"/>
    <n v="235117126"/>
    <d v="1899-12-30T08:25:00"/>
    <x v="412"/>
    <x v="323"/>
    <n v="421000"/>
    <x v="3"/>
    <x v="0"/>
    <x v="0"/>
    <x v="0"/>
    <n v="50000"/>
    <d v="2022-09-23T00:00:00"/>
    <x v="2"/>
    <n v="58"/>
    <x v="16"/>
    <x v="0"/>
    <x v="0"/>
    <s v="Shashank"/>
    <x v="0"/>
  </r>
  <r>
    <s v="https://youtu.be/2WbJxLur5Uk"/>
    <n v="9212498"/>
    <s v="Top 23 Nuclear Bomb Scenes in Gaming"/>
    <s v="https://www.youtube.com/c/Svirok"/>
    <s v="Svirok"/>
    <x v="0"/>
    <x v="316"/>
    <n v="84867567"/>
    <d v="1899-12-30T00:15:50"/>
    <x v="413"/>
    <x v="324"/>
    <n v="135000"/>
    <x v="3"/>
    <x v="0"/>
    <x v="0"/>
    <x v="2"/>
    <n v="8276"/>
    <d v="2022-09-25T00:00:00"/>
    <x v="0"/>
    <n v="985"/>
    <x v="64"/>
    <x v="0"/>
    <x v="2"/>
    <s v="Harshit Prajapat"/>
    <x v="1"/>
  </r>
  <r>
    <s v="https://youtu.be/3mnSDifDSxQ"/>
    <n v="29060033"/>
    <s v="The Largest Star in the Universe – Size Comparison"/>
    <s v="https://www.youtube.com/c/inanutshell"/>
    <s v="Kurzgesagt – In a Nutshell"/>
    <x v="2"/>
    <x v="317"/>
    <n v="2092567915"/>
    <d v="1899-12-30T00:11:58"/>
    <x v="414"/>
    <x v="325"/>
    <n v="742000"/>
    <x v="3"/>
    <x v="1"/>
    <x v="0"/>
    <x v="0"/>
    <n v="40452"/>
    <d v="2022-09-25T00:00:00"/>
    <x v="0"/>
    <n v="163"/>
    <x v="9"/>
    <x v="0"/>
    <x v="2"/>
    <s v="Harshit Prajapat"/>
    <x v="1"/>
  </r>
  <r>
    <s v="https://youtu.be/3RNAhmu5orY"/>
    <n v="23"/>
    <s v="Referencing Battle between Relative and Fixed Referencing"/>
    <s v="https://www.youtube.com/results?search_query=your+excel+guy"/>
    <s v="Kadhiravan Jayachandhiran"/>
    <x v="0"/>
    <x v="318"/>
    <n v="2797"/>
    <d v="1899-12-30T00:02:45"/>
    <x v="415"/>
    <x v="37"/>
    <n v="3"/>
    <x v="3"/>
    <x v="1"/>
    <x v="0"/>
    <x v="0"/>
    <n v="0"/>
    <s v="N/A"/>
    <x v="0"/>
    <n v="66"/>
    <x v="22"/>
    <x v="0"/>
    <x v="2"/>
    <s v="Thinesh"/>
    <x v="4"/>
  </r>
  <r>
    <s v="https://youtu.be/3vlNf1WCJc8"/>
    <n v="1090669"/>
    <s v="Shawarma | Comedy | Jumpcuts | Hari &amp; Naresh"/>
    <s v="https://www.youtube.com/c/jumpcuts"/>
    <s v="Hari baskar"/>
    <x v="0"/>
    <x v="319"/>
    <n v="268584946"/>
    <d v="1899-12-30T00:09:46"/>
    <x v="416"/>
    <x v="122"/>
    <n v="86000"/>
    <x v="5"/>
    <x v="0"/>
    <x v="0"/>
    <x v="0"/>
    <n v="1858"/>
    <d v="2022-08-20T00:00:00"/>
    <x v="2"/>
    <n v="113"/>
    <x v="50"/>
    <x v="0"/>
    <x v="2"/>
    <s v="Thinesh"/>
    <x v="2"/>
  </r>
  <r>
    <s v="https://youtu.be/3w6UuOARJxs"/>
    <n v="25797350"/>
    <s v="Extreme Chinese Street Food - JACUZZI CHICKEN and Market Tour in Kunming! | Yunnan, China Day 4"/>
    <s v="(8) Mark Wiens - YouTube"/>
    <s v="Mark Wiens"/>
    <x v="0"/>
    <x v="320"/>
    <n v="2175362276"/>
    <d v="1899-12-30T00:29:34"/>
    <x v="417"/>
    <x v="326"/>
    <n v="182000"/>
    <x v="3"/>
    <x v="1"/>
    <x v="0"/>
    <x v="0"/>
    <n v="13158"/>
    <d v="2022-09-23T00:00:00"/>
    <x v="4"/>
    <n v="1200"/>
    <x v="40"/>
    <x v="0"/>
    <x v="2"/>
    <s v="Aakash Dodia"/>
    <x v="1"/>
  </r>
  <r>
    <s v="https://youtu.be/4_g70uxPXrA"/>
    <n v="2858264"/>
    <s v="Monthly Income Scenario - the reality"/>
    <s v="https://www.youtube.com/c/jumpcuts"/>
    <s v="Hari baskar"/>
    <x v="0"/>
    <x v="319"/>
    <n v="268584946"/>
    <d v="1899-12-30T00:05:04"/>
    <x v="418"/>
    <x v="327"/>
    <n v="125000"/>
    <x v="5"/>
    <x v="0"/>
    <x v="0"/>
    <x v="0"/>
    <n v="4135"/>
    <d v="2022-08-20T00:00:00"/>
    <x v="0"/>
    <n v="113"/>
    <x v="50"/>
    <x v="0"/>
    <x v="2"/>
    <s v="Thinesh"/>
    <x v="4"/>
  </r>
  <r>
    <s v="https://youtu.be/4_ShUZ38hbI"/>
    <n v="803748"/>
    <s v="Why R u Running 💨 @7seaSPRAYGOD 🙂"/>
    <s v="https://www.youtube.com/c/OMEGAAAA"/>
    <s v="Sahil Jakhar"/>
    <x v="0"/>
    <x v="321"/>
    <n v="25563846"/>
    <d v="1899-12-30T00:00:29"/>
    <x v="419"/>
    <x v="328"/>
    <n v="37000"/>
    <x v="2"/>
    <x v="0"/>
    <x v="1"/>
    <x v="0"/>
    <n v="274"/>
    <d v="2022-09-09T00:00:00"/>
    <x v="2"/>
    <n v="344"/>
    <x v="1"/>
    <x v="0"/>
    <x v="2"/>
    <s v="Shashank"/>
    <x v="3"/>
  </r>
  <r>
    <s v="https://youtu.be/4fOl2ztxBVk"/>
    <n v="4450290"/>
    <s v="Huge 100-inch 4K Laser TV - 100 Inches for Less $$$"/>
    <s v="https://www.youtube.com/c/unboxtherapy"/>
    <s v="Lewis Hilsenteger"/>
    <x v="0"/>
    <x v="29"/>
    <n v="4357128406"/>
    <d v="1899-12-30T00:09:28"/>
    <x v="22"/>
    <x v="329"/>
    <n v="36732"/>
    <x v="3"/>
    <x v="1"/>
    <x v="0"/>
    <x v="2"/>
    <n v="2900"/>
    <d v="2022-09-23T00:00:00"/>
    <x v="2"/>
    <n v="2065"/>
    <x v="18"/>
    <x v="0"/>
    <x v="0"/>
    <s v="Shashank"/>
    <x v="2"/>
  </r>
  <r>
    <s v="https://youtu.be/4PSUMFv58Lg"/>
    <n v="2959747"/>
    <s v="Kaun Hai Asli Pankaj Tripathi Ft. Pankaj Tripathi &amp; Abhishake Jha | TSP"/>
    <s v="https://www.youtube.com/c/TheScreenPatti"/>
    <s v="The Screen Patti"/>
    <x v="2"/>
    <x v="322"/>
    <n v="973013708"/>
    <d v="1899-12-30T00:11:39"/>
    <x v="420"/>
    <x v="148"/>
    <n v="161000"/>
    <x v="2"/>
    <x v="1"/>
    <x v="0"/>
    <x v="2"/>
    <n v="3874"/>
    <d v="2022-09-25T00:00:00"/>
    <x v="0"/>
    <n v="306"/>
    <x v="21"/>
    <x v="1"/>
    <x v="7"/>
    <s v="Harshit Prajapat"/>
    <x v="1"/>
  </r>
  <r>
    <s v="https://youtu.be/4tKYXfOtBGs"/>
    <n v="207799"/>
    <s v="Thailand| World Ride Day 25 | Cherry Vlogs"/>
    <s v="https://www.youtube.com/c/CherryVlogs-CV"/>
    <s v="Cherry Vlogs"/>
    <x v="0"/>
    <x v="323"/>
    <n v="140247935"/>
    <d v="1899-12-30T00:20:52"/>
    <x v="421"/>
    <x v="106"/>
    <n v="22000"/>
    <x v="5"/>
    <x v="0"/>
    <x v="0"/>
    <x v="1"/>
    <n v="941"/>
    <d v="2022-09-06T00:00:00"/>
    <x v="2"/>
    <n v="885"/>
    <x v="21"/>
    <x v="0"/>
    <x v="11"/>
    <s v="Jaimo"/>
    <x v="1"/>
  </r>
  <r>
    <s v="https://youtu.be/4UAGIwrktmw"/>
    <n v="1141029"/>
    <s v="Disha Teaches Meenu a Lesson | Jitendra Kumar, Arushi Sharma | Jaadugar | Netflix India"/>
    <s v="https://www.youtube.com/c/NetflixIndiaOfficial"/>
    <s v="Netflix India"/>
    <x v="2"/>
    <x v="324"/>
    <n v="5467041937"/>
    <d v="1899-12-30T00:03:01"/>
    <x v="422"/>
    <x v="121"/>
    <n v="13000"/>
    <x v="2"/>
    <x v="0"/>
    <x v="0"/>
    <x v="2"/>
    <n v="160"/>
    <d v="2022-09-25T00:00:00"/>
    <x v="0"/>
    <n v="2829"/>
    <x v="95"/>
    <x v="0"/>
    <x v="30"/>
    <s v="Harshit Prajapat"/>
    <x v="4"/>
  </r>
  <r>
    <s v="https://youtu.be/52kmumrAEW8"/>
    <n v="853065"/>
    <s v="Scout &amp; BLOOPERS [ Fails ] - Behind the Scenes Compilation *EPIC "/>
    <s v="https://www.youtube.com/c/sc0utOP"/>
    <s v="Tanmay Singh"/>
    <x v="0"/>
    <x v="325"/>
    <n v="545401335"/>
    <d v="1899-12-30T00:11:09"/>
    <x v="423"/>
    <x v="330"/>
    <n v="108000"/>
    <x v="2"/>
    <x v="0"/>
    <x v="0"/>
    <x v="0"/>
    <n v="2392"/>
    <d v="2022-07-20T00:00:00"/>
    <x v="0"/>
    <n v="865"/>
    <x v="22"/>
    <x v="0"/>
    <x v="0"/>
    <s v="Thinesh"/>
    <x v="1"/>
  </r>
  <r>
    <s v="https://youtu.be/5AF2sefJvGs"/>
    <n v="2572581"/>
    <s v="Tea Kadai Paavangal | Parithabangal"/>
    <s v="https://www.youtube.com/c/Parithabangal/featured"/>
    <s v="Parithabangal"/>
    <x v="0"/>
    <x v="299"/>
    <n v="555719144"/>
    <d v="1899-12-30T00:13:01"/>
    <x v="424"/>
    <x v="100"/>
    <n v="137000"/>
    <x v="5"/>
    <x v="1"/>
    <x v="0"/>
    <x v="1"/>
    <n v="2600"/>
    <d v="2022-09-20T00:00:00"/>
    <x v="0"/>
    <n v="257"/>
    <x v="63"/>
    <x v="0"/>
    <x v="1"/>
    <s v="Jaimo"/>
    <x v="1"/>
  </r>
  <r>
    <s v="https://youtu.be/5INZBeuaETg"/>
    <n v="16533651"/>
    <s v="BATTLEGROUNDS MOBILE INDIA"/>
    <s v="https://www.youtube.com/c/BattlegroundsMobile_IN"/>
    <s v="Battlegrounds Mobile"/>
    <x v="4"/>
    <x v="326"/>
    <n v="467532199"/>
    <d v="1899-12-30T00:10:00"/>
    <x v="24"/>
    <x v="331"/>
    <n v="1100000"/>
    <x v="3"/>
    <x v="0"/>
    <x v="0"/>
    <x v="3"/>
    <n v="88000"/>
    <d v="2022-09-23T00:00:00"/>
    <x v="4"/>
    <n v="347"/>
    <x v="7"/>
    <x v="0"/>
    <x v="0"/>
    <s v="Shashank"/>
    <x v="1"/>
  </r>
  <r>
    <s v="https://youtu.be/5ivdBwrBX8Q"/>
    <n v="101282"/>
    <s v="SOLO Moto Camping | RELAX to Nature ASMR | Silent Vlog"/>
    <s v="https://www.youtube.com/c/RobHamilton11/featured"/>
    <s v="Rob Hamilton"/>
    <x v="0"/>
    <x v="327"/>
    <n v="4361724"/>
    <d v="1899-12-30T00:29:02"/>
    <x v="32"/>
    <x v="170"/>
    <n v="1600"/>
    <x v="3"/>
    <x v="1"/>
    <x v="0"/>
    <x v="1"/>
    <n v="254"/>
    <d v="2022-09-23T00:00:00"/>
    <x v="2"/>
    <n v="8"/>
    <x v="15"/>
    <x v="0"/>
    <x v="0"/>
    <s v="Jaimo"/>
    <x v="1"/>
  </r>
  <r>
    <s v="https://youtu.be/5JKTbU6RnA0"/>
    <n v="717923"/>
    <s v="How India can Become Rich by Adopting the Ireland Education Model?"/>
    <s v="https://www.youtube.com/c/ThinkSchool"/>
    <s v="Ganesh Prasad"/>
    <x v="0"/>
    <x v="328"/>
    <n v="134771915"/>
    <d v="1899-12-30T11:45:00"/>
    <x v="425"/>
    <x v="332"/>
    <n v="29576"/>
    <x v="3"/>
    <x v="1"/>
    <x v="0"/>
    <x v="2"/>
    <n v="1800"/>
    <d v="2022-09-20T00:00:00"/>
    <x v="0"/>
    <n v="171"/>
    <x v="7"/>
    <x v="1"/>
    <x v="15"/>
    <s v="Shashank"/>
    <x v="0"/>
  </r>
  <r>
    <s v="https://youtu.be/5LGvQaYB67I"/>
    <n v="2287635"/>
    <s v="How HDFC's Genius strategies KILLED the Banking Monopolies in India? : Business Case study"/>
    <s v="https://www.youtube.com/c/ThinkSchool"/>
    <s v="Ganesh Prasad"/>
    <x v="0"/>
    <x v="328"/>
    <n v="134771915"/>
    <d v="1899-12-30T13:16:00"/>
    <x v="426"/>
    <x v="57"/>
    <n v="44690"/>
    <x v="3"/>
    <x v="1"/>
    <x v="0"/>
    <x v="1"/>
    <n v="1200"/>
    <d v="2022-09-19T00:00:00"/>
    <x v="0"/>
    <n v="171"/>
    <x v="7"/>
    <x v="1"/>
    <x v="15"/>
    <s v="Shashank"/>
    <x v="0"/>
  </r>
  <r>
    <s v="https://youtu.be/5Tm0H1CXgXI"/>
    <n v="638360"/>
    <s v="$178 vs $12 Sundae: Pro Chef &amp; Home Cook Swap Ingredients | Epicurious"/>
    <s v="https://www.youtube.com/user/epicuriousdotcom"/>
    <s v="Epicurious"/>
    <x v="5"/>
    <x v="329"/>
    <n v="1200886529"/>
    <d v="1899-12-30T00:17:14"/>
    <x v="427"/>
    <x v="28"/>
    <n v="11000"/>
    <x v="3"/>
    <x v="1"/>
    <x v="0"/>
    <x v="0"/>
    <n v="466"/>
    <d v="2022-09-20T00:00:00"/>
    <x v="0"/>
    <n v="1342"/>
    <x v="112"/>
    <x v="0"/>
    <x v="1"/>
    <s v="Thinesh"/>
    <x v="1"/>
  </r>
  <r>
    <s v="https://youtu.be/5v-wyR5emRw"/>
    <n v="12969755"/>
    <s v="Tell Me About Yourself - A Good Answer To This Interview Question"/>
    <s v="https://www.youtube.com/c/DanLok"/>
    <s v="Dan Lok"/>
    <x v="0"/>
    <x v="330"/>
    <n v="264775466"/>
    <d v="1899-12-30T10:01:00"/>
    <x v="428"/>
    <x v="333"/>
    <n v="506000"/>
    <x v="3"/>
    <x v="1"/>
    <x v="0"/>
    <x v="2"/>
    <n v="10000"/>
    <d v="2022-08-22T00:00:00"/>
    <x v="0"/>
    <n v="1729"/>
    <x v="113"/>
    <x v="0"/>
    <x v="0"/>
    <s v="Shashank"/>
    <x v="0"/>
  </r>
  <r>
    <s v="https://youtu.be/5xpPqUvzXzY"/>
    <n v="100323"/>
    <s v="The Bombay Journey ft. Swara Bhasker with Siddharth Aalambayan - EP92"/>
    <s v="https://www.youtube.com/c/MashableIndiaYT/featured"/>
    <s v="Mashable India"/>
    <x v="0"/>
    <x v="331"/>
    <n v="124395531"/>
    <d v="1899-12-30T00:36:12"/>
    <x v="429"/>
    <x v="3"/>
    <n v="1900"/>
    <x v="3"/>
    <x v="0"/>
    <x v="0"/>
    <x v="1"/>
    <n v="475"/>
    <d v="2022-09-24T00:00:00"/>
    <x v="0"/>
    <n v="832"/>
    <x v="35"/>
    <x v="1"/>
    <x v="4"/>
    <s v="Jaimo"/>
    <x v="0"/>
  </r>
  <r>
    <s v="https://youtu.be/6AAZf_MjWos"/>
    <n v="5715307"/>
    <s v="ICE AGE: DAWN OF THE DINOSAUR Clips - &quot;A Brother I Never Had&quot; (2009)"/>
    <s v="https://www.youtube.com/channel/UC2sxxXRBL5SgY0fI58BrOCA"/>
    <s v="JoBlo Animated Videos"/>
    <x v="2"/>
    <x v="332"/>
    <n v="876389815"/>
    <d v="1899-12-30T00:10:19"/>
    <x v="430"/>
    <x v="334"/>
    <n v="43000"/>
    <x v="3"/>
    <x v="1"/>
    <x v="1"/>
    <x v="0"/>
    <n v="0"/>
    <s v="N/A"/>
    <x v="0"/>
    <n v="2670"/>
    <x v="28"/>
    <x v="0"/>
    <x v="6"/>
    <s v="Harshit Prajapat"/>
    <x v="1"/>
  </r>
  <r>
    <s v="https://youtu.be/6DSrh02KxEs"/>
    <n v="17904937"/>
    <s v="BYN : We All Have That One Friend Feat. Ashish Chanchlani"/>
    <s v="https://www.youtube.com/user/beyounick"/>
    <s v="Beyounick"/>
    <x v="4"/>
    <x v="244"/>
    <n v="842626529"/>
    <d v="1899-12-30T03:38:00"/>
    <x v="431"/>
    <x v="335"/>
    <n v="670000"/>
    <x v="2"/>
    <x v="1"/>
    <x v="0"/>
    <x v="0"/>
    <n v="6500"/>
    <d v="2022-09-01T00:00:00"/>
    <x v="1"/>
    <n v="270"/>
    <x v="52"/>
    <x v="0"/>
    <x v="0"/>
    <s v="Shashank"/>
    <x v="0"/>
  </r>
  <r>
    <s v="https://youtu.be/6m4sPMOH5A4"/>
    <n v="321647"/>
    <s v="iPhone 14 Pro UNBOXING and SETUP - Space Black"/>
    <s v="https://www.youtube.com/c/KarlConrad"/>
    <s v="Karl Conrad"/>
    <x v="0"/>
    <x v="333"/>
    <n v="151503220"/>
    <d v="1899-12-30T00:11:06"/>
    <x v="432"/>
    <x v="69"/>
    <n v="5800"/>
    <x v="3"/>
    <x v="0"/>
    <x v="0"/>
    <x v="1"/>
    <n v="613"/>
    <d v="2022-09-27T00:00:00"/>
    <x v="2"/>
    <n v="1216"/>
    <x v="25"/>
    <x v="0"/>
    <x v="2"/>
    <s v="Jaimo"/>
    <x v="1"/>
  </r>
  <r>
    <s v="https://youtu.be/6mRbDEtDoyA"/>
    <n v="11281627"/>
    <s v="The Untold Truth About Money: How to Build Wealth From Nothing."/>
    <s v="https://www.youtube.com/c/JamesJani"/>
    <s v="James Jani"/>
    <x v="0"/>
    <x v="50"/>
    <n v="39923999"/>
    <d v="1899-12-30T17:25:00"/>
    <x v="433"/>
    <x v="336"/>
    <n v="624000"/>
    <x v="3"/>
    <x v="1"/>
    <x v="0"/>
    <x v="0"/>
    <n v="47000"/>
    <d v="2022-09-23T00:00:00"/>
    <x v="0"/>
    <n v="18"/>
    <x v="57"/>
    <x v="0"/>
    <x v="0"/>
    <s v="Shashank"/>
    <x v="0"/>
  </r>
  <r>
    <s v="https://youtu.be/6ObQdhfiQo8"/>
    <n v="9661580"/>
    <s v="10 Things Netflix Is Hiding About Pablo Escobar"/>
    <s v="https://www.youtube.com/channel/UCseUL8OET_FOG2QzzpXEr1A/featured"/>
    <s v="The Fugitive"/>
    <x v="0"/>
    <x v="176"/>
    <n v="76569288"/>
    <d v="1899-12-30T11:45:36"/>
    <x v="434"/>
    <x v="337"/>
    <n v="93000"/>
    <x v="3"/>
    <x v="1"/>
    <x v="0"/>
    <x v="0"/>
    <n v="5134"/>
    <d v="2022-09-23T00:00:00"/>
    <x v="0"/>
    <n v="57"/>
    <x v="1"/>
    <x v="0"/>
    <x v="2"/>
    <s v="Aakash Dodia"/>
    <x v="0"/>
  </r>
  <r>
    <s v="https://youtu.be/6Oi_luwl2HA"/>
    <n v="526196"/>
    <s v="Feel The Waters by Sarah Reeves (OFFICIAL MUSIC VIDEO)"/>
    <s v="https://www.youtube.com/channel/UCGxcgfDw8p2FZ6PFsaQHFhw"/>
    <s v="Sarah Reeves"/>
    <x v="1"/>
    <x v="334"/>
    <n v="40557696"/>
    <d v="1899-12-30T00:04:04"/>
    <x v="251"/>
    <x v="338"/>
    <n v="6300"/>
    <x v="3"/>
    <x v="0"/>
    <x v="0"/>
    <x v="0"/>
    <n v="219"/>
    <d v="2022-06-26T00:00:00"/>
    <x v="2"/>
    <n v="129"/>
    <x v="92"/>
    <x v="0"/>
    <x v="2"/>
    <s v="Harshit Prajapat"/>
    <x v="4"/>
  </r>
  <r>
    <s v="https://youtu.be/6-tS7-IhCbI"/>
    <n v="3689493"/>
    <s v="The Genius Marketing Strategy of Marlboro Cigarettes | Business Marketing Case study"/>
    <s v="https://www.youtube.com/c/ThinkSchool"/>
    <s v="Ganesh Prasad"/>
    <x v="0"/>
    <x v="328"/>
    <n v="134771915"/>
    <d v="1899-12-30T07:57:00"/>
    <x v="435"/>
    <x v="339"/>
    <n v="145615"/>
    <x v="3"/>
    <x v="1"/>
    <x v="0"/>
    <x v="2"/>
    <n v="4300"/>
    <d v="2022-09-22T00:00:00"/>
    <x v="0"/>
    <n v="171"/>
    <x v="7"/>
    <x v="0"/>
    <x v="15"/>
    <s v="Shashank"/>
    <x v="0"/>
  </r>
  <r>
    <s v="https://youtu.be/6Yq55Diq6EM"/>
    <n v="65043"/>
    <s v="3 Easy Tips To Overcome Laziness"/>
    <s v="https://www.youtube.com/c/RahulMyoutubeChannel"/>
    <s v="Rahul M"/>
    <x v="0"/>
    <x v="335"/>
    <n v="40888565"/>
    <d v="1899-12-30T00:05:17"/>
    <x v="436"/>
    <x v="67"/>
    <n v="4600"/>
    <x v="5"/>
    <x v="0"/>
    <x v="0"/>
    <x v="0"/>
    <n v="177"/>
    <d v="2022-08-20T00:00:00"/>
    <x v="2"/>
    <n v="452"/>
    <x v="4"/>
    <x v="0"/>
    <x v="1"/>
    <s v="Thinesh"/>
    <x v="4"/>
  </r>
  <r>
    <s v="https://youtu.be/729CUzqnjiY"/>
    <n v="53415"/>
    <s v="MEETING MY FRIENDS ALL TOGETHER AFTER 4 YEARS || MARRIAGE VIBES ||"/>
    <s v="https://www.youtube.com/c/JustBananaPranav/featured"/>
    <s v="Just Banana"/>
    <x v="0"/>
    <x v="237"/>
    <n v="98041092"/>
    <d v="1899-12-30T00:11:07"/>
    <x v="437"/>
    <x v="3"/>
    <n v="2500"/>
    <x v="5"/>
    <x v="0"/>
    <x v="0"/>
    <x v="1"/>
    <n v="72"/>
    <d v="2022-09-22T00:00:00"/>
    <x v="0"/>
    <n v="509"/>
    <x v="63"/>
    <x v="0"/>
    <x v="4"/>
    <s v="Jaimo"/>
    <x v="1"/>
  </r>
  <r>
    <s v="https://youtu.be/72XTN540k3A"/>
    <n v="83084"/>
    <s v="Start your Business the easy way With Google as your partner"/>
    <s v="https://www.youtube.com/c/Lesics"/>
    <s v="Lesics"/>
    <x v="2"/>
    <x v="133"/>
    <n v="810537624"/>
    <d v="1899-12-30T00:06:38"/>
    <x v="438"/>
    <x v="233"/>
    <n v="2300"/>
    <x v="3"/>
    <x v="1"/>
    <x v="0"/>
    <x v="0"/>
    <n v="195"/>
    <d v="2022-08-28T00:00:00"/>
    <x v="0"/>
    <n v="207"/>
    <x v="63"/>
    <x v="0"/>
    <x v="2"/>
    <s v="Sanjay Lakshmanan"/>
    <x v="2"/>
  </r>
  <r>
    <s v="https://youtu.be/7DlE8EESsi8"/>
    <n v="18133727"/>
    <s v="Best Flight as a Captain | Flying Beast"/>
    <s v="(3) Flying Beast - YouTube"/>
    <s v="Flying Beast"/>
    <x v="0"/>
    <x v="98"/>
    <n v="3170530914"/>
    <d v="1899-12-30T00:14:24"/>
    <x v="1"/>
    <x v="340"/>
    <n v="615000"/>
    <x v="2"/>
    <x v="0"/>
    <x v="0"/>
    <x v="0"/>
    <n v="8297"/>
    <d v="2022-09-23T00:00:00"/>
    <x v="0"/>
    <n v="1200"/>
    <x v="25"/>
    <x v="0"/>
    <x v="2"/>
    <s v="Aakash Dodia"/>
    <x v="1"/>
  </r>
  <r>
    <s v="https://youtu.be/7dNl--kBSUA"/>
    <n v="4667426"/>
    <s v="Super Over | Karachi Kings vs Multan Sultans | Match 31 | HBL PSL 2020 | MB2E"/>
    <s v="https://www.youtube.com/c/PakistanSuperLeagueOfficial"/>
    <s v="Pakistan Super League"/>
    <x v="0"/>
    <x v="336"/>
    <n v="743233716"/>
    <d v="1899-12-30T00:16:14"/>
    <x v="439"/>
    <x v="147"/>
    <n v="5600"/>
    <x v="3"/>
    <x v="0"/>
    <x v="0"/>
    <x v="1"/>
    <n v="812"/>
    <d v="2022-09-22T00:00:00"/>
    <x v="0"/>
    <n v="1200"/>
    <x v="114"/>
    <x v="0"/>
    <x v="1"/>
    <s v="Adarsh"/>
    <x v="1"/>
  </r>
  <r>
    <s v="https://youtu.be/7EoGHD9bk-0"/>
    <n v="1038332"/>
    <s v="Return to @Google office after 2 years of Covid | Traffic hits bad!"/>
    <s v="https://www.youtube.com/c/100GB"/>
    <s v="Gaurav "/>
    <x v="0"/>
    <x v="337"/>
    <n v="2968295"/>
    <d v="1899-12-30T00:07:58"/>
    <x v="440"/>
    <x v="341"/>
    <n v="7500"/>
    <x v="3"/>
    <x v="1"/>
    <x v="0"/>
    <x v="2"/>
    <n v="359"/>
    <d v="2022-09-09T00:00:00"/>
    <x v="0"/>
    <n v="54"/>
    <x v="7"/>
    <x v="0"/>
    <x v="0"/>
    <s v="Shashank"/>
    <x v="2"/>
  </r>
  <r>
    <s v="https://youtu.be/-7ovOfDnrco"/>
    <n v="339221"/>
    <s v="5 Taco Making Gadgets Tested By Design Expert | Well Equipped | Epicurious"/>
    <s v="https://www.youtube.com/user/epicuriousdotcom"/>
    <s v="Epicurious"/>
    <x v="5"/>
    <x v="329"/>
    <n v="1200886529"/>
    <d v="1899-12-30T00:19:14"/>
    <x v="441"/>
    <x v="100"/>
    <n v="4600"/>
    <x v="3"/>
    <x v="1"/>
    <x v="0"/>
    <x v="0"/>
    <n v="375"/>
    <d v="2022-09-20T00:00:00"/>
    <x v="0"/>
    <n v="1342"/>
    <x v="112"/>
    <x v="0"/>
    <x v="1"/>
    <s v="Thinesh"/>
    <x v="1"/>
  </r>
  <r>
    <s v="https://youtu.be/7PJqzus9i6k"/>
    <n v="11509"/>
    <s v="Mahindra XUV 400 EV full review by Motozip"/>
    <s v="https://www.youtube.com/c/MotoZip"/>
    <s v="Moto Zip"/>
    <x v="2"/>
    <x v="139"/>
    <n v="203171516"/>
    <d v="1899-12-30T00:10:04"/>
    <x v="442"/>
    <x v="102"/>
    <n v="306"/>
    <x v="2"/>
    <x v="0"/>
    <x v="0"/>
    <x v="1"/>
    <n v="26"/>
    <d v="2022-09-23T00:00:00"/>
    <x v="0"/>
    <n v="311"/>
    <x v="9"/>
    <x v="0"/>
    <x v="2"/>
    <s v="Jaimo"/>
    <x v="1"/>
  </r>
  <r>
    <s v="https://youtu.be/7Q7vLo2rCdc"/>
    <n v="166019"/>
    <s v="New 2023 KTM Duke 250 | Ride Review &amp; Price | First in Tamil"/>
    <s v="https://www.youtube.com/c/VSAUTOSTamil/featured"/>
    <s v="VS autos tamil"/>
    <x v="0"/>
    <x v="338"/>
    <n v="37413743"/>
    <d v="1899-12-30T00:11:32"/>
    <x v="443"/>
    <x v="39"/>
    <n v="6200"/>
    <x v="5"/>
    <x v="0"/>
    <x v="0"/>
    <x v="1"/>
    <n v="323"/>
    <d v="2022-09-21T00:00:00"/>
    <x v="0"/>
    <n v="483"/>
    <x v="45"/>
    <x v="0"/>
    <x v="2"/>
    <s v="Jaimo"/>
    <x v="1"/>
  </r>
  <r>
    <s v="https://youtu.be/7W9X6b8THp8"/>
    <n v="9440437"/>
    <s v="CarryMinati's REAL LIFE Story"/>
    <s v="https://www.youtube.com/c/BeerBicepsOfficial"/>
    <s v="Ranveer Allahbadia"/>
    <x v="0"/>
    <x v="339"/>
    <n v="379667831"/>
    <d v="1899-12-30T00:00:00"/>
    <x v="444"/>
    <x v="342"/>
    <n v="505000"/>
    <x v="3"/>
    <x v="1"/>
    <x v="0"/>
    <x v="3"/>
    <n v="8664"/>
    <d v="2022-09-21T00:00:00"/>
    <x v="0"/>
    <n v="668"/>
    <x v="21"/>
    <x v="1"/>
    <x v="1"/>
    <s v="Aakash Dodia"/>
    <x v="3"/>
  </r>
  <r>
    <s v="https://youtu.be/7wtfhZwyrcc"/>
    <n v="2309754298"/>
    <s v="Imagine Dragons - Believer (Official Music Video)"/>
    <s v="(6) ImagineDragons - YouTube"/>
    <s v="Imagine Dragons"/>
    <x v="0"/>
    <x v="340"/>
    <n v="14642218779"/>
    <d v="1899-12-30T00:03:36"/>
    <x v="54"/>
    <x v="343"/>
    <n v="19000000"/>
    <x v="3"/>
    <x v="1"/>
    <x v="0"/>
    <x v="0"/>
    <n v="607470"/>
    <d v="2022-09-23T00:00:00"/>
    <x v="0"/>
    <n v="73"/>
    <x v="115"/>
    <x v="0"/>
    <x v="2"/>
    <s v="Aakash Dodia"/>
    <x v="4"/>
  </r>
  <r>
    <s v="https://youtu.be/80eHezrg8xM"/>
    <n v="491455"/>
    <s v="Even Kidney can’t AFFORD it - iPhone 14 Pro"/>
    <s v="https://www.youtube.com/c/TechBar"/>
    <s v="Sanchit"/>
    <x v="0"/>
    <x v="80"/>
    <n v="336836583"/>
    <d v="1899-12-30T00:11:21"/>
    <x v="445"/>
    <x v="170"/>
    <n v="17000"/>
    <x v="2"/>
    <x v="0"/>
    <x v="0"/>
    <x v="2"/>
    <n v="759"/>
    <d v="2022-09-23T00:00:00"/>
    <x v="0"/>
    <n v="400"/>
    <x v="50"/>
    <x v="0"/>
    <x v="0"/>
    <s v="Adarsh"/>
    <x v="1"/>
  </r>
  <r>
    <s v="https://youtu.be/82GUjPConiE"/>
    <n v="119278111"/>
    <s v="Bonobo Love | Wild Wives of Africa"/>
    <s v="https://www.youtube.com/user/NatGeoWild"/>
    <s v="Nat Geo Wild"/>
    <x v="4"/>
    <x v="341"/>
    <n v="1337090448"/>
    <d v="1899-12-30T02:40:00"/>
    <x v="446"/>
    <x v="344"/>
    <n v="125000"/>
    <x v="3"/>
    <x v="0"/>
    <x v="0"/>
    <x v="2"/>
    <n v="13000"/>
    <d v="2022-09-23T00:00:00"/>
    <x v="0"/>
    <n v="3397"/>
    <x v="113"/>
    <x v="0"/>
    <x v="11"/>
    <s v="Shashank"/>
    <x v="0"/>
  </r>
  <r>
    <s v="https://youtu.be/82VlSSGEhkE"/>
    <n v="131122"/>
    <s v="1958 Jeep Willys CJ3B - The First Ever SUV Isn't Easy To Drive | Faisal Khan"/>
    <s v="https://www.youtube.com/c/FasBeam"/>
    <s v="Faisal Khan"/>
    <x v="0"/>
    <x v="67"/>
    <n v="645949376"/>
    <d v="1899-12-30T00:15:48"/>
    <x v="69"/>
    <x v="69"/>
    <n v="2400"/>
    <x v="3"/>
    <x v="0"/>
    <x v="0"/>
    <x v="1"/>
    <n v="119"/>
    <d v="2022-09-21T00:00:00"/>
    <x v="0"/>
    <n v="2090"/>
    <x v="4"/>
    <x v="0"/>
    <x v="15"/>
    <s v="Jaimo"/>
    <x v="1"/>
  </r>
  <r>
    <s v="https://youtu.be/8352JG8CCoE"/>
    <n v="1300171"/>
    <s v="How China is TRAPPING INDIA using Pakistan &amp; Sri Lanka? :Geopolitics Case study (China's Trade plan)"/>
    <s v="https://www.youtube.com/c/ThinkSchool"/>
    <s v="Ganesh Prasad"/>
    <x v="0"/>
    <x v="328"/>
    <n v="134771915"/>
    <d v="1899-12-30T00:03:18"/>
    <x v="132"/>
    <x v="117"/>
    <n v="50938"/>
    <x v="3"/>
    <x v="1"/>
    <x v="0"/>
    <x v="6"/>
    <n v="3200"/>
    <d v="2022-09-22T00:00:00"/>
    <x v="0"/>
    <n v="171"/>
    <x v="7"/>
    <x v="1"/>
    <x v="15"/>
    <s v="Shashank"/>
    <x v="4"/>
  </r>
  <r>
    <s v="https://youtu.be/88w2MQpvhfU"/>
    <n v="1619864"/>
    <s v="Troll Video Bala Troll Albin Joshy"/>
    <s v="https://www.youtube.com/c/ALBiNJOSHY"/>
    <s v="Albin Joshy"/>
    <x v="0"/>
    <x v="342"/>
    <n v="59728733"/>
    <d v="1899-12-30T00:02:54"/>
    <x v="169"/>
    <x v="345"/>
    <n v="47000"/>
    <x v="9"/>
    <x v="0"/>
    <x v="0"/>
    <x v="2"/>
    <n v="2454"/>
    <d v="2022-09-25T00:00:00"/>
    <x v="0"/>
    <n v="317"/>
    <x v="16"/>
    <x v="0"/>
    <x v="1"/>
    <s v="Sanjay Lakshmanan"/>
    <x v="4"/>
  </r>
  <r>
    <s v="https://youtu.be/8-AZ1DIWAks"/>
    <n v="2831982"/>
    <s v="Boycott These Cringe Instagram Couple! (ESHAN &amp; ARSHI ROAST)"/>
    <s v="https://www.youtube.com/c/Thugesh"/>
    <s v="Mahesh Keshwala"/>
    <x v="0"/>
    <x v="343"/>
    <n v="518683927"/>
    <d v="1899-12-30T00:40:00"/>
    <x v="447"/>
    <x v="30"/>
    <n v="142000"/>
    <x v="2"/>
    <x v="0"/>
    <x v="0"/>
    <x v="2"/>
    <n v="4692"/>
    <d v="2022-09-21T00:00:00"/>
    <x v="0"/>
    <n v="250"/>
    <x v="22"/>
    <x v="0"/>
    <x v="0"/>
    <s v="Adarsh"/>
    <x v="0"/>
  </r>
  <r>
    <s v="https://youtu.be/8gcn6mIWS38"/>
    <n v="610050"/>
    <s v="SAUDI CHAMPAGNE CHALLENGE @albaikfeastoexpress Foodie Sha"/>
    <s v="https://www.youtube.com/c/FoodieSha"/>
    <s v="Shah"/>
    <x v="0"/>
    <x v="344"/>
    <n v="270408503"/>
    <d v="1899-12-30T00:03:37"/>
    <x v="448"/>
    <x v="346"/>
    <n v="25000"/>
    <x v="9"/>
    <x v="0"/>
    <x v="0"/>
    <x v="3"/>
    <n v="202"/>
    <d v="2021-09-28T00:00:00"/>
    <x v="0"/>
    <n v="301"/>
    <x v="21"/>
    <x v="0"/>
    <x v="2"/>
    <s v="Sanjay Lakshmanan"/>
    <x v="4"/>
  </r>
  <r>
    <s v="https://youtu.be/8h9jwowG7Js"/>
    <n v="25666162"/>
    <s v="Lata Mangeshkar 's rendition of Gayatri Mantra for newlyweds Isha Ambani and Anand Piramal"/>
    <s v="https://www.youtube.com/c/DeshGujaratHD/featured"/>
    <s v="Desh Gujarat HD"/>
    <x v="2"/>
    <x v="345"/>
    <n v="414511633"/>
    <d v="1899-12-30T00:01:22"/>
    <x v="449"/>
    <x v="347"/>
    <n v="126000"/>
    <x v="2"/>
    <x v="1"/>
    <x v="0"/>
    <x v="0"/>
    <n v="3090"/>
    <d v="2022-05-28T00:00:00"/>
    <x v="1"/>
    <n v="5700"/>
    <x v="15"/>
    <x v="0"/>
    <x v="2"/>
    <s v="Sanjay Lakshmanan"/>
    <x v="3"/>
  </r>
  <r>
    <s v="https://youtu.be/8jyk-fT7alE"/>
    <n v="9189228"/>
    <s v="TRUE Love Found on OMEGLE 😍"/>
    <s v="https://www.youtube.com/c/adarshuc"/>
    <s v="Adarsh Singh"/>
    <x v="0"/>
    <x v="346"/>
    <n v="128933710"/>
    <d v="1899-12-30T00:07:47"/>
    <x v="133"/>
    <x v="348"/>
    <n v="684000"/>
    <x v="2"/>
    <x v="1"/>
    <x v="0"/>
    <x v="0"/>
    <n v="10000"/>
    <d v="2022-09-23T00:00:00"/>
    <x v="0"/>
    <n v="91"/>
    <x v="15"/>
    <x v="0"/>
    <x v="0"/>
    <s v="Shashank"/>
    <x v="2"/>
  </r>
  <r>
    <s v="https://youtu.be/8PRpzPY7YwQ"/>
    <n v="1807795"/>
    <s v="FIRST LOOK: Ferrari Purosangue – £300k+ 4x4 with 715bhp V12 and electric doors | Top Gear"/>
    <s v="https://www.youtube.com/c/TopGear/featured"/>
    <s v="Top Gear"/>
    <x v="0"/>
    <x v="347"/>
    <n v="3656969808"/>
    <d v="1899-12-30T00:16:42"/>
    <x v="450"/>
    <x v="3"/>
    <n v="27000"/>
    <x v="3"/>
    <x v="1"/>
    <x v="0"/>
    <x v="0"/>
    <n v="4200"/>
    <d v="2022-09-20T00:00:00"/>
    <x v="2"/>
    <n v="1622"/>
    <x v="116"/>
    <x v="0"/>
    <x v="2"/>
    <s v="Jaimo"/>
    <x v="1"/>
  </r>
  <r>
    <s v="https://youtu.be/8QSDzqtThl8"/>
    <n v="1024389"/>
    <s v="Psychiatrist Sothanaigal | Types of Patients | Sothanaigal"/>
    <s v="https://www.youtube.com/c/Sothanaigalmedia"/>
    <s v="Sothanaigal"/>
    <x v="2"/>
    <x v="319"/>
    <n v="214105955"/>
    <d v="1899-12-30T00:11:43"/>
    <x v="203"/>
    <x v="39"/>
    <n v="25000"/>
    <x v="5"/>
    <x v="0"/>
    <x v="0"/>
    <x v="1"/>
    <n v="389"/>
    <d v="2022-09-21T00:00:00"/>
    <x v="0"/>
    <n v="94"/>
    <x v="36"/>
    <x v="1"/>
    <x v="1"/>
    <s v="Jaimo"/>
    <x v="1"/>
  </r>
  <r>
    <s v="https://youtu.be/8u8RGsvo_1o"/>
    <n v="22285719"/>
    <s v="UNBOXING A GAMING BEAST - ASUS ROG PHONE 3"/>
    <s v="https://www.youtube.com/c/CarryisLive"/>
    <s v="Ajey Nagar"/>
    <x v="0"/>
    <x v="106"/>
    <n v="1397233080"/>
    <d v="1899-12-30T00:07:56"/>
    <x v="327"/>
    <x v="349"/>
    <n v="2200000"/>
    <x v="2"/>
    <x v="0"/>
    <x v="0"/>
    <x v="0"/>
    <n v="79000"/>
    <d v="2022-09-22T00:00:00"/>
    <x v="2"/>
    <n v="179"/>
    <x v="5"/>
    <x v="1"/>
    <x v="0"/>
    <s v="Shashank"/>
    <x v="2"/>
  </r>
  <r>
    <s v="https://youtu.be/8XwGFM4ZNv0"/>
    <n v="2585764"/>
    <s v="Inside Osaka's WEIRDEST Tiny Apartment"/>
    <s v="https://www.youtube.com/c/TokyoLens/featured"/>
    <s v="Tokyo Lens"/>
    <x v="0"/>
    <x v="348"/>
    <n v="68376813"/>
    <d v="1899-12-30T00:12:39"/>
    <x v="340"/>
    <x v="102"/>
    <n v="34000"/>
    <x v="3"/>
    <x v="0"/>
    <x v="0"/>
    <x v="0"/>
    <n v="2200"/>
    <d v="2022-09-24T00:00:00"/>
    <x v="2"/>
    <n v="331"/>
    <x v="47"/>
    <x v="0"/>
    <x v="2"/>
    <s v="Jaimo"/>
    <x v="1"/>
  </r>
  <r>
    <s v="https://youtu.be/9bqk6ZUsKyA"/>
    <n v="198286476"/>
    <s v="I Spent 50 Hours Buried Alive"/>
    <s v="https://www.youtube.com/user/MrBeast6000"/>
    <s v="Mr Beast"/>
    <x v="4"/>
    <x v="302"/>
    <n v="17372805168"/>
    <d v="1899-12-30T12:39:00"/>
    <x v="451"/>
    <x v="350"/>
    <n v="6100000"/>
    <x v="3"/>
    <x v="1"/>
    <x v="0"/>
    <x v="0"/>
    <n v="239000"/>
    <d v="2022-09-23T00:00:00"/>
    <x v="0"/>
    <n v="728"/>
    <x v="7"/>
    <x v="0"/>
    <x v="0"/>
    <s v="Shashank"/>
    <x v="0"/>
  </r>
  <r>
    <s v="https://youtu.be/9fqQWIZLEM8"/>
    <n v="213628"/>
    <s v="Dark Secret of my Success! Accepting my Privileges !"/>
    <s v="https://www.youtube.com/c/SinghinUSA/featured"/>
    <s v="Singh in USA"/>
    <x v="0"/>
    <x v="349"/>
    <n v="181115489"/>
    <d v="1899-12-30T00:11:31"/>
    <x v="177"/>
    <x v="39"/>
    <n v="9800"/>
    <x v="3"/>
    <x v="1"/>
    <x v="1"/>
    <x v="0"/>
    <n v="568"/>
    <d v="2022-09-20T00:00:00"/>
    <x v="0"/>
    <n v="602"/>
    <x v="19"/>
    <x v="0"/>
    <x v="2"/>
    <s v="Jaimo"/>
    <x v="1"/>
  </r>
  <r>
    <s v="https://youtu.be/9jA0KjS7V_c"/>
    <n v="201370"/>
    <s v="Complete Road Map To Prepare For Deep Learning🔥🔥🔥🔥"/>
    <s v="https://www.youtube.com/user/krishnaik08"/>
    <s v="Krish Naik"/>
    <x v="0"/>
    <x v="307"/>
    <n v="61775251"/>
    <d v="1899-12-30T00:16:23"/>
    <x v="452"/>
    <x v="351"/>
    <n v="2743"/>
    <x v="3"/>
    <x v="0"/>
    <x v="0"/>
    <x v="2"/>
    <n v="87"/>
    <d v="2022-08-22T00:00:00"/>
    <x v="0"/>
    <n v="1497"/>
    <x v="55"/>
    <x v="0"/>
    <x v="12"/>
    <s v="Shashank"/>
    <x v="1"/>
  </r>
  <r>
    <s v="https://youtu.be/9TSFP-Ant4M"/>
    <n v="51365130"/>
    <s v="Australia vs India 2020-21 1st T20I Highlights 4th December 2020"/>
    <s v="https://www.youtube.com/c/SonySportsNetwork"/>
    <s v="Sony Sports Network"/>
    <x v="2"/>
    <x v="350"/>
    <n v="719397800"/>
    <d v="1899-12-30T00:14:41"/>
    <x v="453"/>
    <x v="352"/>
    <n v="385000"/>
    <x v="3"/>
    <x v="0"/>
    <x v="0"/>
    <x v="0"/>
    <n v="3388"/>
    <d v="2021-12-25T00:00:00"/>
    <x v="0"/>
    <n v="2900"/>
    <x v="117"/>
    <x v="0"/>
    <x v="6"/>
    <s v="Sanjay Lakshmanan"/>
    <x v="1"/>
  </r>
  <r>
    <s v="https://youtu.be/a5GP5bGOP4s"/>
    <n v="847991"/>
    <s v="Semester End Alaparaigal - Nakkalites"/>
    <s v="https://www.youtube.com/c/NakkalitesTamil/featured"/>
    <s v="Nakkalites"/>
    <x v="2"/>
    <x v="351"/>
    <n v="1088678805"/>
    <d v="1899-12-30T00:13:22"/>
    <x v="454"/>
    <x v="129"/>
    <n v="34000"/>
    <x v="5"/>
    <x v="0"/>
    <x v="0"/>
    <x v="1"/>
    <n v="452"/>
    <d v="2022-09-24T00:00:00"/>
    <x v="2"/>
    <n v="419"/>
    <x v="23"/>
    <x v="0"/>
    <x v="12"/>
    <s v="Jaimo"/>
    <x v="1"/>
  </r>
  <r>
    <s v="https://youtu.be/a5KmkeQ714k"/>
    <n v="599987"/>
    <s v="Data Science Course | Data Science Full Course | Data Scientist For Beginners | Intellipaat"/>
    <s v="(7) Intellipaat - YouTube"/>
    <s v="Intellipaat"/>
    <x v="0"/>
    <x v="352"/>
    <n v="93832501"/>
    <d v="1899-12-30T09:26:00"/>
    <x v="455"/>
    <x v="353"/>
    <n v="5400"/>
    <x v="2"/>
    <x v="0"/>
    <x v="0"/>
    <x v="0"/>
    <n v="177"/>
    <d v="2022-09-23T00:00:00"/>
    <x v="0"/>
    <n v="3000"/>
    <x v="80"/>
    <x v="0"/>
    <x v="31"/>
    <s v="Aakash Dodia"/>
    <x v="0"/>
  </r>
  <r>
    <s v="https://youtu.be/ad5pJcsoID8"/>
    <n v="1227483"/>
    <s v="The Real Fight begins|TTF vs cherry |She asked emergency help | TTF | cherry vlogs | Tamil|"/>
    <s v="https://www.youtube.com/channel/UCQSbjDZOCsJfsddQm9b4PZg"/>
    <s v="Twin Throttlers"/>
    <x v="0"/>
    <x v="353"/>
    <n v="613628721"/>
    <d v="1899-12-30T00:38:22"/>
    <x v="456"/>
    <x v="121"/>
    <n v="113000"/>
    <x v="5"/>
    <x v="0"/>
    <x v="1"/>
    <x v="0"/>
    <n v="9500"/>
    <d v="2022-09-06T00:00:00"/>
    <x v="0"/>
    <n v="695"/>
    <x v="118"/>
    <x v="0"/>
    <x v="0"/>
    <s v="Jaimo"/>
    <x v="0"/>
  </r>
  <r>
    <s v="https://youtu.be/ADzQlyrRG2A"/>
    <n v="5843386"/>
    <s v="DRAG RACE: Lamborghini Huracán Performante vs Indian Navy MiG-29k Autocar India"/>
    <s v="https://www.youtube.com/c/autocarindia1"/>
    <s v="Shapur Kotwal"/>
    <x v="0"/>
    <x v="354"/>
    <n v="764541711"/>
    <d v="1899-12-30T00:08:32"/>
    <x v="199"/>
    <x v="354"/>
    <n v="122000"/>
    <x v="3"/>
    <x v="1"/>
    <x v="0"/>
    <x v="2"/>
    <n v="4054"/>
    <d v="2021-08-28T00:00:00"/>
    <x v="0"/>
    <n v="3300"/>
    <x v="119"/>
    <x v="0"/>
    <x v="2"/>
    <s v="Sanjay Lakshmanan"/>
    <x v="2"/>
  </r>
  <r>
    <s v="https://youtu.be/aea-S3CtzIk"/>
    <n v="14060116"/>
    <s v="5 Exercises That Will Transform Your Body In Just 4 Weeks"/>
    <s v="https://www.youtube.com/BestieMedia"/>
    <s v="BestieMedia"/>
    <x v="2"/>
    <x v="79"/>
    <n v="635782829"/>
    <d v="1899-12-30T00:10:07"/>
    <x v="457"/>
    <x v="335"/>
    <n v="268000"/>
    <x v="3"/>
    <x v="1"/>
    <x v="0"/>
    <x v="2"/>
    <n v="2229"/>
    <d v="2022-09-27T00:00:00"/>
    <x v="0"/>
    <n v="2900"/>
    <x v="12"/>
    <x v="0"/>
    <x v="6"/>
    <s v="Sanjay Lakshmanan"/>
    <x v="1"/>
  </r>
  <r>
    <s v="https://youtu.be/-AkBfBWr_Gw"/>
    <n v="845463"/>
    <s v="Can You Become a Data Scientist?"/>
    <s v="https://www.youtube.com/c/365DataScience"/>
    <s v="365 Data Science"/>
    <x v="4"/>
    <x v="355"/>
    <n v="10864605"/>
    <d v="1899-12-30T00:07:54"/>
    <x v="458"/>
    <x v="355"/>
    <n v="13000"/>
    <x v="3"/>
    <x v="1"/>
    <x v="0"/>
    <x v="2"/>
    <n v="368"/>
    <d v="2022-09-23T00:00:00"/>
    <x v="0"/>
    <n v="210"/>
    <x v="31"/>
    <x v="0"/>
    <x v="4"/>
    <s v="Shashank"/>
    <x v="2"/>
  </r>
  <r>
    <s v="https://youtu.be/Am_oZoRIXL0"/>
    <n v="5480254"/>
    <s v="A Day With DM DKT Exclusive"/>
    <s v="https://www.youtube.com/c/DelhiKNowledgeTrack"/>
    <s v="Delhi Knowledge Track"/>
    <x v="2"/>
    <x v="136"/>
    <n v="191827758"/>
    <d v="1899-12-30T00:29:36"/>
    <x v="459"/>
    <x v="356"/>
    <n v="130000"/>
    <x v="2"/>
    <x v="0"/>
    <x v="0"/>
    <x v="0"/>
    <n v="4469"/>
    <d v="2022-09-18T00:00:00"/>
    <x v="6"/>
    <n v="2500"/>
    <x v="45"/>
    <x v="0"/>
    <x v="0"/>
    <s v="Sanjay Lakshmanan"/>
    <x v="1"/>
  </r>
  <r>
    <s v="https://youtu.be/apCqRBHQbjM"/>
    <n v="10383533"/>
    <s v="Funny Penalty Kicks"/>
    <s v="https://www.youtube.com/c/Ashstudio7HD"/>
    <s v="AshStudio7"/>
    <x v="5"/>
    <x v="188"/>
    <n v="1267778130"/>
    <d v="1899-12-30T00:08:31"/>
    <x v="253"/>
    <x v="267"/>
    <n v="29000"/>
    <x v="3"/>
    <x v="0"/>
    <x v="0"/>
    <x v="0"/>
    <n v="225"/>
    <d v="2022-09-20T00:00:00"/>
    <x v="0"/>
    <n v="261"/>
    <x v="57"/>
    <x v="0"/>
    <x v="2"/>
    <s v="Thinesh"/>
    <x v="2"/>
  </r>
  <r>
    <s v="https://youtu.be/AqkMykYQ7eU"/>
    <n v="7343451"/>
    <s v="These Paradoxes Keep Scientists Awake At Night! No Solutions!"/>
    <s v="https://www.youtube.com/c/DestinySpace"/>
    <s v="Destiny"/>
    <x v="2"/>
    <x v="190"/>
    <n v="227188287"/>
    <d v="1899-12-30T00:11:14"/>
    <x v="338"/>
    <x v="222"/>
    <n v="98000"/>
    <x v="3"/>
    <x v="1"/>
    <x v="0"/>
    <x v="0"/>
    <n v="7038"/>
    <d v="2022-09-25T00:00:00"/>
    <x v="0"/>
    <n v="175"/>
    <x v="15"/>
    <x v="0"/>
    <x v="2"/>
    <s v="Harshit Prajapat"/>
    <x v="1"/>
  </r>
  <r>
    <s v="https://youtu.be/atEYzwp2W68"/>
    <n v="1042578"/>
    <s v="Best Ever Experience in Niagara Falls | Sivaangi Krishnakumar | Canada Tamil Vlogs"/>
    <s v="https://www.youtube.com/c/SivaangiKrishnakumarOffl/featured"/>
    <s v="Sivaangi Krishnakumar"/>
    <x v="1"/>
    <x v="356"/>
    <n v="178533288"/>
    <d v="1899-12-30T00:17:26"/>
    <x v="460"/>
    <x v="255"/>
    <n v="20000"/>
    <x v="5"/>
    <x v="0"/>
    <x v="0"/>
    <x v="1"/>
    <n v="492"/>
    <d v="2022-09-13T00:00:00"/>
    <x v="0"/>
    <n v="80"/>
    <x v="57"/>
    <x v="1"/>
    <x v="2"/>
    <s v="Jaimo"/>
    <x v="1"/>
  </r>
  <r>
    <s v="https://youtu.be/AtOHqq8SL7g"/>
    <n v="99252"/>
    <s v="SORRY...COOL SURESH AT VTK FDFS"/>
    <s v="https://www.youtube.com/c/behindwoodstv/featured"/>
    <s v="BehindwoodsTV"/>
    <x v="2"/>
    <x v="357"/>
    <n v="6849344355"/>
    <d v="1899-12-30T00:03:45"/>
    <x v="461"/>
    <x v="69"/>
    <n v="1800"/>
    <x v="5"/>
    <x v="0"/>
    <x v="0"/>
    <x v="0"/>
    <n v="48"/>
    <d v="2022-09-20T00:00:00"/>
    <x v="0"/>
    <n v="34347"/>
    <x v="120"/>
    <x v="0"/>
    <x v="32"/>
    <s v="Jaimo"/>
    <x v="4"/>
  </r>
  <r>
    <s v="https://youtu.be/aw4q9EqTWvk"/>
    <n v="35646059"/>
    <s v="Man VS Wild with #BearGrylls and #PMModi | Exclusive Sneak Peek | Discovery India"/>
    <s v="(9) DiscoveryChannelInd - YouTube"/>
    <s v="Discovery Channel India"/>
    <x v="0"/>
    <x v="358"/>
    <n v="194164776"/>
    <d v="1899-12-30T00:05:31"/>
    <x v="462"/>
    <x v="357"/>
    <n v="881000"/>
    <x v="2"/>
    <x v="1"/>
    <x v="0"/>
    <x v="0"/>
    <n v="41225"/>
    <d v="2022-09-23T00:00:00"/>
    <x v="0"/>
    <n v="2000"/>
    <x v="121"/>
    <x v="1"/>
    <x v="31"/>
    <s v="Aakash Dodia"/>
    <x v="4"/>
  </r>
  <r>
    <s v="https://youtu.be/aYIB_7IdOrg"/>
    <n v="17735"/>
    <s v="Not Buying iPhone 14 Pro during Launch"/>
    <s v="https://www.youtube.com/c/iRobinPro/featured"/>
    <s v="iRobinPro"/>
    <x v="0"/>
    <x v="359"/>
    <n v="20249328"/>
    <d v="1899-12-30T00:04:42"/>
    <x v="463"/>
    <x v="69"/>
    <n v="663"/>
    <x v="5"/>
    <x v="0"/>
    <x v="0"/>
    <x v="1"/>
    <n v="132"/>
    <d v="2022-09-22T00:00:00"/>
    <x v="0"/>
    <n v="786"/>
    <x v="19"/>
    <x v="0"/>
    <x v="0"/>
    <s v="Jaimo"/>
    <x v="4"/>
  </r>
  <r>
    <s v="https://youtu.be/az6NibAUf7Y"/>
    <n v="17945599"/>
    <s v="RICH VS POOR MINDSET | An Eye Opening Interview with Robert Kiyosaki"/>
    <s v="https://www.youtube.com/c/motiversity"/>
    <s v="Motiversity"/>
    <x v="4"/>
    <x v="360"/>
    <n v="329366178"/>
    <d v="1899-12-30T00:11:57"/>
    <x v="363"/>
    <x v="358"/>
    <n v="430087"/>
    <x v="3"/>
    <x v="1"/>
    <x v="0"/>
    <x v="2"/>
    <n v="9700"/>
    <d v="2022-09-23T00:00:00"/>
    <x v="0"/>
    <n v="374"/>
    <x v="122"/>
    <x v="0"/>
    <x v="12"/>
    <s v="Shashank"/>
    <x v="1"/>
  </r>
  <r>
    <s v="https://youtu.be/B_AY4a3_-GQ"/>
    <n v="2130323"/>
    <s v="How India's MASTERSTROKE with Rupay is killing VISA and is changing India? : Business Case Study"/>
    <s v="https://www.youtube.com/c/ThinkSchool"/>
    <s v="Ganesh Prasad"/>
    <x v="0"/>
    <x v="328"/>
    <n v="134771915"/>
    <d v="1899-12-30T00:15:02"/>
    <x v="341"/>
    <x v="54"/>
    <n v="62091"/>
    <x v="3"/>
    <x v="1"/>
    <x v="0"/>
    <x v="8"/>
    <n v="3600"/>
    <d v="2022-09-21T00:00:00"/>
    <x v="0"/>
    <n v="171"/>
    <x v="7"/>
    <x v="1"/>
    <x v="15"/>
    <s v="Shashank"/>
    <x v="1"/>
  </r>
  <r>
    <s v="https://youtu.be/BBAyRBTfsOU"/>
    <n v="1455294919"/>
    <s v="Vaaste Song: Dhvani Bhanushali, Tanishk Bagchi | Nikhil D | Bhushan Kumar | Radhika Rao, Vinay Sapru"/>
    <s v="(6) T-Series - YouTube"/>
    <s v="Bhushan Kumar"/>
    <x v="0"/>
    <x v="361"/>
    <n v="202019824557"/>
    <d v="1899-12-30T00:04:26"/>
    <x v="464"/>
    <x v="55"/>
    <n v="12000000"/>
    <x v="2"/>
    <x v="0"/>
    <x v="0"/>
    <x v="0"/>
    <n v="346323"/>
    <d v="2022-09-23T00:00:00"/>
    <x v="0"/>
    <n v="17000"/>
    <x v="97"/>
    <x v="1"/>
    <x v="28"/>
    <s v="Aakash Dodia"/>
    <x v="4"/>
  </r>
  <r>
    <s v="https://youtu.be/BIn1AzZsQUU"/>
    <n v="1270006"/>
    <s v="How USA uses the EVIL WAR strategy to Manipulate the World? : US War Business strategy exposed"/>
    <s v="https://www.youtube.com/c/ThinkSchool"/>
    <s v="Ganesh Prasad"/>
    <x v="0"/>
    <x v="328"/>
    <n v="134771915"/>
    <d v="1899-12-30T00:16:29"/>
    <x v="465"/>
    <x v="359"/>
    <n v="68623"/>
    <x v="3"/>
    <x v="1"/>
    <x v="0"/>
    <x v="3"/>
    <n v="5900"/>
    <d v="2022-09-23T00:00:00"/>
    <x v="0"/>
    <n v="171"/>
    <x v="7"/>
    <x v="1"/>
    <x v="15"/>
    <s v="Shashank"/>
    <x v="1"/>
  </r>
  <r>
    <s v="https://youtu.be/BN6WIkaQn6U"/>
    <n v="31832"/>
    <s v="Everything You Need To Know About Smallcase"/>
    <s v="https://www.youtube.com/c/RahulMyoutubeChannel"/>
    <s v="Rahul M"/>
    <x v="0"/>
    <x v="335"/>
    <n v="40888565"/>
    <d v="1899-12-30T00:16:14"/>
    <x v="439"/>
    <x v="106"/>
    <n v="1800"/>
    <x v="5"/>
    <x v="0"/>
    <x v="0"/>
    <x v="0"/>
    <n v="377"/>
    <d v="2022-09-18T00:00:00"/>
    <x v="2"/>
    <n v="452"/>
    <x v="4"/>
    <x v="0"/>
    <x v="1"/>
    <s v="Thinesh"/>
    <x v="1"/>
  </r>
  <r>
    <s v="https://youtu.be/brahfEYfIaA"/>
    <n v="769"/>
    <s v="Republic Day Celebration 2020 | UDYANSH | Haldwani | हल्द्वानी"/>
    <s v="https://www.youtube.com/channel/UCHjv81uawYnDJPfeX6lGETg"/>
    <s v="Udyansh Society"/>
    <x v="2"/>
    <x v="362"/>
    <n v="1323"/>
    <d v="1899-12-30T00:09:39"/>
    <x v="466"/>
    <x v="360"/>
    <n v="159"/>
    <x v="2"/>
    <x v="0"/>
    <x v="0"/>
    <x v="3"/>
    <n v="0"/>
    <s v="N/A"/>
    <x v="6"/>
    <n v="2"/>
    <x v="1"/>
    <x v="0"/>
    <x v="2"/>
    <s v="prateek"/>
    <x v="2"/>
  </r>
  <r>
    <s v="https://youtu.be/bu6bCgfwUf4"/>
    <n v="4900843"/>
    <s v="I Went to Apple Park for the first time"/>
    <s v="https://www.youtube.com/c/TechBurner"/>
    <s v="Shlok Srivastava."/>
    <x v="0"/>
    <x v="363"/>
    <n v="1362722243"/>
    <d v="1899-12-30T00:09:04"/>
    <x v="39"/>
    <x v="29"/>
    <n v="1600000"/>
    <x v="2"/>
    <x v="1"/>
    <x v="0"/>
    <x v="3"/>
    <n v="5380"/>
    <d v="2022-09-22T00:00:00"/>
    <x v="0"/>
    <n v="1500"/>
    <x v="123"/>
    <x v="0"/>
    <x v="1"/>
    <s v="Adarsh"/>
    <x v="2"/>
  </r>
  <r>
    <s v="https://youtu.be/bVB7DSTiebI"/>
    <n v="242144"/>
    <s v="Rizwan &amp; Babar Playing Superbly | Powerplay | Pakistan vs England | 2nd T20I 2022 | PCB | MU2L"/>
    <s v="https://www.youtube.com/c/PakistanSuperLeagueArchives"/>
    <s v="Dot Republic Media"/>
    <x v="0"/>
    <x v="364"/>
    <n v="1343312965"/>
    <d v="1899-12-30T01:57:00"/>
    <x v="467"/>
    <x v="9"/>
    <n v="467"/>
    <x v="3"/>
    <x v="0"/>
    <x v="0"/>
    <x v="3"/>
    <n v="22"/>
    <d v="2022-09-22T00:00:00"/>
    <x v="0"/>
    <n v="150"/>
    <x v="17"/>
    <x v="0"/>
    <x v="1"/>
    <s v="Adarsh"/>
    <x v="0"/>
  </r>
  <r>
    <s v="https://youtu.be/BY77dzpNvIM"/>
    <n v="71"/>
    <s v="Connecting Slicers and Timelines to Multiple Pivot Tables in Excel"/>
    <s v="https://www.youtube.com/results?search_query=your+excel+guy"/>
    <s v="Kadhiravan Jayachandhiran"/>
    <x v="0"/>
    <x v="318"/>
    <n v="2797"/>
    <d v="1899-12-30T00:01:57"/>
    <x v="468"/>
    <x v="361"/>
    <n v="2"/>
    <x v="3"/>
    <x v="1"/>
    <x v="0"/>
    <x v="0"/>
    <n v="0"/>
    <s v="N/A"/>
    <x v="0"/>
    <n v="66"/>
    <x v="22"/>
    <x v="0"/>
    <x v="2"/>
    <s v="Thinesh"/>
    <x v="3"/>
  </r>
  <r>
    <s v="https://youtu.be/C_gQiOoUwfk"/>
    <n v="19014726"/>
    <s v="World’s Most Dangerous Roads | Burundi - The Racing Cyclists | Free Documentary"/>
    <s v="(16) Free Documentary - YouTube"/>
    <s v="Free Documentary"/>
    <x v="0"/>
    <x v="365"/>
    <n v="908628453"/>
    <d v="1899-12-30T04:33:36"/>
    <x v="407"/>
    <x v="362"/>
    <n v="124000"/>
    <x v="3"/>
    <x v="1"/>
    <x v="0"/>
    <x v="0"/>
    <n v="7016"/>
    <d v="2022-09-23T00:00:00"/>
    <x v="0"/>
    <n v="702"/>
    <x v="115"/>
    <x v="0"/>
    <x v="15"/>
    <s v="Aakash Dodia"/>
    <x v="0"/>
  </r>
  <r>
    <s v="https://youtu.be/c3KatwgK4x8"/>
    <n v="167462"/>
    <s v="How I Save Money Living In NYC as a 25 Year Old"/>
    <s v="https://www.youtube.com/c/TaylorBell"/>
    <s v="Taylor Bell"/>
    <x v="1"/>
    <x v="366"/>
    <n v="9466919"/>
    <d v="1899-12-30T00:16:21"/>
    <x v="469"/>
    <x v="39"/>
    <n v="5300"/>
    <x v="3"/>
    <x v="0"/>
    <x v="1"/>
    <x v="1"/>
    <n v="787"/>
    <d v="2022-09-25T00:00:00"/>
    <x v="2"/>
    <n v="69"/>
    <x v="27"/>
    <x v="0"/>
    <x v="2"/>
    <s v="Jaimo"/>
    <x v="1"/>
  </r>
  <r>
    <s v="https://youtu.be/c7QYEedjb_o"/>
    <n v="52037396"/>
    <s v="ABHISHEK UPMANYU |Friends, Crime, &amp; The Cosmos | Stand-Up Comedy by Abhishek Upmanyu"/>
    <s v="https://www.youtube.com/c/AbhishekUpmanyuu"/>
    <s v="Abhishek Upmanyu"/>
    <x v="0"/>
    <x v="367"/>
    <n v="329178424"/>
    <d v="1899-12-30T15:01:00"/>
    <x v="470"/>
    <x v="363"/>
    <n v="1500000"/>
    <x v="2"/>
    <x v="0"/>
    <x v="0"/>
    <x v="0"/>
    <n v="27000"/>
    <d v="2022-09-23T00:00:00"/>
    <x v="0"/>
    <n v="18"/>
    <x v="57"/>
    <x v="0"/>
    <x v="0"/>
    <s v="Shashank"/>
    <x v="0"/>
  </r>
  <r>
    <s v="https://youtu.be/C9eZclkoWSs"/>
    <n v="441367"/>
    <s v="Learning Data Science In 2022- Step By Step Plan"/>
    <s v="https://www.youtube.com/user/krishnaik06"/>
    <s v="Krish Naik"/>
    <x v="0"/>
    <x v="307"/>
    <n v="61775251"/>
    <d v="1899-12-30T00:13:24"/>
    <x v="311"/>
    <x v="364"/>
    <n v="6519"/>
    <x v="3"/>
    <x v="0"/>
    <x v="0"/>
    <x v="1"/>
    <n v="194"/>
    <d v="2022-09-22T00:00:00"/>
    <x v="0"/>
    <n v="1497"/>
    <x v="55"/>
    <x v="0"/>
    <x v="12"/>
    <s v="Shashank"/>
    <x v="1"/>
  </r>
  <r>
    <s v="https://youtu.be/cDqGQBPid-8"/>
    <n v="464966"/>
    <s v="Aj toh Bawal ride ho gaye|| @MotoVlogger Jannu Stuntz || back training workout"/>
    <s v="https://www.youtube.com/channel/UCYBXpKsj2zsBO58Md_qXiNQ"/>
    <s v="MotoVlogger Jannu Stuntz"/>
    <x v="0"/>
    <x v="368"/>
    <n v="45304891"/>
    <d v="1899-12-30T00:10:31"/>
    <x v="471"/>
    <x v="69"/>
    <n v="30000"/>
    <x v="2"/>
    <x v="0"/>
    <x v="1"/>
    <x v="0"/>
    <n v="749"/>
    <d v="2022-09-21T00:00:00"/>
    <x v="0"/>
    <n v="70"/>
    <x v="1"/>
    <x v="0"/>
    <x v="2"/>
    <s v="Jaimo"/>
    <x v="1"/>
  </r>
  <r>
    <s v="https://youtu.be/CMQrtCE66SU"/>
    <n v="247627"/>
    <s v="200MP Smartphone Motorola Edge 30 Ultra Unboxing"/>
    <s v="https://www.youtube.com/c/C4ETechTamil/featured"/>
    <s v="C4ETech Tamil"/>
    <x v="0"/>
    <x v="369"/>
    <n v="191120117"/>
    <d v="1899-12-30T00:10:59"/>
    <x v="232"/>
    <x v="3"/>
    <n v="11000"/>
    <x v="5"/>
    <x v="0"/>
    <x v="0"/>
    <x v="1"/>
    <n v="630"/>
    <d v="2022-09-19T00:00:00"/>
    <x v="2"/>
    <n v="1357"/>
    <x v="124"/>
    <x v="0"/>
    <x v="2"/>
    <s v="Jaimo"/>
    <x v="1"/>
  </r>
  <r>
    <s v="https://youtu.be/cmWrzXNVnCE"/>
    <n v="75214"/>
    <s v="Moon Girl and Devil Dinosaur Premiere Date Announced!"/>
    <s v="https://www.youtube.com/c/marvel"/>
    <s v="Marvel Entertainment"/>
    <x v="5"/>
    <x v="370"/>
    <n v="5183991691"/>
    <d v="1899-12-30T00:02:05"/>
    <x v="344"/>
    <x v="3"/>
    <n v="3000"/>
    <x v="3"/>
    <x v="1"/>
    <x v="0"/>
    <x v="0"/>
    <n v="466"/>
    <d v="2022-09-19T00:00:00"/>
    <x v="0"/>
    <n v="8061"/>
    <x v="54"/>
    <x v="0"/>
    <x v="2"/>
    <s v="Thinesh"/>
    <x v="4"/>
  </r>
  <r>
    <s v="https://youtu.be/CP6aYDssDSE"/>
    <n v="23878009"/>
    <s v="Eating BRUNCH at Taiwan 7-ELEVEN"/>
    <s v="(18) Strictly Dumpling - YouTube"/>
    <s v="Micky"/>
    <x v="0"/>
    <x v="371"/>
    <n v="950301386"/>
    <d v="1899-12-30T00:16:45"/>
    <x v="472"/>
    <x v="317"/>
    <n v="259000"/>
    <x v="3"/>
    <x v="1"/>
    <x v="0"/>
    <x v="0"/>
    <n v="21009"/>
    <d v="2022-09-23T00:00:00"/>
    <x v="0"/>
    <n v="630"/>
    <x v="39"/>
    <x v="0"/>
    <x v="2"/>
    <s v="Aakash Dodia"/>
    <x v="1"/>
  </r>
  <r>
    <s v="https://youtu.be/cQotN8sAhSM"/>
    <n v="1643292"/>
    <s v="Indian Government's MASTERPLAN to take control of the SEMICONDUCTOR CRISIS by beating China"/>
    <s v="https://www.youtube.com/c/ThinkSchool"/>
    <s v="Ganesh Prasad"/>
    <x v="0"/>
    <x v="328"/>
    <n v="134771915"/>
    <d v="1899-12-30T00:12:25"/>
    <x v="473"/>
    <x v="364"/>
    <n v="45276"/>
    <x v="3"/>
    <x v="1"/>
    <x v="0"/>
    <x v="8"/>
    <n v="2000"/>
    <d v="2022-09-22T00:00:00"/>
    <x v="0"/>
    <n v="171"/>
    <x v="7"/>
    <x v="1"/>
    <x v="15"/>
    <s v="Shashank"/>
    <x v="1"/>
  </r>
  <r>
    <s v="https://youtu.be/cTKZF3lE_2Q"/>
    <n v="737728"/>
    <s v="Strange Moments"/>
    <s v="https://www.youtube.com/c/Ashstudio7HD"/>
    <s v="AshStudio7"/>
    <x v="5"/>
    <x v="188"/>
    <n v="1267778130"/>
    <d v="1899-12-30T00:08:26"/>
    <x v="304"/>
    <x v="32"/>
    <n v="6400"/>
    <x v="3"/>
    <x v="0"/>
    <x v="0"/>
    <x v="0"/>
    <n v="149"/>
    <d v="2022-09-19T00:00:00"/>
    <x v="0"/>
    <n v="261"/>
    <x v="57"/>
    <x v="0"/>
    <x v="2"/>
    <s v="Thinesh"/>
    <x v="2"/>
  </r>
  <r>
    <s v="https://youtu.be/CVOXyyqaTvY"/>
    <n v="4764617"/>
    <s v="World's Largest Land Vehicles"/>
    <s v="https://www.youtube.com/c/SupercarBlondie"/>
    <s v="Supercar Blondie"/>
    <x v="2"/>
    <x v="372"/>
    <n v="1996301312"/>
    <d v="1899-12-30T00:07:26"/>
    <x v="474"/>
    <x v="231"/>
    <n v="94000"/>
    <x v="3"/>
    <x v="1"/>
    <x v="0"/>
    <x v="0"/>
    <n v="3513"/>
    <d v="2022-09-25T00:00:00"/>
    <x v="0"/>
    <n v="592"/>
    <x v="5"/>
    <x v="0"/>
    <x v="4"/>
    <s v="Harshit Prajapat"/>
    <x v="2"/>
  </r>
  <r>
    <s v="https://youtu.be/cXjbB9TuQeo"/>
    <n v="6762279"/>
    <s v="Zerodha Kite Trading Tutorial with Buy, Sell Process | Zerodha App कैसे Use करें?| Intraday, GTT"/>
    <s v="https://www.youtube.com/c/AssetYogi"/>
    <s v="Asset Yogi"/>
    <x v="0"/>
    <x v="373"/>
    <n v="199745416"/>
    <d v="1899-12-30T00:23:40"/>
    <x v="475"/>
    <x v="365"/>
    <n v="188000"/>
    <x v="2"/>
    <x v="1"/>
    <x v="0"/>
    <x v="0"/>
    <n v="6100"/>
    <d v="2022-09-23T00:00:00"/>
    <x v="0"/>
    <n v="610"/>
    <x v="58"/>
    <x v="0"/>
    <x v="0"/>
    <s v="Shashank"/>
    <x v="1"/>
  </r>
  <r>
    <s v="https://youtu.be/CzHotHaXGk0"/>
    <n v="5026218"/>
    <s v="Basic English Grammar - Noun, Verb, Adjective, Adverb"/>
    <s v="https://www.youtube.com/c/engvidRonnie"/>
    <s v="English With Ronnie · Englishlessons4U With Engvid"/>
    <x v="1"/>
    <x v="374"/>
    <n v="260632873"/>
    <d v="1899-12-30T00:09:03"/>
    <x v="476"/>
    <x v="366"/>
    <n v="68000"/>
    <x v="3"/>
    <x v="1"/>
    <x v="0"/>
    <x v="0"/>
    <n v="3726"/>
    <d v="2022-09-18T00:00:00"/>
    <x v="0"/>
    <n v="258"/>
    <x v="7"/>
    <x v="0"/>
    <x v="2"/>
    <s v="prateek"/>
    <x v="2"/>
  </r>
  <r>
    <s v="https://youtu.be/D4VVoLE6Owo"/>
    <n v="19377153"/>
    <s v="Ed-Sheeran - Shape Of You - Malayalam Mashup - Aswin Ram (15 songs in one go)"/>
    <s v="https://www.youtube.com/user/aswinpanchena"/>
    <s v="Aswin Ram"/>
    <x v="0"/>
    <x v="375"/>
    <n v="53003626"/>
    <d v="1899-12-30T00:03:13"/>
    <x v="477"/>
    <x v="367"/>
    <n v="337000"/>
    <x v="9"/>
    <x v="0"/>
    <x v="0"/>
    <x v="0"/>
    <n v="11666"/>
    <d v="2021-09-28T00:00:00"/>
    <x v="0"/>
    <n v="40"/>
    <x v="57"/>
    <x v="0"/>
    <x v="2"/>
    <s v="Sanjay Lakshmanan"/>
    <x v="4"/>
  </r>
  <r>
    <s v="https://youtu.be/d5A6qPbbUrA"/>
    <n v="4861075"/>
    <s v="Funniest Cats and Dogs 🐱🐶 Part 57"/>
    <s v="https://www.youtube.com/user/Apah13"/>
    <s v="Cute Hub"/>
    <x v="2"/>
    <x v="376"/>
    <n v="84515479"/>
    <d v="1899-12-30T00:12:14"/>
    <x v="404"/>
    <x v="102"/>
    <n v="18000"/>
    <x v="3"/>
    <x v="1"/>
    <x v="1"/>
    <x v="2"/>
    <n v="228"/>
    <d v="2022-09-25T00:00:00"/>
    <x v="1"/>
    <n v="58"/>
    <x v="15"/>
    <x v="1"/>
    <x v="1"/>
    <s v="Harshit Prajapat"/>
    <x v="1"/>
  </r>
  <r>
    <s v="https://youtu.be/d72vXhJDE6M"/>
    <n v="137070113"/>
    <s v="Tuition Classes aur Bache | Ashish Chanchlani"/>
    <s v="https://youtu.be/d72vXhJDE6M"/>
    <s v="ashish chanchlani vines "/>
    <x v="0"/>
    <x v="61"/>
    <n v="4101186573"/>
    <d v="1899-12-30T00:13:45"/>
    <x v="478"/>
    <x v="292"/>
    <n v="5100000"/>
    <x v="2"/>
    <x v="1"/>
    <x v="0"/>
    <x v="0"/>
    <n v="130964"/>
    <d v="2022-09-23T00:00:00"/>
    <x v="0"/>
    <n v="147"/>
    <x v="31"/>
    <x v="0"/>
    <x v="0"/>
    <s v="Aakash Dodia"/>
    <x v="1"/>
  </r>
  <r>
    <s v="https://youtu.be/-d7f71CFACo"/>
    <n v="1523893"/>
    <s v="How Reliance is planning to KILL Amazon in INDIA? : The BIGGEST BUSINESS WAR IN INDIAN HISTORY"/>
    <s v="https://www.youtube.com/c/ThinkSchool"/>
    <s v="Ganesh Prasad"/>
    <x v="0"/>
    <x v="328"/>
    <n v="134771915"/>
    <d v="1899-12-30T12:15:32"/>
    <x v="479"/>
    <x v="368"/>
    <n v="51634"/>
    <x v="3"/>
    <x v="1"/>
    <x v="0"/>
    <x v="6"/>
    <n v="3600"/>
    <d v="2022-09-14T00:00:00"/>
    <x v="0"/>
    <n v="171"/>
    <x v="7"/>
    <x v="1"/>
    <x v="15"/>
    <s v="Shashank"/>
    <x v="0"/>
  </r>
  <r>
    <s v="https://youtu.be/D88cV4CEBIg"/>
    <n v="211823"/>
    <s v="Pro Chef Turns Eggs Into 3 Meals For Under $9 | The Smart Cook | Epicurious"/>
    <s v="https://www.youtube.com/user/epicuriousdotcom"/>
    <s v="Epicurious"/>
    <x v="5"/>
    <x v="329"/>
    <n v="1200886529"/>
    <d v="1899-12-30T00:16:50"/>
    <x v="480"/>
    <x v="69"/>
    <n v="2400"/>
    <x v="3"/>
    <x v="1"/>
    <x v="0"/>
    <x v="0"/>
    <n v="145"/>
    <d v="2022-09-19T00:00:00"/>
    <x v="0"/>
    <n v="1342"/>
    <x v="112"/>
    <x v="0"/>
    <x v="1"/>
    <s v="Thinesh"/>
    <x v="1"/>
  </r>
  <r>
    <s v="https://youtu.be/Da6h6K4Lqto"/>
    <n v="2610340"/>
    <s v="0.0001% Chance Goals"/>
    <s v="https://www.youtube.com/c/Ashstudio7HD"/>
    <s v="AshStudio7"/>
    <x v="5"/>
    <x v="188"/>
    <n v="1267778130"/>
    <d v="1899-12-30T00:08:15"/>
    <x v="139"/>
    <x v="182"/>
    <n v="16000"/>
    <x v="3"/>
    <x v="0"/>
    <x v="0"/>
    <x v="0"/>
    <n v="252"/>
    <d v="2022-09-20T00:00:00"/>
    <x v="0"/>
    <n v="261"/>
    <x v="57"/>
    <x v="0"/>
    <x v="2"/>
    <s v="Thinesh"/>
    <x v="2"/>
  </r>
  <r>
    <s v="https://youtu.be/dH_o9CWJLss"/>
    <n v="42"/>
    <s v="Unknown Saving Methods in Excel"/>
    <s v="https://www.youtube.com/results?search_query=your+excel+guy"/>
    <s v="Kadhiravan Jayachandhiran"/>
    <x v="0"/>
    <x v="318"/>
    <n v="2797"/>
    <d v="1899-12-30T00:03:37"/>
    <x v="448"/>
    <x v="38"/>
    <n v="1"/>
    <x v="3"/>
    <x v="1"/>
    <x v="0"/>
    <x v="0"/>
    <n v="0"/>
    <s v="N/A"/>
    <x v="0"/>
    <n v="66"/>
    <x v="22"/>
    <x v="0"/>
    <x v="2"/>
    <s v="Thinesh"/>
    <x v="4"/>
  </r>
  <r>
    <s v="https://youtu.be/dkx4Gr-GdF0"/>
    <n v="635811"/>
    <s v="10 Super Useful Gadgets Under ₹250!"/>
    <s v="https://www.youtube.com/c/BeebomCo"/>
    <s v="Beebom "/>
    <x v="0"/>
    <x v="377"/>
    <n v="372472765"/>
    <d v="1899-12-30T00:09:28"/>
    <x v="22"/>
    <x v="369"/>
    <n v="29000"/>
    <x v="3"/>
    <x v="1"/>
    <x v="0"/>
    <x v="1"/>
    <n v="858"/>
    <d v="2022-09-23T00:00:00"/>
    <x v="2"/>
    <n v="819"/>
    <x v="25"/>
    <x v="0"/>
    <x v="1"/>
    <s v="Harshit Prajapat"/>
    <x v="2"/>
  </r>
  <r>
    <s v="https://youtu.be/dLNd5Y2He_0"/>
    <n v="705079"/>
    <s v="Must watch 5 Malayalam mystery thriller movies The Mallu Analyst"/>
    <s v="https://www.youtube.com/c/TheMalluAnalyst"/>
    <s v="Vivek Balachandran"/>
    <x v="0"/>
    <x v="378"/>
    <n v="63747367"/>
    <d v="1899-12-30T00:06:53"/>
    <x v="481"/>
    <x v="370"/>
    <n v="16000"/>
    <x v="9"/>
    <x v="1"/>
    <x v="0"/>
    <x v="3"/>
    <n v="1279"/>
    <d v="2020-09-28T00:00:00"/>
    <x v="0"/>
    <n v="386"/>
    <x v="37"/>
    <x v="0"/>
    <x v="2"/>
    <s v="Sanjay Lakshmanan"/>
    <x v="2"/>
  </r>
  <r>
    <s v="https://youtu.be/dsq818YAS8o"/>
    <n v="601388"/>
    <s v="Excel Tricks To earn 800 rs. in 15 minutes"/>
    <s v="https://www.youtube.com/c/LearnwithLOKESHLALWANI"/>
    <s v="Lokesh Lalwani"/>
    <x v="0"/>
    <x v="328"/>
    <n v="9169093"/>
    <d v="1899-12-30T00:16:43"/>
    <x v="482"/>
    <x v="39"/>
    <n v="5200"/>
    <x v="2"/>
    <x v="1"/>
    <x v="0"/>
    <x v="3"/>
    <n v="391"/>
    <d v="2022-09-22T00:00:00"/>
    <x v="0"/>
    <n v="210"/>
    <x v="27"/>
    <x v="0"/>
    <x v="0"/>
    <s v="Adarsh"/>
    <x v="1"/>
  </r>
  <r>
    <s v="https://youtu.be/D-T2XmYkTu0"/>
    <n v="110380"/>
    <s v="GoPro HERO11 - My Cinematic Maldives Adventure 5k"/>
    <s v="https://www.youtube.com/c/BenjaminOrtegaOfficial/featured"/>
    <s v="Benjamin Ortega"/>
    <x v="0"/>
    <x v="379"/>
    <n v="11566005"/>
    <d v="1899-12-30T00:17:52"/>
    <x v="249"/>
    <x v="69"/>
    <n v="2300"/>
    <x v="3"/>
    <x v="0"/>
    <x v="0"/>
    <x v="0"/>
    <n v="139"/>
    <d v="2022-09-21T00:00:00"/>
    <x v="2"/>
    <n v="66"/>
    <x v="15"/>
    <x v="0"/>
    <x v="2"/>
    <s v="Jaimo"/>
    <x v="1"/>
  </r>
  <r>
    <s v="https://youtu.be/DU_qQ9terkw"/>
    <n v="45775"/>
    <s v="The 200MP Camera Phone is Here - Motorola Edge 30 Ultra Unboxing &amp; Overview!"/>
    <s v="https://www.youtube.com/c/C4ETech"/>
    <s v="C4ETech English"/>
    <x v="0"/>
    <x v="380"/>
    <n v="418237539"/>
    <d v="1899-12-30T00:11:44"/>
    <x v="483"/>
    <x v="3"/>
    <n v="1600"/>
    <x v="3"/>
    <x v="0"/>
    <x v="0"/>
    <x v="1"/>
    <n v="266"/>
    <d v="2022-09-20T00:00:00"/>
    <x v="2"/>
    <n v="3076"/>
    <x v="125"/>
    <x v="0"/>
    <x v="2"/>
    <s v="Jaimo"/>
    <x v="1"/>
  </r>
  <r>
    <s v="https://youtu.be/DWmGArQBtFI"/>
    <n v="34287769"/>
    <s v="How to Fix “Low Back” Pain (INSTANTLY!)"/>
    <s v="https://www.youtube.com/c/athleanx"/>
    <s v="Athleanx"/>
    <x v="4"/>
    <x v="381"/>
    <n v="2187241067"/>
    <d v="1899-12-30T00:09:22"/>
    <x v="484"/>
    <x v="371"/>
    <n v="733000"/>
    <x v="3"/>
    <x v="1"/>
    <x v="0"/>
    <x v="1"/>
    <n v="21000"/>
    <d v="2022-09-23T00:00:00"/>
    <x v="0"/>
    <n v="1303"/>
    <x v="21"/>
    <x v="0"/>
    <x v="0"/>
    <s v="Shashank"/>
    <x v="2"/>
  </r>
  <r>
    <s v="https://youtu.be/DxeB1y1Hglc"/>
    <n v="20298"/>
    <s v="All New Tvs Apache RTR 160 2V All Black Review | On Road Price New Features Mileage | DevMtr"/>
    <s v="https://www.youtube.com/c/DEVMTR/featured"/>
    <s v="Dev Mtr"/>
    <x v="0"/>
    <x v="309"/>
    <n v="60039894"/>
    <d v="1899-12-30T00:07:23"/>
    <x v="485"/>
    <x v="39"/>
    <n v="367"/>
    <x v="2"/>
    <x v="0"/>
    <x v="0"/>
    <x v="1"/>
    <n v="60"/>
    <d v="2022-09-23T00:00:00"/>
    <x v="0"/>
    <n v="544"/>
    <x v="47"/>
    <x v="0"/>
    <x v="31"/>
    <s v="Jaimo"/>
    <x v="2"/>
  </r>
  <r>
    <s v="https://youtu.be/dzat16LMtQk"/>
    <n v="412517"/>
    <s v="Understanding ENSO"/>
    <s v="https://www.youtube.com/c/bureauofmeteorology"/>
    <s v="bureau of meteorology"/>
    <x v="2"/>
    <x v="382"/>
    <n v="11210405"/>
    <d v="1899-12-30T00:04:14"/>
    <x v="189"/>
    <x v="372"/>
    <n v="3700"/>
    <x v="3"/>
    <x v="1"/>
    <x v="0"/>
    <x v="0"/>
    <n v="0"/>
    <s v="N/A"/>
    <x v="0"/>
    <n v="970"/>
    <x v="77"/>
    <x v="0"/>
    <x v="2"/>
    <s v="Sanjay Lakshmanan"/>
    <x v="4"/>
  </r>
  <r>
    <s v="https://youtu.be/e1Q7BPgmpDg"/>
    <n v="774091"/>
    <s v="AAJ HOGA KAUF KA KHEL - NO PROMOTION"/>
    <s v="https://www.youtube.com/c/CarryisLive"/>
    <s v="Ajay Nagar"/>
    <x v="0"/>
    <x v="106"/>
    <n v="1397485356"/>
    <d v="1899-12-30T02:13:42"/>
    <x v="486"/>
    <x v="64"/>
    <n v="49000"/>
    <x v="2"/>
    <x v="0"/>
    <x v="1"/>
    <x v="0"/>
    <n v="349"/>
    <d v="2022-09-25T00:00:00"/>
    <x v="4"/>
    <n v="911"/>
    <x v="115"/>
    <x v="0"/>
    <x v="2"/>
    <s v="Harshit Prajapat"/>
    <x v="0"/>
  </r>
  <r>
    <s v="https://youtu.be/E5JoqPTrSgU"/>
    <n v="6380404"/>
    <s v="A Day with Dad - The Reality"/>
    <s v="https://www.youtube.com/c/jumpcuts"/>
    <s v="Hari baskar"/>
    <x v="0"/>
    <x v="319"/>
    <n v="268584946"/>
    <d v="1899-12-30T00:08:38"/>
    <x v="487"/>
    <x v="373"/>
    <n v="193000"/>
    <x v="5"/>
    <x v="0"/>
    <x v="0"/>
    <x v="0"/>
    <n v="6782"/>
    <d v="2022-09-19T00:00:00"/>
    <x v="0"/>
    <n v="113"/>
    <x v="50"/>
    <x v="0"/>
    <x v="2"/>
    <s v="Thinesh"/>
    <x v="2"/>
  </r>
  <r>
    <s v="https://youtu.be/e7jc8KY2WIU"/>
    <n v="568472"/>
    <s v="EP #79 Back to Chandigarh with Appa &amp; Amma"/>
    <s v="https://www.youtube.com/c/TechTravelEat/featured"/>
    <s v="Tech travel eat by sujith Bhakthan"/>
    <x v="0"/>
    <x v="250"/>
    <n v="509804838"/>
    <d v="1899-12-30T00:24:05"/>
    <x v="488"/>
    <x v="69"/>
    <n v="16000"/>
    <x v="9"/>
    <x v="1"/>
    <x v="0"/>
    <x v="1"/>
    <n v="1100"/>
    <d v="2022-09-21T00:00:00"/>
    <x v="0"/>
    <n v="1556"/>
    <x v="80"/>
    <x v="0"/>
    <x v="4"/>
    <s v="Jaimo"/>
    <x v="1"/>
  </r>
  <r>
    <s v="https://youtu.be/ED0PSAElYio"/>
    <n v="64748763"/>
    <s v="Types Of People in a Bus - Amit Bhadana"/>
    <s v="Amit Bhadana - YouTube"/>
    <s v="Amit Bhadana"/>
    <x v="0"/>
    <x v="117"/>
    <n v="2258312973"/>
    <d v="1899-12-30T00:06:38"/>
    <x v="438"/>
    <x v="374"/>
    <n v="1300000"/>
    <x v="2"/>
    <x v="0"/>
    <x v="0"/>
    <x v="3"/>
    <n v="34680"/>
    <d v="2022-09-21T00:00:00"/>
    <x v="0"/>
    <n v="94"/>
    <x v="1"/>
    <x v="0"/>
    <x v="2"/>
    <s v="Aakash Dodia"/>
    <x v="2"/>
  </r>
  <r>
    <s v="https://youtu.be/eDiA1p5DlLg"/>
    <n v="62919772"/>
    <s v="World's Most Viewed Life Changing Video By Sandeep Maheshwari | Hindi"/>
    <s v="Sandeep Maheshwari - YouTube"/>
    <s v="Sandeep Maheshwari"/>
    <x v="0"/>
    <x v="383"/>
    <n v="1928545501"/>
    <d v="1899-12-30T02:11:00"/>
    <x v="489"/>
    <x v="375"/>
    <n v="861000"/>
    <x v="2"/>
    <x v="0"/>
    <x v="0"/>
    <x v="0"/>
    <n v="38248"/>
    <d v="2002-05-21T00:00:00"/>
    <x v="0"/>
    <n v="520"/>
    <x v="52"/>
    <x v="0"/>
    <x v="1"/>
    <s v="Aakash Dodia"/>
    <x v="0"/>
  </r>
  <r>
    <s v="https://youtu.be/eEmUX0xLO7Y"/>
    <n v="940663"/>
    <s v="How to create Captain America Shield VFX"/>
    <s v="https://www.youtube.com/c/ReWadiaTricks"/>
    <s v="Rewadia"/>
    <x v="0"/>
    <x v="384"/>
    <n v="815678"/>
    <d v="1899-12-30T00:13:13"/>
    <x v="490"/>
    <x v="376"/>
    <n v="10000"/>
    <x v="2"/>
    <x v="0"/>
    <x v="0"/>
    <x v="1"/>
    <n v="465"/>
    <d v="2022-09-23T00:00:00"/>
    <x v="0"/>
    <n v="42"/>
    <x v="16"/>
    <x v="0"/>
    <x v="1"/>
    <s v="Adarsh"/>
    <x v="1"/>
  </r>
  <r>
    <s v="https://youtu.be/eEV7WvwywUA"/>
    <n v="11137"/>
    <s v="HIGHLY ACCURATE Strategy | Step by Step Cheklist​ | Avoid Hesitation"/>
    <s v="https://www.youtube.com/c/OliverVelezTrading/featured"/>
    <s v="Oliver Velez"/>
    <x v="0"/>
    <x v="314"/>
    <n v="22451639"/>
    <d v="1899-12-30T00:10:14"/>
    <x v="491"/>
    <x v="69"/>
    <n v="371"/>
    <x v="3"/>
    <x v="1"/>
    <x v="0"/>
    <x v="0"/>
    <n v="26"/>
    <d v="2022-09-17T00:00:00"/>
    <x v="0"/>
    <n v="1686"/>
    <x v="88"/>
    <x v="0"/>
    <x v="4"/>
    <s v="Thinesh"/>
    <x v="1"/>
  </r>
  <r>
    <s v="https://youtu.be/EIoNYcG6IgI"/>
    <n v="743064"/>
    <s v="Who is this?"/>
    <s v="https://www.youtube.com/c/TheGebonions"/>
    <s v="The Gebonions"/>
    <x v="2"/>
    <x v="385"/>
    <n v="50159382"/>
    <d v="1899-12-30T00:00:42"/>
    <x v="492"/>
    <x v="377"/>
    <n v="29000"/>
    <x v="9"/>
    <x v="1"/>
    <x v="0"/>
    <x v="0"/>
    <n v="293"/>
    <d v="2022-09-24T00:00:00"/>
    <x v="0"/>
    <n v="42"/>
    <x v="17"/>
    <x v="0"/>
    <x v="2"/>
    <s v="Sanjay Lakshmanan"/>
    <x v="3"/>
  </r>
  <r>
    <s v="https://youtu.be/EsLvrrqj0jo"/>
    <n v="17671"/>
    <s v="Nexon diesel vs Venue diesel - a detailed spec comparison in tamil | Which is best to buy? | Birla"/>
    <s v="https://www.youtube.com/c/birlasparvai"/>
    <s v="Birlas Parvai"/>
    <x v="0"/>
    <x v="386"/>
    <n v="72904355"/>
    <d v="1899-12-30T00:12:19"/>
    <x v="493"/>
    <x v="69"/>
    <n v="455"/>
    <x v="5"/>
    <x v="0"/>
    <x v="0"/>
    <x v="1"/>
    <n v="112"/>
    <d v="2022-09-22T00:00:00"/>
    <x v="0"/>
    <n v="545"/>
    <x v="58"/>
    <x v="0"/>
    <x v="0"/>
    <s v="Jaimo"/>
    <x v="1"/>
  </r>
  <r>
    <s v="https://youtu.be/eTyI-M50Hu4"/>
    <n v="2040023"/>
    <s v="Python Tutorial in Hindi | Learn Python in Hindi | Python Full Course in Hindi | Python Tutorial"/>
    <s v="(8) Great Learning - YouTube"/>
    <s v="Great Learning"/>
    <x v="0"/>
    <x v="387"/>
    <n v="87376380"/>
    <d v="1899-12-30T04:25:15"/>
    <x v="494"/>
    <x v="378"/>
    <n v="57000"/>
    <x v="2"/>
    <x v="0"/>
    <x v="0"/>
    <x v="6"/>
    <n v="3366"/>
    <d v="2022-09-23T00:00:00"/>
    <x v="0"/>
    <n v="1700"/>
    <x v="2"/>
    <x v="0"/>
    <x v="10"/>
    <s v="Aakash Dodia"/>
    <x v="0"/>
  </r>
  <r>
    <s v="https://youtu.be/EUcVBDtJo5M"/>
    <n v="1820478"/>
    <s v="CRED's Genius Business Model EXPLAINED"/>
    <s v="https://www.youtube.com/c/ThinkSchool"/>
    <s v="Ganesh Prasad"/>
    <x v="0"/>
    <x v="328"/>
    <n v="134771915"/>
    <d v="1899-12-30T00:10:04"/>
    <x v="442"/>
    <x v="379"/>
    <n v="90455"/>
    <x v="3"/>
    <x v="1"/>
    <x v="0"/>
    <x v="8"/>
    <n v="3800"/>
    <d v="2022-09-11T00:00:00"/>
    <x v="0"/>
    <n v="171"/>
    <x v="7"/>
    <x v="0"/>
    <x v="0"/>
    <s v="Shashank"/>
    <x v="1"/>
  </r>
  <r>
    <s v="https://youtu.be/Eul0ePFkHyw"/>
    <n v="19230485"/>
    <s v="Every PUBG player will watch this Ending."/>
    <s v="(2) MortaL - YouTube"/>
    <s v="Mortal"/>
    <x v="0"/>
    <x v="388"/>
    <n v="1171602287"/>
    <d v="1899-12-30T00:03:13"/>
    <x v="477"/>
    <x v="380"/>
    <n v="1100000"/>
    <x v="2"/>
    <x v="0"/>
    <x v="0"/>
    <x v="0"/>
    <n v="26528"/>
    <d v="2022-09-23T00:00:00"/>
    <x v="0"/>
    <n v="1500"/>
    <x v="44"/>
    <x v="0"/>
    <x v="2"/>
    <s v="Aakash Dodia"/>
    <x v="4"/>
  </r>
  <r>
    <s v="https://youtu.be/EwQkfoKxRvo"/>
    <n v="20594509"/>
    <s v="Isha Kriya: A Guided Meditation For Health And Wellbeing | 15-Minutes"/>
    <s v="https://www.youtube.com/c/sadhguru"/>
    <s v="Sadhguru"/>
    <x v="0"/>
    <x v="389"/>
    <n v="1310065194"/>
    <d v="1899-12-30T00:19:28"/>
    <x v="495"/>
    <x v="201"/>
    <n v="208000"/>
    <x v="3"/>
    <x v="1"/>
    <x v="0"/>
    <x v="0"/>
    <n v="8892"/>
    <d v="2022-09-21T00:00:00"/>
    <x v="0"/>
    <n v="2609"/>
    <x v="126"/>
    <x v="0"/>
    <x v="31"/>
    <s v="Aakash Dodia"/>
    <x v="1"/>
  </r>
  <r>
    <s v="https://youtu.be/ExPE7ATCXg8"/>
    <n v="43192252"/>
    <s v="A Day With Cringe TikToker | Harsh Beniwal"/>
    <s v="https://www.youtube.com/c/TheBrainHumour/featured"/>
    <s v="Harsh Beniwal"/>
    <x v="0"/>
    <x v="35"/>
    <n v="1672138407"/>
    <d v="1899-12-30T00:17:25"/>
    <x v="496"/>
    <x v="381"/>
    <n v="4500000"/>
    <x v="2"/>
    <x v="1"/>
    <x v="0"/>
    <x v="1"/>
    <n v="279944"/>
    <d v="2022-09-23T00:00:00"/>
    <x v="0"/>
    <n v="160"/>
    <x v="17"/>
    <x v="0"/>
    <x v="2"/>
    <s v="Aakash Dodia"/>
    <x v="1"/>
  </r>
  <r>
    <s v="https://youtu.be/ezCEv1kgwbQ"/>
    <n v="40839"/>
    <s v="What the future of the Internet looks like with Suhail Doshi of Mighty"/>
    <s v="https://www.youtube.com/c/GarryTan"/>
    <s v="Garry Tan"/>
    <x v="0"/>
    <x v="390"/>
    <n v="6675270"/>
    <d v="1899-12-30T00:11:22"/>
    <x v="497"/>
    <x v="182"/>
    <n v="1500"/>
    <x v="3"/>
    <x v="1"/>
    <x v="0"/>
    <x v="0"/>
    <n v="87"/>
    <d v="2022-09-20T00:00:00"/>
    <x v="0"/>
    <n v="135"/>
    <x v="57"/>
    <x v="0"/>
    <x v="0"/>
    <s v="Sanjay Lakshmanan"/>
    <x v="1"/>
  </r>
  <r>
    <s v="https://youtu.be/F_4xa4J_X1M"/>
    <n v="5817145"/>
    <s v="UpFront - Dr. Shashi Tharoor stunned Mehdi Hasan on Al Jazeera"/>
    <s v="https://www.youtube.com/c/ShashiTharoorOfficial"/>
    <s v="Shashi Tharoor"/>
    <x v="0"/>
    <x v="391"/>
    <n v="27884879"/>
    <d v="1899-12-30T00:05:56"/>
    <x v="498"/>
    <x v="382"/>
    <n v="86000"/>
    <x v="3"/>
    <x v="0"/>
    <x v="0"/>
    <x v="0"/>
    <n v="18399"/>
    <d v="2021-09-28T00:00:00"/>
    <x v="1"/>
    <n v="889"/>
    <x v="50"/>
    <x v="0"/>
    <x v="2"/>
    <s v="Sanjay Lakshmanan"/>
    <x v="4"/>
  </r>
  <r>
    <s v="https://youtu.be/F1t6zmvAnp0"/>
    <n v="109552988"/>
    <s v="ALADDIN | Round2hell | R2h"/>
    <s v="(1290) Round2hell - YouTube"/>
    <s v="BrandzUp"/>
    <x v="0"/>
    <x v="392"/>
    <n v="2804468420"/>
    <d v="1899-12-30T07:12:00"/>
    <x v="499"/>
    <x v="383"/>
    <n v="2900000"/>
    <x v="2"/>
    <x v="1"/>
    <x v="0"/>
    <x v="0"/>
    <n v="107495"/>
    <d v="2022-09-23T00:00:00"/>
    <x v="0"/>
    <n v="65"/>
    <x v="18"/>
    <x v="1"/>
    <x v="2"/>
    <s v="Aakash Dodia"/>
    <x v="0"/>
  </r>
  <r>
    <s v="https://youtu.be/f7CW7S0zxv4"/>
    <n v="9878036"/>
    <s v="Dr Shashi Tharoor MP Britain Does Owe Reparations"/>
    <s v="https://www.youtube.com/user/OxfordUnion"/>
    <s v="Shashi Tharoor"/>
    <x v="0"/>
    <x v="301"/>
    <n v="259010134"/>
    <d v="1899-12-30T00:15:29"/>
    <x v="500"/>
    <x v="384"/>
    <n v="258000"/>
    <x v="3"/>
    <x v="1"/>
    <x v="0"/>
    <x v="0"/>
    <n v="32858"/>
    <d v="2022-08-28T00:00:00"/>
    <x v="0"/>
    <n v="2300"/>
    <x v="80"/>
    <x v="0"/>
    <x v="2"/>
    <s v="Sanjay Lakshmanan"/>
    <x v="1"/>
  </r>
  <r>
    <s v="https://youtu.be/f8XUxe6ZnO0"/>
    <n v="1917022"/>
    <s v="Baccho ko Dekhte hi Rone lagi.."/>
    <s v="https://www.youtube.com/c/FlyingBeast320/featured"/>
    <s v="Flying Beast"/>
    <x v="0"/>
    <x v="98"/>
    <n v="3166497554"/>
    <d v="1899-12-30T00:10:45"/>
    <x v="200"/>
    <x v="39"/>
    <n v="121000"/>
    <x v="2"/>
    <x v="0"/>
    <x v="0"/>
    <x v="1"/>
    <n v="2400"/>
    <d v="2022-09-22T00:00:00"/>
    <x v="0"/>
    <n v="1204"/>
    <x v="25"/>
    <x v="0"/>
    <x v="2"/>
    <s v="Jaimo"/>
    <x v="1"/>
  </r>
  <r>
    <s v="https://youtu.be/faI8kacPGbQ"/>
    <n v="40881326"/>
    <s v="White Woman Attempts To Block Black Man From Entering His Apartment Building | NBC News"/>
    <s v="https://www.youtube.com/c/NBCNews/featured"/>
    <s v="NBC News"/>
    <x v="0"/>
    <x v="20"/>
    <n v="4395492534"/>
    <d v="1899-12-30T00:04:30"/>
    <x v="501"/>
    <x v="385"/>
    <n v="802000"/>
    <x v="3"/>
    <x v="1"/>
    <x v="0"/>
    <x v="6"/>
    <n v="248471"/>
    <d v="2022-09-23T00:00:00"/>
    <x v="0"/>
    <n v="41000"/>
    <x v="97"/>
    <x v="0"/>
    <x v="1"/>
    <s v="Aakash Dodia"/>
    <x v="4"/>
  </r>
  <r>
    <s v="https://youtu.be/fDegTxBdSJs"/>
    <n v="4171"/>
    <s v="TIKTOK HACKS VÍRALES | LOS MEJORES TRUCOS PARA PONER A PRUEBA | Patricia Cabrera"/>
    <s v="https://www.youtube.com/channel/UCkjYWDJ9UYVL8zjQtiSyJsg"/>
    <s v="Patricia Cabrera"/>
    <x v="1"/>
    <x v="393"/>
    <n v="90000"/>
    <d v="1899-12-30T00:11:36"/>
    <x v="502"/>
    <x v="37"/>
    <n v="84000"/>
    <x v="3"/>
    <x v="1"/>
    <x v="0"/>
    <x v="0"/>
    <n v="8"/>
    <d v="2022-09-23T00:00:00"/>
    <x v="0"/>
    <n v="60"/>
    <x v="1"/>
    <x v="0"/>
    <x v="2"/>
    <s v="Aakash Dodia"/>
    <x v="1"/>
  </r>
  <r>
    <s v="https://youtu.be/fHIp0TOAr5w"/>
    <n v="73173"/>
    <s v="Turning Points And Continuation Trades"/>
    <s v="https://www.youtube.com/c/OliverVelezTrading/featured"/>
    <s v="Oliver Velez"/>
    <x v="0"/>
    <x v="314"/>
    <n v="22451639"/>
    <d v="1899-12-30T00:06:43"/>
    <x v="503"/>
    <x v="220"/>
    <n v="2400"/>
    <x v="3"/>
    <x v="1"/>
    <x v="0"/>
    <x v="0"/>
    <n v="84"/>
    <d v="2022-09-01T00:00:00"/>
    <x v="5"/>
    <n v="1686"/>
    <x v="88"/>
    <x v="0"/>
    <x v="4"/>
    <s v="Thinesh"/>
    <x v="2"/>
  </r>
  <r>
    <s v="https://youtu.be/FkUL4M7F1Qo"/>
    <n v="170524"/>
    <s v="Best of Marvel Cosplay at D23 Expo 2022!"/>
    <s v="https://www.youtube.com/c/marvel"/>
    <s v="Marvel Entertainment"/>
    <x v="5"/>
    <x v="370"/>
    <n v="5183991691"/>
    <d v="1899-12-30T00:01:18"/>
    <x v="504"/>
    <x v="102"/>
    <n v="5500"/>
    <x v="3"/>
    <x v="0"/>
    <x v="0"/>
    <x v="0"/>
    <n v="386"/>
    <d v="2022-09-15T00:00:00"/>
    <x v="0"/>
    <n v="8061"/>
    <x v="54"/>
    <x v="0"/>
    <x v="2"/>
    <s v="Thinesh"/>
    <x v="3"/>
  </r>
  <r>
    <s v="https://youtu.be/fPC00LjcoTY"/>
    <n v="879278"/>
    <s v="Entering Himalayas | Madan Gowri Vlog 2"/>
    <s v="https://www.youtube.com/c/madangowri"/>
    <s v="Madan Gowri"/>
    <x v="0"/>
    <x v="394"/>
    <n v="1347347754"/>
    <d v="1899-12-30T00:12:14"/>
    <x v="404"/>
    <x v="39"/>
    <n v="57000"/>
    <x v="5"/>
    <x v="0"/>
    <x v="0"/>
    <x v="0"/>
    <n v="3400"/>
    <d v="2022-09-21T00:00:00"/>
    <x v="0"/>
    <n v="1883"/>
    <x v="97"/>
    <x v="0"/>
    <x v="2"/>
    <s v="Jaimo"/>
    <x v="1"/>
  </r>
  <r>
    <s v="https://youtu.be/FssPHf7rsIs"/>
    <n v="1228192"/>
    <s v="The 'Tryst' Behind This Iconic Image TimeLapse EP 1"/>
    <s v="https://www.youtube.com/c/Thebetterindia"/>
    <s v="The better india"/>
    <x v="2"/>
    <x v="395"/>
    <n v="16997570"/>
    <d v="1899-12-30T00:01:38"/>
    <x v="505"/>
    <x v="386"/>
    <n v="180"/>
    <x v="3"/>
    <x v="0"/>
    <x v="0"/>
    <x v="0"/>
    <n v="11"/>
    <d v="2020-09-28T00:00:00"/>
    <x v="0"/>
    <n v="2700"/>
    <x v="127"/>
    <x v="0"/>
    <x v="0"/>
    <s v="Sanjay Lakshmanan"/>
    <x v="3"/>
  </r>
  <r>
    <s v="https://youtu.be/FTiKWY2AbEw"/>
    <n v="21359833"/>
    <s v="FOCUS | जुनून की आग जलाने वाला वीडियो | Motivational Video | Dr Vivek Bindra"/>
    <s v="(1) Dr. Vivek Bindra: Motivational Speaker - YouTube"/>
    <s v="Dr Vivek Bindra"/>
    <x v="0"/>
    <x v="396"/>
    <n v="1523716869"/>
    <d v="1899-12-30T00:10:13"/>
    <x v="506"/>
    <x v="387"/>
    <n v="1000000"/>
    <x v="2"/>
    <x v="0"/>
    <x v="0"/>
    <x v="9"/>
    <n v="38667"/>
    <d v="2022-09-23T00:00:00"/>
    <x v="0"/>
    <n v="716"/>
    <x v="5"/>
    <x v="0"/>
    <x v="33"/>
    <s v="Aakash Dodia"/>
    <x v="1"/>
  </r>
  <r>
    <s v="https://youtu.be/FxB5v6ZErLw"/>
    <n v="146251"/>
    <s v="Halo Infinite makes me sad..."/>
    <s v="https://www.youtube.com/c/Stryxo"/>
    <s v="Stryxo"/>
    <x v="2"/>
    <x v="397"/>
    <n v="9776059"/>
    <d v="1899-12-30T00:08:42"/>
    <x v="67"/>
    <x v="388"/>
    <n v="7800"/>
    <x v="3"/>
    <x v="1"/>
    <x v="0"/>
    <x v="0"/>
    <n v="746"/>
    <d v="2022-09-23T00:00:00"/>
    <x v="0"/>
    <n v="49"/>
    <x v="7"/>
    <x v="0"/>
    <x v="6"/>
    <s v="Harshit Prajapat"/>
    <x v="2"/>
  </r>
  <r>
    <s v="https://youtu.be/fXS_gkWAIs0"/>
    <n v="12703238"/>
    <s v="Elon Musk Reveals His Knowledge on Aliens, Challenges Putin to UFC, and Predicts WW3"/>
    <s v="(8) FULL SEND PODCAST - YouTube"/>
    <s v="Full Send Podcast"/>
    <x v="0"/>
    <x v="3"/>
    <n v="173877103"/>
    <d v="1899-12-30T03:12:00"/>
    <x v="507"/>
    <x v="171"/>
    <n v="224000"/>
    <x v="3"/>
    <x v="1"/>
    <x v="0"/>
    <x v="0"/>
    <n v="29058"/>
    <d v="2022-09-23T00:00:00"/>
    <x v="4"/>
    <n v="52"/>
    <x v="15"/>
    <x v="0"/>
    <x v="2"/>
    <s v="Aakash Dodia"/>
    <x v="0"/>
  </r>
  <r>
    <s v="https://youtu.be/FYCCs4cpKqw"/>
    <n v="308279777"/>
    <s v="Randy Orton makes it personal with Triple H"/>
    <s v="https://www.youtube.com/user/WWEFanNation"/>
    <s v="WWE"/>
    <x v="0"/>
    <x v="398"/>
    <n v="71528224019"/>
    <d v="1899-12-30T00:04:09"/>
    <x v="91"/>
    <x v="389"/>
    <n v="1300000"/>
    <x v="3"/>
    <x v="0"/>
    <x v="0"/>
    <x v="0"/>
    <n v="25552"/>
    <d v="2022-09-23T00:00:00"/>
    <x v="0"/>
    <n v="64000"/>
    <x v="128"/>
    <x v="0"/>
    <x v="34"/>
    <s v="Aakash Dodia"/>
    <x v="4"/>
  </r>
  <r>
    <s v="https://youtu.be/FyOzeO6fQwI"/>
    <n v="3062501"/>
    <s v="How can a small farmer earn Rs 15 lakh from multilayer farming"/>
    <s v="https://www.youtube.com/c/downearthmagazine"/>
    <s v="Down to earth magazine"/>
    <x v="2"/>
    <x v="399"/>
    <n v="42284181"/>
    <d v="1899-12-30T00:11:00"/>
    <x v="508"/>
    <x v="390"/>
    <n v="68000"/>
    <x v="2"/>
    <x v="0"/>
    <x v="0"/>
    <x v="0"/>
    <n v="2169"/>
    <d v="2022-07-28T00:00:00"/>
    <x v="0"/>
    <n v="1100"/>
    <x v="4"/>
    <x v="0"/>
    <x v="2"/>
    <s v="Sanjay Lakshmanan"/>
    <x v="1"/>
  </r>
  <r>
    <s v="https://youtu.be/Fzhb3bHg06w"/>
    <n v="368062"/>
    <s v="Mullaperiyar Dam History and Facts of Mullaperiyar Issue Explained in Malayalam alexplain"/>
    <s v="https://www.youtube.com/c/alexplain/featured"/>
    <s v="Alex"/>
    <x v="0"/>
    <x v="400"/>
    <n v="20954074"/>
    <d v="1899-12-30T00:30:25"/>
    <x v="509"/>
    <x v="391"/>
    <n v="18000"/>
    <x v="9"/>
    <x v="0"/>
    <x v="0"/>
    <x v="2"/>
    <n v="1900"/>
    <d v="2021-11-25T00:00:00"/>
    <x v="0"/>
    <n v="150"/>
    <x v="25"/>
    <x v="0"/>
    <x v="10"/>
    <s v="Sanjay Lakshmanan"/>
    <x v="0"/>
  </r>
  <r>
    <s v="https://youtu.be/g6UHikNtmy4"/>
    <n v="1825286"/>
    <s v="Fundamental Analysis of 3 Small Cap and Penny stocks | How to invest in Penny Stocks"/>
    <s v="https://www.youtube.com/c/AkshatShrivastavaZayn"/>
    <s v="Akshat Shrivastava"/>
    <x v="0"/>
    <x v="401"/>
    <n v="110989863"/>
    <d v="1899-12-30T00:21:42"/>
    <x v="510"/>
    <x v="392"/>
    <n v="45913"/>
    <x v="3"/>
    <x v="1"/>
    <x v="0"/>
    <x v="1"/>
    <n v="3100"/>
    <d v="2022-09-22T00:00:00"/>
    <x v="0"/>
    <n v="532"/>
    <x v="12"/>
    <x v="0"/>
    <x v="16"/>
    <s v="Shashank"/>
    <x v="1"/>
  </r>
  <r>
    <s v="https://youtu.be/g9FzOPtgRlc"/>
    <n v="7896596"/>
    <s v="How Is Israel’s Iron Dome Defence System Helping It Counter Palestine’s Rocket Attacks"/>
    <s v="https://www.youtube.com/c/CRUXnews"/>
    <s v="CRUX news"/>
    <x v="2"/>
    <x v="402"/>
    <n v="783331172"/>
    <d v="1899-12-30T00:03:56"/>
    <x v="511"/>
    <x v="393"/>
    <n v="60000"/>
    <x v="3"/>
    <x v="1"/>
    <x v="0"/>
    <x v="2"/>
    <n v="15653"/>
    <d v="2022-09-28T00:00:00"/>
    <x v="0"/>
    <n v="9800"/>
    <x v="42"/>
    <x v="0"/>
    <x v="6"/>
    <s v="Sanjay Lakshmanan"/>
    <x v="4"/>
  </r>
  <r>
    <s v="https://youtu.be/gCYcHz2k5x0"/>
    <n v="1591878444"/>
    <s v="Martin Garrix - Animals (Official Video)"/>
    <s v="https://www.youtube.com/c/spinninrecords"/>
    <s v="Spinninrecords"/>
    <x v="4"/>
    <x v="403"/>
    <n v="20242683847"/>
    <d v="1899-12-30T00:03:11"/>
    <x v="512"/>
    <x v="394"/>
    <n v="125000"/>
    <x v="3"/>
    <x v="0"/>
    <x v="0"/>
    <x v="2"/>
    <n v="335000"/>
    <d v="2022-09-23T00:00:00"/>
    <x v="1"/>
    <n v="10881"/>
    <x v="24"/>
    <x v="0"/>
    <x v="0"/>
    <s v="Shashank"/>
    <x v="4"/>
  </r>
  <r>
    <s v="https://youtu.be/ge_CUZ4BPnc"/>
    <n v="1460616"/>
    <s v="Kho Kho Paavangal | Parithabangal"/>
    <s v="https://www.youtube.com/c/Parithabangal"/>
    <s v="Gopi and Sudhakar"/>
    <x v="0"/>
    <x v="299"/>
    <n v="562910909"/>
    <d v="1899-12-30T00:10:06"/>
    <x v="513"/>
    <x v="395"/>
    <n v="98000"/>
    <x v="5"/>
    <x v="1"/>
    <x v="0"/>
    <x v="0"/>
    <n v="1974"/>
    <d v="2022-09-15T00:00:00"/>
    <x v="0"/>
    <n v="260"/>
    <x v="63"/>
    <x v="0"/>
    <x v="12"/>
    <s v="Thinesh"/>
    <x v="1"/>
  </r>
  <r>
    <s v="https://youtu.be/GE6fpDE8CSU"/>
    <n v="1903488"/>
    <s v="PUBG MOBILE &amp; MEMORABLE MOMENTS | Best Of Scout - Ep 2 | BGMI"/>
    <s v="https://www.youtube.com/c/sc0utOP"/>
    <s v="Tanmay Singh"/>
    <x v="0"/>
    <x v="325"/>
    <n v="545401335"/>
    <d v="1899-12-30T00:11:59"/>
    <x v="514"/>
    <x v="396"/>
    <n v="245000"/>
    <x v="2"/>
    <x v="0"/>
    <x v="0"/>
    <x v="0"/>
    <n v="16112"/>
    <d v="2022-09-14T00:00:00"/>
    <x v="0"/>
    <n v="865"/>
    <x v="22"/>
    <x v="0"/>
    <x v="0"/>
    <s v="Thinesh"/>
    <x v="1"/>
  </r>
  <r>
    <s v="https://youtu.be/GEmSh5SxkiE"/>
    <n v="1138582"/>
    <s v="Comedy Moments"/>
    <s v="https://www.youtube.com/c/Ashstudio7HD"/>
    <s v="AshStudio7"/>
    <x v="5"/>
    <x v="188"/>
    <n v="1267778130"/>
    <d v="1899-12-30T00:08:09"/>
    <x v="359"/>
    <x v="28"/>
    <n v="9600"/>
    <x v="3"/>
    <x v="0"/>
    <x v="0"/>
    <x v="0"/>
    <n v="190"/>
    <d v="2022-09-18T00:00:00"/>
    <x v="0"/>
    <n v="261"/>
    <x v="57"/>
    <x v="0"/>
    <x v="2"/>
    <s v="Thinesh"/>
    <x v="2"/>
  </r>
  <r>
    <s v="https://youtu.be/gfDE2a7MKjA"/>
    <n v="17663553"/>
    <s v="Python Tutorial For Beginners In Hindi (With Notes) 🔥"/>
    <s v="(3) CodeWithHarry - YouTube"/>
    <s v="Code with Harry"/>
    <x v="0"/>
    <x v="166"/>
    <n v="392898859"/>
    <d v="1899-12-30T11:52:23"/>
    <x v="515"/>
    <x v="397"/>
    <n v="503000"/>
    <x v="2"/>
    <x v="0"/>
    <x v="0"/>
    <x v="0"/>
    <n v="106765"/>
    <d v="2022-09-23T00:00:00"/>
    <x v="0"/>
    <n v="1700"/>
    <x v="97"/>
    <x v="0"/>
    <x v="2"/>
    <s v="Aakash Dodia"/>
    <x v="0"/>
  </r>
  <r>
    <s v="https://youtu.be/ghyUIOibp3A"/>
    <n v="8031645"/>
    <s v="What If Uranus Collided With Earth?"/>
    <s v="https://www.youtube.com/c/WhatIfScienceShow"/>
    <s v="What If"/>
    <x v="2"/>
    <x v="404"/>
    <n v="1135288945"/>
    <d v="1899-12-30T00:06:00"/>
    <x v="213"/>
    <x v="398"/>
    <n v="148000"/>
    <x v="3"/>
    <x v="1"/>
    <x v="0"/>
    <x v="0"/>
    <n v="20818"/>
    <d v="2022-09-25T00:00:00"/>
    <x v="0"/>
    <n v="900"/>
    <x v="35"/>
    <x v="0"/>
    <x v="12"/>
    <s v="Harshit Prajapat"/>
    <x v="2"/>
  </r>
  <r>
    <s v="https://youtu.be/GKFHZuCvvS4"/>
    <n v="82408198"/>
    <s v="Making The World's First Male Sex Doll | Slutever"/>
    <s v="https://www.youtube.com/c/VICE"/>
    <s v="Vice"/>
    <x v="0"/>
    <x v="405"/>
    <s v="4,250,099,483 "/>
    <d v="1899-12-30T00:17:21"/>
    <x v="516"/>
    <x v="399"/>
    <n v="158000"/>
    <x v="3"/>
    <x v="1"/>
    <x v="0"/>
    <x v="0"/>
    <n v="27614"/>
    <d v="2022-09-23T00:00:00"/>
    <x v="0"/>
    <n v="3070"/>
    <x v="129"/>
    <x v="0"/>
    <x v="1"/>
    <s v="Aakash Dodia"/>
    <x v="1"/>
  </r>
  <r>
    <s v="https://youtu.be/gM4BnpbCGMw"/>
    <n v="11110169"/>
    <s v="Ravish Kumar Interviews Dhruv Rathee on NDTV Prime Time | Full Interview"/>
    <s v="https://www.youtube.com/c/dhruvrathee"/>
    <s v="Dhruv Rathee"/>
    <x v="0"/>
    <x v="406"/>
    <n v="1097687259"/>
    <d v="1899-12-30T00:25:12"/>
    <x v="517"/>
    <x v="400"/>
    <n v="497000"/>
    <x v="2"/>
    <x v="1"/>
    <x v="0"/>
    <x v="0"/>
    <n v="27412"/>
    <d v="2022-09-21T00:00:00"/>
    <x v="0"/>
    <n v="487"/>
    <x v="19"/>
    <x v="0"/>
    <x v="1"/>
    <s v="Aakash Dodia"/>
    <x v="1"/>
  </r>
  <r>
    <s v="https://youtu.be/gQgSflCpC08"/>
    <n v="4807189"/>
    <s v="How a Television Channel has formed The story"/>
    <s v="https://www.youtube.com/c/SafariTVLive"/>
    <s v="Santhosh George Kulangara"/>
    <x v="0"/>
    <x v="266"/>
    <n v="359090199"/>
    <d v="1899-12-30T02:26:52"/>
    <x v="518"/>
    <x v="401"/>
    <n v="37000"/>
    <x v="3"/>
    <x v="1"/>
    <x v="0"/>
    <x v="0"/>
    <n v="3000"/>
    <d v="2022-09-20T00:00:00"/>
    <x v="0"/>
    <n v="3100"/>
    <x v="64"/>
    <x v="0"/>
    <x v="2"/>
    <s v="Sanjay Lakshmanan"/>
    <x v="0"/>
  </r>
  <r>
    <s v="https://youtu.be/GtObw8_9IS4"/>
    <n v="169100"/>
    <s v="Can I REVIVE my Teammate?"/>
    <s v="https://www.youtube.com/c/Levinho"/>
    <s v="Levinho"/>
    <x v="0"/>
    <x v="80"/>
    <n v="2020906277"/>
    <d v="1899-12-30T00:11:39"/>
    <x v="420"/>
    <x v="402"/>
    <n v="6400"/>
    <x v="3"/>
    <x v="1"/>
    <x v="1"/>
    <x v="2"/>
    <n v="207"/>
    <d v="2022-09-25T00:00:00"/>
    <x v="0"/>
    <n v="1871"/>
    <x v="9"/>
    <x v="0"/>
    <x v="12"/>
    <s v="Harshit Prajapat"/>
    <x v="1"/>
  </r>
  <r>
    <s v="https://youtu.be/gtvK7TCInNQ"/>
    <n v="209924"/>
    <s v="U.S. Farms Waste A Lot Of Water — But This Tech Could Help"/>
    <s v="https://www.youtube.com/c/CNBC"/>
    <s v="CNBC"/>
    <x v="2"/>
    <x v="311"/>
    <n v="143122"/>
    <d v="1899-12-30T00:16:02"/>
    <x v="239"/>
    <x v="64"/>
    <n v="21000"/>
    <x v="3"/>
    <x v="1"/>
    <x v="0"/>
    <x v="1"/>
    <n v="35"/>
    <d v="2022-09-28T00:00:00"/>
    <x v="0"/>
    <n v="53000"/>
    <x v="110"/>
    <x v="1"/>
    <x v="12"/>
    <s v="Sanjay Lakshmanan"/>
    <x v="1"/>
  </r>
  <r>
    <s v="https://youtu.be/h25S27rh4oY"/>
    <n v="69403236"/>
    <s v="Chai Mein Kya Dubayenge? Ijjat?! | Titu Mama | BB Ki Vines"/>
    <s v="https://www.youtube.com/c/BBKiVines"/>
    <s v="Bhuvan Bam"/>
    <x v="0"/>
    <x v="164"/>
    <n v="4418408199"/>
    <d v="1899-12-30T00:05:54"/>
    <x v="179"/>
    <x v="162"/>
    <n v="1900000"/>
    <x v="2"/>
    <x v="1"/>
    <x v="0"/>
    <x v="0"/>
    <n v="43493"/>
    <d v="2022-09-23T00:00:00"/>
    <x v="0"/>
    <n v="186"/>
    <x v="36"/>
    <x v="1"/>
    <x v="0"/>
    <s v="Aakash Dodia"/>
    <x v="4"/>
  </r>
  <r>
    <s v="https://youtu.be/h2P9AmGcMdM"/>
    <n v="5090464"/>
    <s v="Russia – Ukraine conflict crisis Explained Everything in detail Geopolitics"/>
    <s v="https://www.youtube.com/c/AmitSenguptaAKS"/>
    <s v="Amit Sengupta"/>
    <x v="0"/>
    <x v="407"/>
    <n v="131661727"/>
    <d v="1899-12-30T00:34:31"/>
    <x v="519"/>
    <x v="199"/>
    <n v="90000"/>
    <x v="3"/>
    <x v="1"/>
    <x v="0"/>
    <x v="2"/>
    <n v="9186"/>
    <d v="2022-09-21T00:00:00"/>
    <x v="0"/>
    <n v="519"/>
    <x v="40"/>
    <x v="0"/>
    <x v="0"/>
    <s v="Sanjay Lakshmanan"/>
    <x v="0"/>
  </r>
  <r>
    <s v="https://youtu.be/h7xd2PqtglQ"/>
    <n v="1140838"/>
    <s v="How Adani got RICH after Palm Oil crisis ? : Edible Oil crisis Case study"/>
    <s v="https://www.youtube.com/c/ThinkSchool"/>
    <s v="ThinkSchool"/>
    <x v="2"/>
    <x v="328"/>
    <n v="135175413"/>
    <d v="1899-12-30T00:14:08"/>
    <x v="520"/>
    <x v="403"/>
    <n v="36000"/>
    <x v="3"/>
    <x v="1"/>
    <x v="0"/>
    <x v="2"/>
    <n v="1700"/>
    <d v="2022-09-28T00:00:00"/>
    <x v="0"/>
    <n v="171"/>
    <x v="25"/>
    <x v="1"/>
    <x v="6"/>
    <s v="Sanjay Lakshmanan"/>
    <x v="1"/>
  </r>
  <r>
    <s v="https://youtu.be/HAZwj23DxVE"/>
    <n v="1099788"/>
    <s v="AMAZING Small Farm in France Under TREES Aromath Farm"/>
    <s v="https://www.youtube.com/c/FarmersFriend"/>
    <s v="Farmers Friend"/>
    <x v="2"/>
    <x v="7"/>
    <n v="7809752"/>
    <d v="1899-12-30T00:05:49"/>
    <x v="521"/>
    <x v="404"/>
    <n v="36000"/>
    <x v="3"/>
    <x v="0"/>
    <x v="0"/>
    <x v="0"/>
    <n v="1101"/>
    <d v="2020-09-28T00:00:00"/>
    <x v="0"/>
    <n v="64"/>
    <x v="7"/>
    <x v="1"/>
    <x v="2"/>
    <s v="Sanjay Lakshmanan"/>
    <x v="4"/>
  </r>
  <r>
    <s v="https://youtu.be/HcYM1qHivXE"/>
    <n v="9903171"/>
    <s v="REACTION"/>
    <s v="https://www.youtube.com/c/Arjyouofficial"/>
    <s v="Arjun"/>
    <x v="0"/>
    <x v="300"/>
    <n v="165621440"/>
    <d v="1899-12-30T00:05:51"/>
    <x v="11"/>
    <x v="360"/>
    <n v="707000"/>
    <x v="9"/>
    <x v="1"/>
    <x v="0"/>
    <x v="0"/>
    <n v="18811"/>
    <d v="2022-09-24T00:00:00"/>
    <x v="1"/>
    <n v="58"/>
    <x v="1"/>
    <x v="0"/>
    <x v="2"/>
    <s v="Sanjay Lakshmanan"/>
    <x v="4"/>
  </r>
  <r>
    <s v="https://youtu.be/Hf2ya7PzWG8"/>
    <n v="9224"/>
    <s v="Rising Above The 4 You's"/>
    <s v="https://www.youtube.com/c/OliverVelezTrading/featured"/>
    <s v="Oliver Velez"/>
    <x v="0"/>
    <x v="314"/>
    <n v="22451639"/>
    <d v="1899-12-30T00:14:11"/>
    <x v="522"/>
    <x v="39"/>
    <n v="461"/>
    <x v="3"/>
    <x v="1"/>
    <x v="0"/>
    <x v="0"/>
    <n v="74"/>
    <d v="2022-09-17T00:00:00"/>
    <x v="0"/>
    <n v="1686"/>
    <x v="88"/>
    <x v="0"/>
    <x v="4"/>
    <s v="Thinesh"/>
    <x v="1"/>
  </r>
  <r>
    <s v="https://youtu.be/HFIGfulIHbE"/>
    <n v="1605253"/>
    <s v="The Secrets of the 7 World Wonders"/>
    <s v="https://www.youtube.com/channel/UC6TY36Ys_J6UPKd75TpRuUw"/>
    <s v="Top Luxury"/>
    <x v="2"/>
    <x v="408"/>
    <n v="128164907"/>
    <d v="1899-12-30T00:14:16"/>
    <x v="523"/>
    <x v="405"/>
    <n v="13000"/>
    <x v="3"/>
    <x v="1"/>
    <x v="0"/>
    <x v="2"/>
    <n v="931"/>
    <d v="2022-09-25T00:00:00"/>
    <x v="2"/>
    <n v="79"/>
    <x v="27"/>
    <x v="0"/>
    <x v="2"/>
    <s v="Harshit Prajapat"/>
    <x v="1"/>
  </r>
  <r>
    <s v="https://youtu.be/Hg-WZVMj_h8"/>
    <n v="6758942"/>
    <s v="10 Biggest Explosions Caught on Camera"/>
    <s v="https://www.youtube.com/c/FactFile"/>
    <s v="FactFile"/>
    <x v="2"/>
    <x v="409"/>
    <n v="267443959"/>
    <d v="1899-12-30T00:11:48"/>
    <x v="265"/>
    <x v="406"/>
    <n v="74000"/>
    <x v="3"/>
    <x v="1"/>
    <x v="0"/>
    <x v="2"/>
    <n v="3329"/>
    <d v="2022-09-25T00:00:00"/>
    <x v="0"/>
    <n v="805"/>
    <x v="57"/>
    <x v="0"/>
    <x v="2"/>
    <s v="Harshit Prajapat"/>
    <x v="1"/>
  </r>
  <r>
    <s v="https://youtu.be/HHLjTEpTSXQ"/>
    <n v="4161168"/>
    <s v="The Actors Roundtable 2018 With Rajeev Masand | Bollywood Roundtable Exclusive"/>
    <s v="https://www.youtube.com/c/cnnnews18"/>
    <s v="CNN-18 News"/>
    <x v="0"/>
    <x v="410"/>
    <n v="517732484"/>
    <d v="1899-12-30T00:59:04"/>
    <x v="524"/>
    <x v="407"/>
    <n v="57000"/>
    <x v="3"/>
    <x v="1"/>
    <x v="0"/>
    <x v="6"/>
    <n v="8539"/>
    <d v="2022-09-23T00:00:00"/>
    <x v="0"/>
    <n v="86000"/>
    <x v="130"/>
    <x v="0"/>
    <x v="25"/>
    <s v="Aakash Dodia"/>
    <x v="0"/>
  </r>
  <r>
    <s v="https://youtu.be/hKqjSiM38uM"/>
    <n v="33864102"/>
    <s v="It Goes Straight to Your Subconscious Mind - &quot;I AM&quot; Affirmations For Success, Wealth &amp; Happiness"/>
    <s v="https://www.youtube.com/c/BeInspiredChannel"/>
    <s v="Be Inspired Channel"/>
    <x v="4"/>
    <x v="411"/>
    <n v="436553366"/>
    <d v="1899-12-30T01:07:33"/>
    <x v="525"/>
    <x v="408"/>
    <n v="823000"/>
    <x v="3"/>
    <x v="1"/>
    <x v="0"/>
    <x v="0"/>
    <n v="20000"/>
    <d v="2022-09-23T00:00:00"/>
    <x v="0"/>
    <n v="294"/>
    <x v="36"/>
    <x v="0"/>
    <x v="0"/>
    <s v="Shashank"/>
    <x v="0"/>
  </r>
  <r>
    <s v="https://youtu.be/-hm2yUW-WTk"/>
    <n v="5723307"/>
    <s v="My mind goes blank when I try to speak English - Here are my tips to fix this"/>
    <s v="https://www.youtube.com/c/AleenaRaisLive"/>
    <s v="Aleena Rais"/>
    <x v="1"/>
    <x v="412"/>
    <n v="113671744"/>
    <d v="1899-12-30T00:10:05"/>
    <x v="526"/>
    <x v="409"/>
    <n v="196000"/>
    <x v="3"/>
    <x v="1"/>
    <x v="0"/>
    <x v="0"/>
    <n v="3800"/>
    <d v="2022-09-23T00:00:00"/>
    <x v="0"/>
    <n v="572"/>
    <x v="0"/>
    <x v="0"/>
    <x v="0"/>
    <s v="Shashank"/>
    <x v="1"/>
  </r>
  <r>
    <s v="https://youtu.be/hopBzK6BOwo"/>
    <n v="7963447"/>
    <s v="Hoover Dam All the Secrets of the Engineering Wonder"/>
    <s v="https://www.youtube.com/c/Lesics"/>
    <s v="Lesics"/>
    <x v="2"/>
    <x v="133"/>
    <n v="810537624"/>
    <d v="1899-12-30T00:09:46"/>
    <x v="416"/>
    <x v="410"/>
    <n v="94000"/>
    <x v="3"/>
    <x v="1"/>
    <x v="0"/>
    <x v="0"/>
    <n v="3100"/>
    <d v="2022-08-28T00:00:00"/>
    <x v="0"/>
    <n v="207"/>
    <x v="63"/>
    <x v="0"/>
    <x v="2"/>
    <s v="Sanjay Lakshmanan"/>
    <x v="2"/>
  </r>
  <r>
    <s v="https://youtu.be/I_4PK9JIYro"/>
    <n v="3750214"/>
    <s v="WORLD FAMOUS 72OZ BIG TEXAN STEAK CHALLENGE"/>
    <s v="https://www.youtube.com/user/AcousticPanda"/>
    <s v="Katrina"/>
    <x v="1"/>
    <x v="413"/>
    <n v="70822342"/>
    <d v="1899-12-30T00:16:15"/>
    <x v="527"/>
    <x v="411"/>
    <n v="128000"/>
    <x v="3"/>
    <x v="1"/>
    <x v="0"/>
    <x v="2"/>
    <n v="13443"/>
    <d v="2022-09-23T00:00:00"/>
    <x v="0"/>
    <n v="289"/>
    <x v="7"/>
    <x v="0"/>
    <x v="2"/>
    <s v="Aakash Dodia"/>
    <x v="1"/>
  </r>
  <r>
    <s v="https://youtu.be/I2GqiKy4LZE"/>
    <n v="814587"/>
    <s v="Kawasaki H2 ki delivery par PAPA bhi chal rahe hai"/>
    <s v="https://www.youtube.com/c/jattprabhjot"/>
    <s v="Jatt Prabhjot"/>
    <x v="0"/>
    <x v="414"/>
    <n v="687634074"/>
    <d v="1899-12-30T00:20:38"/>
    <x v="528"/>
    <x v="69"/>
    <n v="69000"/>
    <x v="2"/>
    <x v="0"/>
    <x v="0"/>
    <x v="0"/>
    <n v="1200"/>
    <d v="2022-09-21T00:00:00"/>
    <x v="0"/>
    <n v="1237"/>
    <x v="111"/>
    <x v="0"/>
    <x v="2"/>
    <s v="Jaimo"/>
    <x v="1"/>
  </r>
  <r>
    <s v="https://youtu.be/I7vz7Ym82_4"/>
    <n v="10016377"/>
    <s v="How India is TRAPPING China with its Military STRATEGY? Geopolitical Case study"/>
    <s v="https://www.youtube.com/c/ThinkSchool"/>
    <s v="Ganesh Prasad"/>
    <x v="0"/>
    <x v="415"/>
    <n v="134172450"/>
    <d v="1899-12-30T00:15:19"/>
    <x v="529"/>
    <x v="272"/>
    <n v="255000"/>
    <x v="3"/>
    <x v="1"/>
    <x v="0"/>
    <x v="2"/>
    <n v="19309"/>
    <d v="2022-10-11T00:00:00"/>
    <x v="0"/>
    <n v="171"/>
    <x v="25"/>
    <x v="1"/>
    <x v="6"/>
    <s v="Sanjay Lakshmanan"/>
    <x v="1"/>
  </r>
  <r>
    <s v="https://youtu.be/Ib50Eu3eZvY"/>
    <n v="67234"/>
    <s v="Glimpses - 50 Days of #SaveSoil"/>
    <s v="https://www.youtube.com/c/ConsciousPlanetMovement"/>
    <s v="Conscious Planet"/>
    <x v="2"/>
    <x v="416"/>
    <n v="56617940"/>
    <d v="1899-12-30T00:19:48"/>
    <x v="530"/>
    <x v="412"/>
    <n v="3800"/>
    <x v="3"/>
    <x v="1"/>
    <x v="0"/>
    <x v="0"/>
    <n v="206"/>
    <d v="2022-09-13T00:00:00"/>
    <x v="0"/>
    <n v="489"/>
    <x v="15"/>
    <x v="0"/>
    <x v="12"/>
    <s v="Harshit Prajapat"/>
    <x v="1"/>
  </r>
  <r>
    <s v="https://youtu.be/IgFZnuR_aQ0"/>
    <n v="92722"/>
    <s v="MERI FLIGHT KI EMERGENCY LANDING HUI - DELHI TO ??"/>
    <s v="https://www.youtube.com/c/YPMVlogs/featured"/>
    <s v="YPM Vlogs"/>
    <x v="0"/>
    <x v="136"/>
    <n v="371800594"/>
    <d v="1899-12-30T00:08:43"/>
    <x v="531"/>
    <x v="69"/>
    <n v="6300"/>
    <x v="2"/>
    <x v="0"/>
    <x v="1"/>
    <x v="1"/>
    <n v="100"/>
    <d v="2022-09-21T00:00:00"/>
    <x v="0"/>
    <n v="1395"/>
    <x v="50"/>
    <x v="0"/>
    <x v="4"/>
    <s v="Jaimo"/>
    <x v="2"/>
  </r>
  <r>
    <s v="https://youtu.be/IgL5jOypOQ8"/>
    <n v="32501731"/>
    <s v="See What Happens When A Plane Violates Presidential Airspace | TODAY"/>
    <s v="https://www.youtube.com/user/TODAYNBC"/>
    <s v="TODAY"/>
    <x v="0"/>
    <x v="417"/>
    <n v="2645087681"/>
    <d v="1899-12-30T00:04:56"/>
    <x v="532"/>
    <x v="413"/>
    <n v="172000"/>
    <x v="3"/>
    <x v="1"/>
    <x v="0"/>
    <x v="0"/>
    <n v="21343"/>
    <d v="2022-09-23T00:00:00"/>
    <x v="0"/>
    <n v="24000"/>
    <x v="97"/>
    <x v="0"/>
    <x v="0"/>
    <s v="Aakash Dodia"/>
    <x v="4"/>
  </r>
  <r>
    <s v="https://youtu.be/ILY3Q5AxPbc"/>
    <n v="1836778"/>
    <s v="How The Universe Was Created According To Hinduism?"/>
    <s v="https://www.youtube.com/c/IndianMonk"/>
    <s v="Indian Monk"/>
    <x v="2"/>
    <x v="418"/>
    <n v="41704800"/>
    <d v="1899-12-30T00:12:04"/>
    <x v="533"/>
    <x v="414"/>
    <n v="71000"/>
    <x v="3"/>
    <x v="1"/>
    <x v="0"/>
    <x v="0"/>
    <n v="7997"/>
    <d v="2022-09-25T00:00:00"/>
    <x v="2"/>
    <n v="98"/>
    <x v="25"/>
    <x v="0"/>
    <x v="2"/>
    <s v="Harshit Prajapat"/>
    <x v="1"/>
  </r>
  <r>
    <s v="https://youtu.be/in4RXMJlEVk"/>
    <n v="49070242"/>
    <s v="Zakir Khan - What happens when you fail in an exam! AIB Diwas"/>
    <s v="https://www.youtube.com/c/ZakirKhan"/>
    <s v="Zakir Khan"/>
    <x v="0"/>
    <x v="419"/>
    <n v="620960291"/>
    <d v="1899-12-30T00:06:52"/>
    <x v="534"/>
    <x v="415"/>
    <n v="1200000"/>
    <x v="2"/>
    <x v="0"/>
    <x v="0"/>
    <x v="0"/>
    <n v="9153"/>
    <d v="2022-09-25T00:00:00"/>
    <x v="0"/>
    <n v="120"/>
    <x v="17"/>
    <x v="0"/>
    <x v="0"/>
    <s v="Harshit Prajapat"/>
    <x v="2"/>
  </r>
  <r>
    <s v="https://youtu.be/IpUQElrETw4"/>
    <n v="29902474"/>
    <s v="KABIR AND BEYOND | Hrithik Roshan's Transformation | The HRX Story"/>
    <s v="https://www.youtube.com/c/hrxbrand/featured"/>
    <s v="HRX"/>
    <x v="0"/>
    <x v="420"/>
    <n v="84509891"/>
    <d v="1899-12-30T00:11:53"/>
    <x v="535"/>
    <x v="416"/>
    <n v="737000"/>
    <x v="2"/>
    <x v="0"/>
    <x v="0"/>
    <x v="9"/>
    <n v="12826"/>
    <d v="2022-09-23T00:00:00"/>
    <x v="0"/>
    <n v="238"/>
    <x v="97"/>
    <x v="0"/>
    <x v="35"/>
    <s v="Aakash Dodia"/>
    <x v="1"/>
  </r>
  <r>
    <s v="https://youtu.be/ivSUWKG925k"/>
    <n v="732797"/>
    <s v="Kam सैलरी mai ek बड़ा PORTFOLIO kaise banayein? | Akshat Shrivastava Hindi"/>
    <s v="https://www.youtube.com/channel/UCifqJm4QMYTtrxZb_bN02Pw"/>
    <s v="Akshat Shrivastava"/>
    <x v="0"/>
    <x v="421"/>
    <n v="2744251"/>
    <d v="1899-12-30T00:05:04"/>
    <x v="418"/>
    <x v="417"/>
    <n v="29000"/>
    <x v="2"/>
    <x v="1"/>
    <x v="0"/>
    <x v="0"/>
    <n v="1500"/>
    <d v="2022-09-23T00:00:00"/>
    <x v="0"/>
    <n v="25"/>
    <x v="7"/>
    <x v="0"/>
    <x v="0"/>
    <s v="Shashank"/>
    <x v="4"/>
  </r>
  <r>
    <s v="https://youtu.be/iVzADHZHKMM"/>
    <n v="2051581"/>
    <s v="I never seen this type of robbery| Episode:05 | he attack me with chair| HR | #international"/>
    <s v="https://www.youtube.com/channel/UC-GOyGEDriYrFgkWDPUWEUQ/featured"/>
    <s v="Heart Racer Rc"/>
    <x v="0"/>
    <x v="422"/>
    <n v="209303465"/>
    <d v="1899-12-30T00:22:49"/>
    <x v="536"/>
    <x v="184"/>
    <n v="30000"/>
    <x v="5"/>
    <x v="0"/>
    <x v="1"/>
    <x v="1"/>
    <n v="482"/>
    <d v="2022-09-24T00:00:00"/>
    <x v="0"/>
    <n v="397"/>
    <x v="16"/>
    <x v="0"/>
    <x v="2"/>
    <s v="Jaimo"/>
    <x v="1"/>
  </r>
  <r>
    <s v="https://youtu.be/Iw2HXgXi1_M"/>
    <n v="1124714"/>
    <s v="Face-off S Jaishankar's Sharp War of Words With British Foreign Secy Over Sanctions on Russia"/>
    <s v="youtube.com/c/Thequint"/>
    <s v="The quint"/>
    <x v="2"/>
    <x v="159"/>
    <n v="1301301052"/>
    <d v="1899-12-30T00:05:47"/>
    <x v="537"/>
    <x v="418"/>
    <n v="19000"/>
    <x v="3"/>
    <x v="0"/>
    <x v="0"/>
    <x v="2"/>
    <n v="2384"/>
    <d v="2022-04-25T00:00:00"/>
    <x v="0"/>
    <n v="543"/>
    <x v="131"/>
    <x v="0"/>
    <x v="2"/>
    <s v="Sanjay Lakshmanan"/>
    <x v="4"/>
  </r>
  <r>
    <s v="https://youtu.be/IWpR0_DmgLw"/>
    <n v="158"/>
    <s v="Basics of Pivot Tables that you must know | Excel"/>
    <s v="https://www.youtube.com/results?search_query=your+excel+guy"/>
    <s v="Kadhiravan Jayachandhiran"/>
    <x v="0"/>
    <x v="318"/>
    <n v="2797"/>
    <d v="1899-12-30T00:01:25"/>
    <x v="538"/>
    <x v="419"/>
    <n v="4"/>
    <x v="3"/>
    <x v="1"/>
    <x v="0"/>
    <x v="0"/>
    <n v="1"/>
    <d v="2022-06-20T00:00:00"/>
    <x v="0"/>
    <n v="66"/>
    <x v="22"/>
    <x v="0"/>
    <x v="2"/>
    <s v="Thinesh"/>
    <x v="3"/>
  </r>
  <r>
    <s v="https://youtu.be/IYiO_0b5lT0"/>
    <n v="220800"/>
    <s v="Are you ready to have S.e.x ??"/>
    <s v="https://www.youtube.com/channel/UCR2qfSB6n7Zh1oqtyZAs7RQ"/>
    <s v="Swati Jagdish"/>
    <x v="1"/>
    <x v="423"/>
    <n v="2291045"/>
    <d v="1899-12-30T00:14:10"/>
    <x v="539"/>
    <x v="420"/>
    <n v="7000"/>
    <x v="9"/>
    <x v="0"/>
    <x v="0"/>
    <x v="0"/>
    <n v="236"/>
    <d v="2022-04-25T00:00:00"/>
    <x v="0"/>
    <n v="95"/>
    <x v="1"/>
    <x v="0"/>
    <x v="2"/>
    <s v="Sanjay Lakshmanan"/>
    <x v="1"/>
  </r>
  <r>
    <s v="https://youtu.be/j5-yKhDd64s"/>
    <n v="1696620790"/>
    <s v="Eminem - Not Afraid"/>
    <s v="(4) EminemMusic - YouTube"/>
    <s v="Eminem"/>
    <x v="0"/>
    <x v="424"/>
    <n v="24113335377"/>
    <d v="1899-12-30T00:04:19"/>
    <x v="540"/>
    <x v="421"/>
    <n v="11000000"/>
    <x v="3"/>
    <x v="1"/>
    <x v="0"/>
    <x v="1"/>
    <n v="867328"/>
    <d v="2022-09-23T00:00:00"/>
    <x v="0"/>
    <n v="244"/>
    <x v="51"/>
    <x v="0"/>
    <x v="2"/>
    <s v="Aakash Dodia"/>
    <x v="4"/>
  </r>
  <r>
    <s v="https://youtu.be/JGn13tvLmcc"/>
    <n v="9848492"/>
    <s v="Kochu Poombatte Malayalam Dialogue With Beats Ashwin Bhaskar"/>
    <s v="https://www.youtube.com/c/AshwinBhaskar/featured"/>
    <s v="Ashwin Bhaskar"/>
    <x v="0"/>
    <x v="425"/>
    <n v="122411190"/>
    <d v="1899-12-30T00:03:14"/>
    <x v="357"/>
    <x v="249"/>
    <n v="443000"/>
    <x v="9"/>
    <x v="1"/>
    <x v="0"/>
    <x v="1"/>
    <n v="8878"/>
    <d v="2022-09-14T00:00:00"/>
    <x v="2"/>
    <n v="255"/>
    <x v="27"/>
    <x v="0"/>
    <x v="0"/>
    <s v="Sanjay Lakshmanan"/>
    <x v="4"/>
  </r>
  <r>
    <s v="https://youtu.be/jhkfExFG2B8"/>
    <n v="80849789"/>
    <s v="INCREDIBLE !! 2 HUGE RC MD-11 PASSENGER SCALE MODEL TURBINE JET AIRLINER SYNCRO FLIGHT DEMONSTRATION"/>
    <s v="(14) RC MEDIA WORLD - YouTube"/>
    <s v="RC Media World"/>
    <x v="0"/>
    <x v="258"/>
    <s v="981,256,296 "/>
    <d v="1899-12-30T00:06:11"/>
    <x v="360"/>
    <x v="422"/>
    <n v="583000"/>
    <x v="3"/>
    <x v="1"/>
    <x v="0"/>
    <x v="0"/>
    <n v="11433"/>
    <d v="2022-09-23T00:00:00"/>
    <x v="0"/>
    <n v="2900"/>
    <x v="128"/>
    <x v="1"/>
    <x v="2"/>
    <s v="Aakash Dodia"/>
    <x v="2"/>
  </r>
  <r>
    <s v="https://youtu.be/jhzlbH2vKqw"/>
    <n v="65697"/>
    <s v="CORDELIA CRUISES TRAVEL VLOG: Chennai to Vizag (Part 2) | 5 Nights on a Cruise in India!"/>
    <s v="https://www.youtube.com/c/KritikaGoel/featured"/>
    <s v="Kritika Goel"/>
    <x v="1"/>
    <x v="426"/>
    <n v="42010077"/>
    <d v="1899-12-30T00:10:22"/>
    <x v="541"/>
    <x v="85"/>
    <n v="1600"/>
    <x v="3"/>
    <x v="0"/>
    <x v="0"/>
    <x v="1"/>
    <n v="174"/>
    <d v="2022-09-06T00:00:00"/>
    <x v="0"/>
    <n v="315"/>
    <x v="80"/>
    <x v="0"/>
    <x v="2"/>
    <s v="Jaimo"/>
    <x v="1"/>
  </r>
  <r>
    <s v="https://youtu.be/jllOM3XCls8"/>
    <n v="20021"/>
    <s v="Don't miss this @ Mapro Garden l Mahabaleshwar l Fresh Strawberry Ice-cream &amp; Fresh Strawberry Cream"/>
    <s v="https://www.youtube.com/c/RATHODNISHAJIVRAJ"/>
    <s v="Nisha Rathod"/>
    <x v="1"/>
    <x v="427"/>
    <s v="217,021 "/>
    <d v="1899-12-30T00:03:09"/>
    <x v="542"/>
    <x v="423"/>
    <n v="317000"/>
    <x v="2"/>
    <x v="0"/>
    <x v="0"/>
    <x v="0"/>
    <n v="41"/>
    <d v="2022-09-23T00:00:00"/>
    <x v="1"/>
    <n v="186"/>
    <x v="7"/>
    <x v="0"/>
    <x v="11"/>
    <s v="Aakash Dodia"/>
    <x v="4"/>
  </r>
  <r>
    <s v="https://youtu.be/js3Lq2YW7GU"/>
    <n v="620851"/>
    <s v="Aakhir Apni New Superbike Hayabusa Lane Ki Good News Mil Gayi Lekin Ladai Hogai"/>
    <s v="https://www.youtube.com/c/TheUK07Rider/featured"/>
    <s v="The UK07 Rider"/>
    <x v="0"/>
    <x v="428"/>
    <n v="326017321"/>
    <d v="1899-12-30T00:20:16"/>
    <x v="150"/>
    <x v="69"/>
    <n v="76000"/>
    <x v="2"/>
    <x v="0"/>
    <x v="1"/>
    <x v="0"/>
    <n v="4400"/>
    <d v="2022-09-22T00:00:00"/>
    <x v="0"/>
    <n v="484"/>
    <x v="22"/>
    <x v="0"/>
    <x v="2"/>
    <s v="Jaimo"/>
    <x v="1"/>
  </r>
  <r>
    <s v="https://youtu.be/JtF35kvGCgI"/>
    <n v="4566652"/>
    <s v="INDIA'S BEST COACHING CENTER?"/>
    <s v="https://www.youtube.com/c/TanmayBhatYouTube"/>
    <s v="Tanmay Bhat"/>
    <x v="0"/>
    <x v="146"/>
    <n v="1061745402"/>
    <d v="1899-12-30T00:14:55"/>
    <x v="543"/>
    <x v="121"/>
    <n v="304000"/>
    <x v="2"/>
    <x v="1"/>
    <x v="1"/>
    <x v="2"/>
    <n v="3000"/>
    <d v="2022-09-25T00:00:00"/>
    <x v="0"/>
    <n v="498"/>
    <x v="19"/>
    <x v="1"/>
    <x v="2"/>
    <s v="Harshit Prajapat"/>
    <x v="1"/>
  </r>
  <r>
    <s v="https://youtu.be/JUKoGN3bBEc"/>
    <n v="166543"/>
    <s v="Tour INDIA's First Slide in, Pick Up Caravan on Isuzu V Cross/ Walk Through | Motorhome Adventures"/>
    <s v="https://www.youtube.com/c/MotorhomeAdventures/featured"/>
    <s v="Motorhome Adventures"/>
    <x v="1"/>
    <x v="281"/>
    <n v="3796072"/>
    <d v="1899-12-30T00:16:50"/>
    <x v="480"/>
    <x v="3"/>
    <n v="1200"/>
    <x v="3"/>
    <x v="0"/>
    <x v="0"/>
    <x v="1"/>
    <n v="77"/>
    <d v="2022-09-19T00:00:00"/>
    <x v="2"/>
    <n v="186"/>
    <x v="63"/>
    <x v="1"/>
    <x v="2"/>
    <s v="Jaimo"/>
    <x v="1"/>
  </r>
  <r>
    <s v="https://youtu.be/JxB6ZYjYyo4"/>
    <n v="64907"/>
    <s v="Best Scooter in India 2022 Under 1 Lakh ft. Suzuki Avenis 125, Honda Activa 125 - #2022 #scooters"/>
    <s v="https://www.youtube.com/channel/UCQZAa0UExdrz5pcG7M26cVw"/>
    <s v="Piston salam india"/>
    <x v="0"/>
    <x v="429"/>
    <n v="4911688"/>
    <d v="1899-12-30T00:13:03"/>
    <x v="544"/>
    <x v="39"/>
    <n v="882"/>
    <x v="2"/>
    <x v="0"/>
    <x v="0"/>
    <x v="1"/>
    <n v="110"/>
    <d v="2022-09-22T00:00:00"/>
    <x v="0"/>
    <n v="75"/>
    <x v="7"/>
    <x v="0"/>
    <x v="1"/>
    <s v="Jaimo"/>
    <x v="1"/>
  </r>
  <r>
    <s v="https://youtu.be/Jxq2w-a6gwE"/>
    <n v="211629"/>
    <s v="STREAMERS VS HACKERS | PUBG MOBILE | BGMI"/>
    <s v="https://www.youtube.com/c/GamingMoments75"/>
    <s v="Gaming Moments"/>
    <x v="2"/>
    <x v="430"/>
    <n v="64422858"/>
    <d v="1899-12-30T00:09:06"/>
    <x v="41"/>
    <x v="29"/>
    <n v="9000"/>
    <x v="6"/>
    <x v="1"/>
    <x v="1"/>
    <x v="2"/>
    <n v="281"/>
    <d v="2022-09-25T00:00:00"/>
    <x v="0"/>
    <n v="50"/>
    <x v="15"/>
    <x v="1"/>
    <x v="2"/>
    <s v="Harshit Prajapat"/>
    <x v="2"/>
  </r>
  <r>
    <s v="https://youtu.be/k2P_pHQDlp0"/>
    <n v="2363370"/>
    <s v="AI VS ML VS DL VS Data Science"/>
    <s v="https://www.youtube.com/user/krishnaik06"/>
    <s v="Krish Naik"/>
    <x v="0"/>
    <x v="307"/>
    <n v="61775251"/>
    <d v="1899-12-30T00:09:44"/>
    <x v="545"/>
    <x v="424"/>
    <n v="56186"/>
    <x v="3"/>
    <x v="1"/>
    <x v="0"/>
    <x v="0"/>
    <n v="1500"/>
    <d v="2022-09-22T00:00:00"/>
    <x v="1"/>
    <n v="1497"/>
    <x v="55"/>
    <x v="0"/>
    <x v="12"/>
    <s v="Shashank"/>
    <x v="2"/>
  </r>
  <r>
    <s v="https://youtu.be/k2qgadSvNyU"/>
    <n v="2752300077"/>
    <s v="Dua Lipa - New Rules (Official Music Video)"/>
    <s v="https://www.youtube.com/channel/UC-J-KZfRV8c13fOCkhXdLiQ"/>
    <s v="Dua Lipa"/>
    <x v="1"/>
    <x v="431"/>
    <n v="10107081598"/>
    <d v="1899-12-30T00:03:44"/>
    <x v="546"/>
    <x v="425"/>
    <n v="16000000"/>
    <x v="3"/>
    <x v="1"/>
    <x v="0"/>
    <x v="2"/>
    <n v="372367"/>
    <d v="2022-04-28T00:00:00"/>
    <x v="0"/>
    <n v="164"/>
    <x v="18"/>
    <x v="1"/>
    <x v="7"/>
    <s v="Sanjay Lakshmanan"/>
    <x v="4"/>
  </r>
  <r>
    <s v="https://youtu.be/k-51exmR9R4"/>
    <n v="1039722"/>
    <s v="Why are Indian Startups Failing Miserably? : Business lessons from Indian start up Crash EXPLAINED"/>
    <s v="https://www.youtube.com/c/ThinkSchool"/>
    <s v="Ganesh Prasad"/>
    <x v="0"/>
    <x v="328"/>
    <n v="134771915"/>
    <d v="1899-12-30T00:16:10"/>
    <x v="547"/>
    <x v="426"/>
    <n v="39114"/>
    <x v="3"/>
    <x v="1"/>
    <x v="0"/>
    <x v="10"/>
    <n v="1900"/>
    <d v="2022-09-23T00:00:00"/>
    <x v="0"/>
    <n v="171"/>
    <x v="7"/>
    <x v="1"/>
    <x v="15"/>
    <s v="Shashank"/>
    <x v="1"/>
  </r>
  <r>
    <s v="https://youtu.be/k8FnUIhV8nM"/>
    <n v="42495"/>
    <s v="11m LIVING MOBILE MUCH CHEAPER THAN NEW: Carol builds the TINYHOUSE LIVING MOBILE simply by herself"/>
    <s v="https://www.youtube.com/c/GERMANTELEVISION"/>
    <s v="GERMAN TELEVISION"/>
    <x v="2"/>
    <x v="263"/>
    <n v="226834322"/>
    <d v="1899-12-30T00:25:42"/>
    <x v="548"/>
    <x v="69"/>
    <n v="501"/>
    <x v="3"/>
    <x v="0"/>
    <x v="1"/>
    <x v="1"/>
    <n v="28"/>
    <d v="2022-09-21T00:00:00"/>
    <x v="2"/>
    <n v="5904"/>
    <x v="80"/>
    <x v="0"/>
    <x v="0"/>
    <s v="Jaimo"/>
    <x v="1"/>
  </r>
  <r>
    <s v="https://youtu.be/K9y94dZqdO0"/>
    <n v="5129088"/>
    <s v="30 Things Only Queen Elizabeth II Can Do That No One Else Can"/>
    <s v="https://www.youtube.com/channel/UCIMQhLEJd7iRx3SxvirMrnA"/>
    <s v="Simplified Explanation"/>
    <x v="2"/>
    <x v="432"/>
    <n v="9649946"/>
    <d v="1899-12-30T00:19:19"/>
    <x v="549"/>
    <x v="86"/>
    <n v="21000"/>
    <x v="3"/>
    <x v="1"/>
    <x v="0"/>
    <x v="0"/>
    <n v="2623"/>
    <d v="2022-09-25T00:00:00"/>
    <x v="0"/>
    <n v="30"/>
    <x v="0"/>
    <x v="0"/>
    <x v="2"/>
    <s v="Harshit Prajapat"/>
    <x v="1"/>
  </r>
  <r>
    <s v="https://youtu.be/KapZhwNmgOg"/>
    <n v="80445986"/>
    <s v="YOU CAN'T SEE US! John Cena and Nikki team up against Elias and Sonya Deville in the Big Apple!"/>
    <s v="https://www.youtube.com/c/TheBellaTwins/featured"/>
    <s v="The Bella Twins"/>
    <x v="1"/>
    <x v="433"/>
    <n v="801429540"/>
    <d v="1899-12-30T00:05:57"/>
    <x v="366"/>
    <x v="427"/>
    <n v="582000"/>
    <x v="3"/>
    <x v="1"/>
    <x v="0"/>
    <x v="2"/>
    <n v="9033"/>
    <d v="2022-09-23T00:00:00"/>
    <x v="0"/>
    <n v="14000"/>
    <x v="19"/>
    <x v="0"/>
    <x v="2"/>
    <s v="Aakash Dodia"/>
    <x v="4"/>
  </r>
  <r>
    <s v="https://youtu.be/KBZfnt80s54"/>
    <n v="28801466"/>
    <s v="Sarojini Nagar | Excuse Me Brother | Stand-Up Comedy by Aakash Gupta"/>
    <s v="https://www.youtube.com/c/AakashGupta"/>
    <s v="Aakash Gupta"/>
    <x v="0"/>
    <x v="72"/>
    <n v="268844951"/>
    <d v="1899-12-30T00:10:30"/>
    <x v="550"/>
    <x v="280"/>
    <n v="1400000"/>
    <x v="2"/>
    <x v="0"/>
    <x v="0"/>
    <x v="2"/>
    <n v="23000"/>
    <d v="2022-09-23T00:00:00"/>
    <x v="2"/>
    <n v="27"/>
    <x v="17"/>
    <x v="1"/>
    <x v="0"/>
    <s v="Shashank"/>
    <x v="1"/>
  </r>
  <r>
    <s v="https://youtu.be/KgQAfNP0RNA"/>
    <n v="134492510"/>
    <s v="Изделие №1"/>
    <s v="https://www.youtube.com/c/DahirInsaat"/>
    <s v="Dahir Insaat"/>
    <x v="2"/>
    <x v="220"/>
    <n v="323846675"/>
    <d v="1899-12-30T00:06:15"/>
    <x v="16"/>
    <x v="428"/>
    <n v="670000"/>
    <x v="11"/>
    <x v="0"/>
    <x v="1"/>
    <x v="0"/>
    <n v="1014"/>
    <d v="2022-08-26T00:00:00"/>
    <x v="1"/>
    <n v="186"/>
    <x v="9"/>
    <x v="0"/>
    <x v="2"/>
    <s v="Harshit Prajapat"/>
    <x v="2"/>
  </r>
  <r>
    <s v="https://youtu.be/kh5VIF6Pghk"/>
    <n v="313793"/>
    <s v="Why India Is About To Take Over Space!"/>
    <s v="https://www.youtube.com/channel/UCeMcDx6-rOq_RlKSPehk2tQ"/>
    <s v="The Space Race"/>
    <x v="2"/>
    <x v="434"/>
    <n v="8173952"/>
    <d v="1899-12-30T00:13:45"/>
    <x v="478"/>
    <x v="130"/>
    <n v="9300"/>
    <x v="3"/>
    <x v="1"/>
    <x v="0"/>
    <x v="2"/>
    <n v="1756"/>
    <d v="2022-09-25T00:00:00"/>
    <x v="0"/>
    <n v="97"/>
    <x v="9"/>
    <x v="0"/>
    <x v="2"/>
    <s v="Harshit Prajapat"/>
    <x v="1"/>
  </r>
  <r>
    <s v="https://youtu.be/KJEZUh7O-nU"/>
    <n v="1484444"/>
    <s v="Share Market Real Story | Rs. 10,000 to Rs.880 Crore | Wipro Stock | Stock Market Equity"/>
    <s v="(8) Neeraj joshi - YouTube"/>
    <s v="Neeraj Joshi"/>
    <x v="0"/>
    <x v="435"/>
    <n v="113433626"/>
    <d v="1899-12-30T00:06:19"/>
    <x v="551"/>
    <x v="429"/>
    <n v="52000"/>
    <x v="2"/>
    <x v="0"/>
    <x v="0"/>
    <x v="2"/>
    <n v="1789"/>
    <d v="2022-09-23T00:00:00"/>
    <x v="0"/>
    <n v="234"/>
    <x v="16"/>
    <x v="0"/>
    <x v="12"/>
    <s v="Aakash Dodia"/>
    <x v="2"/>
  </r>
  <r>
    <s v="https://youtu.be/KjNONpAdopg"/>
    <n v="1236253"/>
    <s v="TEAM IND To TEAM OR - The Esports Journey | Best Of Scout - EP 3 | Battlegrounds Mobile India"/>
    <s v="https://www.youtube.com/c/sc0utOP"/>
    <s v="Tanmay Singh"/>
    <x v="0"/>
    <x v="325"/>
    <n v="545401335"/>
    <d v="1899-12-30T00:10:46"/>
    <x v="552"/>
    <x v="430"/>
    <n v="172000"/>
    <x v="2"/>
    <x v="0"/>
    <x v="0"/>
    <x v="0"/>
    <n v="6491"/>
    <d v="2022-09-01T00:00:00"/>
    <x v="0"/>
    <n v="865"/>
    <x v="22"/>
    <x v="0"/>
    <x v="0"/>
    <s v="Thinesh"/>
    <x v="1"/>
  </r>
  <r>
    <s v="https://youtu.be/kJQP7kiw5Fk"/>
    <n v="7990989731"/>
    <s v="Luis Fonsi - Despacito ft. Daddy Yankee"/>
    <s v="(6) Luis Fonsi - YouTube"/>
    <s v="Luis Fonsi"/>
    <x v="0"/>
    <x v="436"/>
    <n v="14564565709"/>
    <d v="1899-12-30T00:04:41"/>
    <x v="553"/>
    <x v="431"/>
    <n v="49000000"/>
    <x v="3"/>
    <x v="1"/>
    <x v="0"/>
    <x v="0"/>
    <n v="4238809"/>
    <d v="2022-09-23T00:00:00"/>
    <x v="4"/>
    <n v="124"/>
    <x v="2"/>
    <x v="0"/>
    <x v="1"/>
    <s v="Aakash Dodia"/>
    <x v="4"/>
  </r>
  <r>
    <s v="https://youtu.be/km0dMUM39q0"/>
    <n v="85209"/>
    <s v="3-Day Budget Trip To Mysore Under ₹7000 | The Solo Female Traveller EP 16 | Curly Tales"/>
    <s v="https://www.youtube.com/c/curlytalesdigital"/>
    <s v="Curly Tales"/>
    <x v="1"/>
    <x v="437"/>
    <n v="518336680"/>
    <d v="1899-12-30T00:13:55"/>
    <x v="147"/>
    <x v="39"/>
    <n v="1100"/>
    <x v="3"/>
    <x v="1"/>
    <x v="0"/>
    <x v="1"/>
    <n v="97"/>
    <d v="2022-09-20T00:00:00"/>
    <x v="0"/>
    <n v="2494"/>
    <x v="132"/>
    <x v="0"/>
    <x v="4"/>
    <s v="Jaimo"/>
    <x v="1"/>
  </r>
  <r>
    <s v="https://youtu.be/Kmp54f9acYI"/>
    <n v="12543630"/>
    <s v="🇮🇳 India - First Right of Reply United Nations General Debate 76th Session"/>
    <s v="https://www.youtube.com/c/unitednations"/>
    <s v="United nations"/>
    <x v="2"/>
    <x v="438"/>
    <n v="335872608"/>
    <d v="1899-12-30T00:06:35"/>
    <x v="554"/>
    <x v="432"/>
    <n v="460000"/>
    <x v="3"/>
    <x v="0"/>
    <x v="0"/>
    <x v="1"/>
    <n v="25000"/>
    <d v="2022-09-14T00:00:00"/>
    <x v="0"/>
    <n v="14000"/>
    <x v="7"/>
    <x v="0"/>
    <x v="2"/>
    <s v="Sanjay Lakshmanan"/>
    <x v="2"/>
  </r>
  <r>
    <s v="https://youtu.be/knjliFs3gR8"/>
    <n v="7503687"/>
    <s v="How SEAL Team Took Down Osama bin Laden (Minute by Minute)"/>
    <s v="https://www.youtube.com/c/TheInfographicsShowOFFICIAL"/>
    <s v="The Infographics Show"/>
    <x v="2"/>
    <x v="4"/>
    <n v="4450875704"/>
    <d v="1899-12-30T00:17:56"/>
    <x v="555"/>
    <x v="395"/>
    <n v="119000"/>
    <x v="3"/>
    <x v="1"/>
    <x v="0"/>
    <x v="0"/>
    <n v="6449"/>
    <d v="2022-09-25T00:00:00"/>
    <x v="0"/>
    <n v="3539"/>
    <x v="40"/>
    <x v="0"/>
    <x v="2"/>
    <s v="Harshit Prajapat"/>
    <x v="1"/>
  </r>
  <r>
    <s v="https://youtu.be/kSFJGEHDCrQ"/>
    <n v="21751203"/>
    <s v="Heer Ranjha - Bhuvan Bam | Official Music Video |"/>
    <s v="https://www.youtube.com/c/BBKiVines"/>
    <s v="Bhuvan Bam"/>
    <x v="0"/>
    <x v="164"/>
    <n v="4421362480"/>
    <d v="1899-12-30T00:04:06"/>
    <x v="556"/>
    <x v="433"/>
    <n v="2300000"/>
    <x v="2"/>
    <x v="1"/>
    <x v="0"/>
    <x v="2"/>
    <n v="145843"/>
    <d v="2022-09-25T00:00:00"/>
    <x v="0"/>
    <n v="186"/>
    <x v="36"/>
    <x v="0"/>
    <x v="1"/>
    <s v="Harshit Prajapat"/>
    <x v="4"/>
  </r>
  <r>
    <s v="https://youtu.be/kTEb8LtpUoA"/>
    <n v="16779"/>
    <s v="India To Vietnam - Flight To Hanoi, Local Sim, Currency, Exploring Hanoi In 48 Hrs | Talkin Travel"/>
    <s v="https://www.youtube.com/channel/UCktbDpSgC_JJX3APNNbVMWA/featured"/>
    <s v="Talkin Travel"/>
    <x v="1"/>
    <x v="439"/>
    <n v="4825784"/>
    <d v="1899-12-30T00:24:01"/>
    <x v="557"/>
    <x v="69"/>
    <n v="185"/>
    <x v="3"/>
    <x v="0"/>
    <x v="0"/>
    <x v="1"/>
    <n v="70"/>
    <d v="2022-09-21T00:00:00"/>
    <x v="2"/>
    <n v="103"/>
    <x v="12"/>
    <x v="0"/>
    <x v="2"/>
    <s v="Jaimo"/>
    <x v="1"/>
  </r>
  <r>
    <s v="https://youtu.be/kVgy1GSDHG8"/>
    <n v="4333927"/>
    <s v="Coding Interviews Be Like"/>
    <s v="https://www.youtube.com/c/NicholasT"/>
    <s v="Nicholas T."/>
    <x v="0"/>
    <x v="440"/>
    <n v="10965235"/>
    <d v="1899-12-30T00:05:30"/>
    <x v="558"/>
    <x v="49"/>
    <n v="135000"/>
    <x v="3"/>
    <x v="1"/>
    <x v="0"/>
    <x v="3"/>
    <n v="4852"/>
    <d v="2022-09-24T00:00:00"/>
    <x v="0"/>
    <n v="26"/>
    <x v="57"/>
    <x v="0"/>
    <x v="2"/>
    <s v="Harshit Prajapat"/>
    <x v="4"/>
  </r>
  <r>
    <s v="https://youtu.be/kW0E_TcHgzg"/>
    <n v="48389069"/>
    <s v="Free Period Comedy Karikku"/>
    <s v="https://www.youtube.com/c/Karikku_Fresh"/>
    <s v="Swati Jagdish"/>
    <x v="1"/>
    <x v="441"/>
    <n v="1313781853"/>
    <d v="1899-12-30T00:17:01"/>
    <x v="559"/>
    <x v="434"/>
    <n v="972000"/>
    <x v="9"/>
    <x v="0"/>
    <x v="0"/>
    <x v="0"/>
    <n v="32961"/>
    <d v="2021-09-28T00:00:00"/>
    <x v="0"/>
    <n v="116"/>
    <x v="7"/>
    <x v="0"/>
    <x v="2"/>
    <s v="Sanjay Lakshmanan"/>
    <x v="1"/>
  </r>
  <r>
    <s v="https://youtu.be/KWJaBJYJIjI"/>
    <n v="1392965"/>
    <s v="Driving Mumbai - SoBo (Downtown) [2018]"/>
    <s v="https://www.youtube.com/c/AnujN"/>
    <s v="Anuj N"/>
    <x v="0"/>
    <x v="442"/>
    <n v="13008506"/>
    <d v="1899-12-30T00:13:52"/>
    <x v="85"/>
    <x v="435"/>
    <n v="19000"/>
    <x v="2"/>
    <x v="0"/>
    <x v="0"/>
    <x v="0"/>
    <n v="3000"/>
    <d v="2022-09-18T00:00:00"/>
    <x v="2"/>
    <n v="249"/>
    <x v="25"/>
    <x v="0"/>
    <x v="0"/>
    <s v="Shashank"/>
    <x v="1"/>
  </r>
  <r>
    <s v="https://youtu.be/L3-uVawPLKc"/>
    <n v="2317664"/>
    <s v="What is Excel and How to use it?"/>
    <s v="https://www.youtube.com/c/ExcelTutorials"/>
    <s v="Chandoo"/>
    <x v="0"/>
    <x v="214"/>
    <n v="21590103"/>
    <d v="1899-12-30T00:09:45"/>
    <x v="560"/>
    <x v="436"/>
    <n v="24000"/>
    <x v="3"/>
    <x v="1"/>
    <x v="0"/>
    <x v="1"/>
    <n v="327"/>
    <d v="2022-09-23T00:00:00"/>
    <x v="1"/>
    <n v="383"/>
    <x v="24"/>
    <x v="0"/>
    <x v="4"/>
    <s v="Shashank"/>
    <x v="2"/>
  </r>
  <r>
    <s v="https://youtu.be/l8cx3p6oON4"/>
    <n v="7719332"/>
    <s v="Unique Idiots on Indian Roads"/>
    <s v="https://www.youtube.com/c/SillyPointChannel"/>
    <s v="Slayy Point"/>
    <x v="2"/>
    <x v="443"/>
    <n v="1649099512"/>
    <d v="1899-12-30T00:13:31"/>
    <x v="561"/>
    <x v="29"/>
    <n v="486000"/>
    <x v="2"/>
    <x v="1"/>
    <x v="0"/>
    <x v="0"/>
    <n v="13872"/>
    <d v="2022-09-25T00:00:00"/>
    <x v="0"/>
    <n v="150"/>
    <x v="27"/>
    <x v="0"/>
    <x v="2"/>
    <s v="Harshit Prajapat"/>
    <x v="1"/>
  </r>
  <r>
    <s v="https://youtu.be/L8Pek4h1F2A"/>
    <n v="81330"/>
    <s v="Worst Accident| All over Tamil Nadu Ride - Episode 24 | #MissMotoaddictto"/>
    <s v="https://www.youtube.com/c/MissMotoaddictto"/>
    <s v="Miss Moto Addicto"/>
    <x v="1"/>
    <x v="444"/>
    <n v="40872438"/>
    <d v="1899-12-30T00:37:33"/>
    <x v="562"/>
    <x v="69"/>
    <n v="1400"/>
    <x v="5"/>
    <x v="0"/>
    <x v="0"/>
    <x v="1"/>
    <n v="119"/>
    <d v="2022-09-23T00:00:00"/>
    <x v="4"/>
    <n v="273"/>
    <x v="22"/>
    <x v="0"/>
    <x v="2"/>
    <s v="Jaimo"/>
    <x v="0"/>
  </r>
  <r>
    <s v="https://youtu.be/LCJ-eAt79N0"/>
    <n v="29029638"/>
    <s v="JOLADA ROTTI OOTA With Power Star PUNEETH RAJKUMAR | Karnataka YUVARATHNAA | Basaveshwar Khanavali"/>
    <s v="https://www.youtube.com/c/FoodLoversTV"/>
    <s v="Kripal Amanna"/>
    <x v="0"/>
    <x v="220"/>
    <n v="262139449"/>
    <d v="1899-12-30T00:23:33"/>
    <x v="563"/>
    <x v="437"/>
    <n v="231000"/>
    <x v="2"/>
    <x v="0"/>
    <x v="0"/>
    <x v="0"/>
    <n v="11551"/>
    <d v="2022-09-23T00:00:00"/>
    <x v="0"/>
    <n v="775"/>
    <x v="80"/>
    <x v="0"/>
    <x v="4"/>
    <s v="Aakash Dodia"/>
    <x v="1"/>
  </r>
  <r>
    <s v="https://youtu.be/LgIGSBGDs7A"/>
    <n v="777085"/>
    <s v="Advisor Ashwin - Jump Cuts"/>
    <s v="https://www.youtube.com/c/jumpcuts"/>
    <s v="Hari baskar"/>
    <x v="0"/>
    <x v="319"/>
    <n v="268584946"/>
    <d v="1899-12-30T00:10:06"/>
    <x v="513"/>
    <x v="438"/>
    <n v="58000"/>
    <x v="5"/>
    <x v="0"/>
    <x v="0"/>
    <x v="0"/>
    <n v="1011"/>
    <d v="2022-09-20T00:00:00"/>
    <x v="2"/>
    <n v="113"/>
    <x v="50"/>
    <x v="0"/>
    <x v="2"/>
    <s v="Thinesh"/>
    <x v="1"/>
  </r>
  <r>
    <s v="https://youtu.be/LHxx-NYZE9Q"/>
    <n v="74932"/>
    <s v="Tamil | LMES |"/>
    <s v="https://www.youtube.com/c/premanand20081/featured"/>
    <s v="Let's Make Education Simple"/>
    <x v="0"/>
    <x v="67"/>
    <n v="162615735"/>
    <d v="1899-12-30T00:05:19"/>
    <x v="564"/>
    <x v="69"/>
    <n v="2000"/>
    <x v="5"/>
    <x v="0"/>
    <x v="0"/>
    <x v="1"/>
    <n v="65"/>
    <d v="2022-09-22T00:00:00"/>
    <x v="0"/>
    <n v="550"/>
    <x v="47"/>
    <x v="0"/>
    <x v="12"/>
    <s v="Jaimo"/>
    <x v="4"/>
  </r>
  <r>
    <s v="https://youtu.be/LrjSi5KdIu8"/>
    <n v="450390"/>
    <s v="My Mamiyar In Vijay Tv| Ram With Jaanu"/>
    <s v="https://www.youtube.com/c/RamWithJaanu/featured"/>
    <s v="Ram With Jaanu"/>
    <x v="0"/>
    <x v="445"/>
    <n v="479413407"/>
    <d v="1899-12-30T00:15:30"/>
    <x v="565"/>
    <x v="3"/>
    <n v="16000"/>
    <x v="5"/>
    <x v="0"/>
    <x v="0"/>
    <x v="1"/>
    <n v="260"/>
    <d v="2022-09-20T00:00:00"/>
    <x v="0"/>
    <n v="438"/>
    <x v="35"/>
    <x v="0"/>
    <x v="34"/>
    <s v="Jaimo"/>
    <x v="1"/>
  </r>
  <r>
    <s v="https://youtu.be/lR-yIr8dfrg"/>
    <n v="14515"/>
    <s v="Powerful Trading Tactic To Recoup Some Of Your Losses"/>
    <s v="https://www.youtube.com/c/OliverVelezTrading/featured"/>
    <s v="Oliver Velez"/>
    <x v="0"/>
    <x v="314"/>
    <n v="22451639"/>
    <d v="1899-12-30T00:15:12"/>
    <x v="566"/>
    <x v="439"/>
    <n v="664"/>
    <x v="3"/>
    <x v="1"/>
    <x v="0"/>
    <x v="0"/>
    <n v="47"/>
    <d v="2022-09-10T00:00:00"/>
    <x v="1"/>
    <n v="1686"/>
    <x v="88"/>
    <x v="0"/>
    <x v="4"/>
    <s v="Thinesh"/>
    <x v="1"/>
  </r>
  <r>
    <s v="https://youtu.be/lt_40Uv1uZo"/>
    <n v="89776"/>
    <s v="The Thrilling Climb of KALAVANTIN DURG | Kalavantin Durg Trek"/>
    <s v="https://www.youtube.com/channel/UC2N5r2FvEOiDPKvaLW9rivw/featured"/>
    <s v="Aniruddha Patil"/>
    <x v="0"/>
    <x v="434"/>
    <n v="8043618"/>
    <d v="1899-12-30T00:21:57"/>
    <x v="567"/>
    <x v="255"/>
    <n v="1700"/>
    <x v="2"/>
    <x v="0"/>
    <x v="0"/>
    <x v="1"/>
    <n v="237"/>
    <d v="2022-09-23T00:00:00"/>
    <x v="4"/>
    <n v="148"/>
    <x v="25"/>
    <x v="0"/>
    <x v="2"/>
    <s v="Jaimo"/>
    <x v="1"/>
  </r>
  <r>
    <s v="https://youtu.be/lvHP01DQlfg"/>
    <n v="15871388"/>
    <s v="Perfect OK Malayalam Dialogue With Beats Ashwin Bhaskar"/>
    <s v="https://www.youtube.com/user/aswinpanchena"/>
    <s v="Ashwin Bhaskar"/>
    <x v="0"/>
    <x v="425"/>
    <n v="122411190"/>
    <d v="1899-12-30T00:01:59"/>
    <x v="72"/>
    <x v="247"/>
    <n v="692000"/>
    <x v="9"/>
    <x v="1"/>
    <x v="0"/>
    <x v="0"/>
    <n v="28415"/>
    <d v="2021-09-28T00:00:00"/>
    <x v="2"/>
    <n v="255"/>
    <x v="27"/>
    <x v="0"/>
    <x v="2"/>
    <s v="Sanjay Lakshmanan"/>
    <x v="3"/>
  </r>
  <r>
    <s v="https://youtu.be/LYs4b3fTX7Y"/>
    <n v="1852714"/>
    <s v="Why is OLA's BUSINESS MODEL Failing MISERABLY in India? : Business case study"/>
    <s v="https://www.youtube.com/c/ThinkSchool"/>
    <s v="Ganesh Prasad"/>
    <x v="0"/>
    <x v="328"/>
    <n v="134771915"/>
    <d v="1899-12-30T00:13:21"/>
    <x v="568"/>
    <x v="440"/>
    <n v="46874"/>
    <x v="3"/>
    <x v="1"/>
    <x v="0"/>
    <x v="8"/>
    <n v="2700"/>
    <d v="2022-09-12T00:00:00"/>
    <x v="0"/>
    <n v="171"/>
    <x v="7"/>
    <x v="1"/>
    <x v="15"/>
    <s v="Shashank"/>
    <x v="1"/>
  </r>
  <r>
    <s v="https://youtu.be/m3_-1Mzq8Ls"/>
    <n v="1094625"/>
    <s v="Learn Modeling Tips &amp; Poses G&amp;G - Best Modeling Acting Academy in Delhi NCR Modeling Kaise Kare"/>
    <s v="https://www.youtube.com/c/ThePraveenbhat"/>
    <s v="Praveen Bhat"/>
    <x v="0"/>
    <x v="446"/>
    <n v="34318287"/>
    <d v="1899-12-30T00:10:57"/>
    <x v="380"/>
    <x v="441"/>
    <n v="16000"/>
    <x v="2"/>
    <x v="0"/>
    <x v="0"/>
    <x v="3"/>
    <n v="758"/>
    <d v="2021-09-28T00:00:00"/>
    <x v="0"/>
    <n v="979"/>
    <x v="4"/>
    <x v="0"/>
    <x v="2"/>
    <s v="Sanjay Lakshmanan"/>
    <x v="1"/>
  </r>
  <r>
    <s v="https://youtu.be/MFbePoexzmg"/>
    <n v="10456857"/>
    <s v="Finally got the M416 GLACIER after 2 Years of Struggle with Classic Crates | sc0ut"/>
    <s v="https://www.youtube.com/c/sc0utOP"/>
    <s v="Tanmay Singh"/>
    <x v="0"/>
    <x v="325"/>
    <n v="545130461"/>
    <d v="1899-12-30T00:10:00"/>
    <x v="24"/>
    <x v="442"/>
    <n v="803068"/>
    <x v="2"/>
    <x v="0"/>
    <x v="0"/>
    <x v="2"/>
    <n v="16000"/>
    <d v="2022-09-23T00:00:00"/>
    <x v="0"/>
    <n v="862"/>
    <x v="22"/>
    <x v="1"/>
    <x v="0"/>
    <s v="Shashank"/>
    <x v="1"/>
  </r>
  <r>
    <s v="https://youtu.be/mkYBJwX_dMs"/>
    <n v="15853"/>
    <s v="Getting started with Pandas for Data Analysis work - A real world example"/>
    <s v="https://www.youtube.com/c/ExcelTutorials/featured"/>
    <s v="Chandoo"/>
    <x v="0"/>
    <x v="447"/>
    <n v="21361951"/>
    <d v="1899-12-30T00:18:17"/>
    <x v="569"/>
    <x v="3"/>
    <n v="375"/>
    <x v="3"/>
    <x v="0"/>
    <x v="0"/>
    <x v="1"/>
    <n v="47"/>
    <d v="2022-09-21T00:00:00"/>
    <x v="0"/>
    <n v="382"/>
    <x v="59"/>
    <x v="0"/>
    <x v="1"/>
    <s v="Jaimo"/>
    <x v="1"/>
  </r>
  <r>
    <s v="https://youtu.be/mongXLCje2I"/>
    <n v="458540"/>
    <s v="This Beast SUV should replace Endeavour."/>
    <s v="https://www.youtube.com/c/motoroctane"/>
    <s v="MotorOctane"/>
    <x v="2"/>
    <x v="448"/>
    <n v="680990231"/>
    <d v="1899-12-30T00:09:21"/>
    <x v="570"/>
    <x v="39"/>
    <n v="4400"/>
    <x v="2"/>
    <x v="0"/>
    <x v="1"/>
    <x v="0"/>
    <n v="286"/>
    <d v="2022-09-21T00:00:00"/>
    <x v="0"/>
    <n v="2263"/>
    <x v="28"/>
    <x v="0"/>
    <x v="36"/>
    <s v="Jaimo"/>
    <x v="2"/>
  </r>
  <r>
    <s v="https://youtu.be/MRkCJmN5LFM"/>
    <n v="941724"/>
    <s v="FilterCopy | Awkward Moments In The Office Ft. Anant, Mithil, Nitya &amp; Karthik Krishnan"/>
    <s v="https://www.youtube.com/c/FilterCopy"/>
    <s v="FilterCopy"/>
    <x v="2"/>
    <x v="449"/>
    <n v="3688558575"/>
    <d v="1899-12-30T00:04:13"/>
    <x v="141"/>
    <x v="170"/>
    <n v="23000"/>
    <x v="2"/>
    <x v="1"/>
    <x v="0"/>
    <x v="0"/>
    <n v="162"/>
    <d v="2022-09-25T00:00:00"/>
    <x v="0"/>
    <n v="796"/>
    <x v="23"/>
    <x v="0"/>
    <x v="4"/>
    <s v="Harshit Prajapat"/>
    <x v="4"/>
  </r>
  <r>
    <s v="https://youtu.be/Msg1Zk4G1F0"/>
    <n v="7471711"/>
    <s v="Bollywood Movies Destroyed Logic &amp; Gravity"/>
    <s v="https://www.youtube.com/c/TriggeredInsaan"/>
    <s v="Nischay Malhan"/>
    <x v="0"/>
    <x v="42"/>
    <n v="2716883789"/>
    <d v="1899-12-30T00:12:37"/>
    <x v="571"/>
    <x v="170"/>
    <n v="648000"/>
    <x v="2"/>
    <x v="1"/>
    <x v="0"/>
    <x v="1"/>
    <n v="20549"/>
    <d v="2022-09-25T00:00:00"/>
    <x v="0"/>
    <n v="268"/>
    <x v="0"/>
    <x v="0"/>
    <x v="2"/>
    <s v="Harshit Prajapat"/>
    <x v="1"/>
  </r>
  <r>
    <s v="https://youtu.be/MSPTx9jKr3A"/>
    <n v="5736588"/>
    <s v="Byju's SCAM 🔥 | How Byju's is Killing The Youth ? | Business Case Study"/>
    <s v="https://www.youtube.com/c/AdityaSaini1505/featured"/>
    <s v="Aditya Saini"/>
    <x v="0"/>
    <x v="450"/>
    <n v="62982011"/>
    <d v="1899-12-30T00:13:26"/>
    <x v="572"/>
    <x v="443"/>
    <n v="151000"/>
    <x v="2"/>
    <x v="0"/>
    <x v="0"/>
    <x v="5"/>
    <n v="9006"/>
    <d v="2022-09-23T00:00:00"/>
    <x v="0"/>
    <n v="163"/>
    <x v="16"/>
    <x v="0"/>
    <x v="4"/>
    <s v="Aakash Dodia"/>
    <x v="1"/>
  </r>
  <r>
    <s v="https://youtu.be/-mVurg6MPlA"/>
    <n v="1152425"/>
    <s v="Sniping with NASA Wifi be like"/>
    <s v="https://www.youtube.com/c/ICECODM"/>
    <s v="ICE"/>
    <x v="2"/>
    <x v="451"/>
    <n v="210691380"/>
    <d v="1899-12-30T00:01:41"/>
    <x v="573"/>
    <x v="328"/>
    <n v="40000"/>
    <x v="3"/>
    <x v="1"/>
    <x v="1"/>
    <x v="2"/>
    <n v="1775"/>
    <d v="2022-09-25T00:00:00"/>
    <x v="0"/>
    <n v="296"/>
    <x v="15"/>
    <x v="0"/>
    <x v="2"/>
    <s v="Harshit Prajapat"/>
    <x v="3"/>
  </r>
  <r>
    <s v="https://youtu.be/mX3ZWEG9lyw"/>
    <n v="6052258"/>
    <s v="Hiroshima and Nagasaki | Why USA destroyed Japan? | WW2 | Dhruv Rathee"/>
    <s v="https://www.youtube.com/c/dhruvrathee"/>
    <s v="Dhruv Rathee"/>
    <x v="0"/>
    <x v="452"/>
    <n v="1102259610"/>
    <d v="1899-12-30T00:31:38"/>
    <x v="574"/>
    <x v="444"/>
    <n v="261000"/>
    <x v="2"/>
    <x v="1"/>
    <x v="0"/>
    <x v="0"/>
    <n v="12612"/>
    <d v="2022-09-25T00:00:00"/>
    <x v="0"/>
    <n v="487"/>
    <x v="37"/>
    <x v="0"/>
    <x v="0"/>
    <s v="Harshit Prajapat"/>
    <x v="0"/>
  </r>
  <r>
    <s v="https://youtu.be/myHAv5veJUw"/>
    <n v="58612689"/>
    <s v="Types Of People During Diwali | Ashish Chanchlani"/>
    <s v="https://www.youtube.com/c/ashishchanchlanivines"/>
    <s v="Ashish Chanchlani"/>
    <x v="0"/>
    <x v="61"/>
    <n v="4104120507"/>
    <d v="1899-12-30T00:06:14"/>
    <x v="575"/>
    <x v="445"/>
    <n v="1700000"/>
    <x v="2"/>
    <x v="1"/>
    <x v="0"/>
    <x v="0"/>
    <n v="30431"/>
    <d v="2022-09-25T00:00:00"/>
    <x v="0"/>
    <n v="147"/>
    <x v="31"/>
    <x v="0"/>
    <x v="2"/>
    <s v="Harshit Prajapat"/>
    <x v="2"/>
  </r>
  <r>
    <s v="https://youtu.be/n07bF8TiDqg"/>
    <n v="1753744"/>
    <s v="99% of Players Can't Do This.."/>
    <s v="https://www.youtube.com/c/Ashstudio7HD"/>
    <s v="AshStudio7"/>
    <x v="5"/>
    <x v="188"/>
    <n v="1267778130"/>
    <d v="1899-12-30T00:08:10"/>
    <x v="131"/>
    <x v="0"/>
    <n v="15000"/>
    <x v="3"/>
    <x v="0"/>
    <x v="0"/>
    <x v="0"/>
    <n v="330"/>
    <d v="2022-09-17T00:00:00"/>
    <x v="0"/>
    <n v="261"/>
    <x v="57"/>
    <x v="0"/>
    <x v="2"/>
    <s v="Thinesh"/>
    <x v="2"/>
  </r>
  <r>
    <s v="https://youtu.be/n0QxPIGDKn4"/>
    <n v="10361574"/>
    <s v="Babu &amp; Mothalali Phone call Akathu Keri Mothalali Karikku"/>
    <s v="https://www.youtube.com/c/Karikku_Fresh"/>
    <s v="Karikku Fresh"/>
    <x v="2"/>
    <x v="441"/>
    <n v="1314522853"/>
    <d v="1899-12-30T00:05:43"/>
    <x v="576"/>
    <x v="446"/>
    <n v="620000"/>
    <x v="9"/>
    <x v="1"/>
    <x v="0"/>
    <x v="2"/>
    <n v="13000"/>
    <d v="2022-10-09T00:00:00"/>
    <x v="0"/>
    <n v="116"/>
    <x v="7"/>
    <x v="0"/>
    <x v="2"/>
    <s v="Sanjay Lakshmanan"/>
    <x v="4"/>
  </r>
  <r>
    <s v="https://youtu.be/n5x7GLl-mMo"/>
    <n v="41888592"/>
    <s v="How One Man In Egypt Is Keeping This 200-Year-Old Tile Tradition Alive | Still Standing"/>
    <s v="https://www.youtube.com/user/businessinsider"/>
    <s v="Business Insider"/>
    <x v="4"/>
    <x v="453"/>
    <n v="3139694002"/>
    <d v="1899-12-30T00:06:22"/>
    <x v="577"/>
    <x v="332"/>
    <n v="398000"/>
    <x v="3"/>
    <x v="1"/>
    <x v="0"/>
    <x v="2"/>
    <n v="15000"/>
    <d v="2022-09-21T00:00:00"/>
    <x v="0"/>
    <n v="5322"/>
    <x v="42"/>
    <x v="1"/>
    <x v="31"/>
    <s v="Shashank"/>
    <x v="2"/>
  </r>
  <r>
    <s v="https://youtu.be/nAULsoAQn2g"/>
    <n v="15049652"/>
    <s v="Fluffy Loves India | Gabriel Iglesias"/>
    <s v="https://www.youtube.com/c/fluffyguy"/>
    <s v="Gabriel Iglesias"/>
    <x v="0"/>
    <x v="454"/>
    <n v="1057771037"/>
    <d v="1899-12-30T00:26:50"/>
    <x v="578"/>
    <x v="191"/>
    <n v="298000"/>
    <x v="3"/>
    <x v="1"/>
    <x v="0"/>
    <x v="1"/>
    <n v="6879"/>
    <d v="2022-09-25T00:00:00"/>
    <x v="0"/>
    <n v="463"/>
    <x v="44"/>
    <x v="0"/>
    <x v="2"/>
    <s v="Harshit Prajapat"/>
    <x v="1"/>
  </r>
  <r>
    <s v="https://youtu.be/nEBVXO8xnFs"/>
    <n v="1156860"/>
    <s v="How DUBAI's Secret STRATEGY made it SUPER RICH &amp; SUPER POWERFUL? : Dubai Growth case study"/>
    <s v="https://www.youtube.com/c/ThinkSchool"/>
    <s v="Ganesh Prasad"/>
    <x v="0"/>
    <x v="328"/>
    <n v="134771915"/>
    <d v="1899-12-30T12:16:38"/>
    <x v="579"/>
    <x v="65"/>
    <n v="31633"/>
    <x v="3"/>
    <x v="1"/>
    <x v="0"/>
    <x v="8"/>
    <n v="2200"/>
    <d v="2022-09-23T00:00:00"/>
    <x v="0"/>
    <n v="171"/>
    <x v="7"/>
    <x v="1"/>
    <x v="15"/>
    <s v="Shashank"/>
    <x v="0"/>
  </r>
  <r>
    <s v="https://youtu.be/njKP3FqW3Sk"/>
    <n v="1159223"/>
    <s v="MIT 6.S191 (2020): Introduction to Deep Learning"/>
    <s v="https://www.youtube.com/user/Zan560"/>
    <s v="Alexander"/>
    <x v="0"/>
    <x v="62"/>
    <n v="6725088"/>
    <d v="1899-12-30T00:52:51"/>
    <x v="580"/>
    <x v="447"/>
    <n v="22000"/>
    <x v="3"/>
    <x v="1"/>
    <x v="0"/>
    <x v="1"/>
    <n v="513"/>
    <d v="2022-08-22T00:00:00"/>
    <x v="0"/>
    <n v="63"/>
    <x v="17"/>
    <x v="0"/>
    <x v="0"/>
    <s v="Shashank"/>
    <x v="0"/>
  </r>
  <r>
    <s v="https://youtu.be/nNp21zTeCDc"/>
    <n v="4947683"/>
    <s v="The Future of Solid State Wind Energy - No More Blades"/>
    <s v="https://www.youtube.com/c/UndecidedMF"/>
    <s v="Matt Ferrell"/>
    <x v="0"/>
    <x v="57"/>
    <n v="105621255"/>
    <d v="1899-12-30T00:12:30"/>
    <x v="581"/>
    <x v="234"/>
    <n v="134000"/>
    <x v="3"/>
    <x v="1"/>
    <x v="0"/>
    <x v="0"/>
    <n v="8449"/>
    <d v="2022-09-25T00:00:00"/>
    <x v="2"/>
    <n v="231"/>
    <x v="116"/>
    <x v="0"/>
    <x v="1"/>
    <s v="Harshit Prajapat"/>
    <x v="1"/>
  </r>
  <r>
    <s v="https://youtu.be/nRDysNZdMvU"/>
    <n v="182692329"/>
    <s v="Babies Laughing At Pets | The Dodo"/>
    <s v="https://www.youtube.com/user/TheDodoSite"/>
    <s v="The Dodo"/>
    <x v="0"/>
    <x v="455"/>
    <n v="8126806761"/>
    <d v="1899-12-30T00:00:35"/>
    <x v="582"/>
    <x v="448"/>
    <n v="369000"/>
    <x v="3"/>
    <x v="0"/>
    <x v="0"/>
    <x v="0"/>
    <n v="5372"/>
    <d v="2022-09-23T00:00:00"/>
    <x v="0"/>
    <n v="7000"/>
    <x v="133"/>
    <x v="0"/>
    <x v="6"/>
    <s v="Aakash Dodia"/>
    <x v="3"/>
  </r>
  <r>
    <s v="https://youtu.be/ntgRflxp-5c"/>
    <n v="2219740"/>
    <s v="ONAM SADHYA 100 Verieties Of SEA FOOD Sadhya Tasting 100 Fish Items In Our Village"/>
    <s v="https://www.youtube.com/c/VillageFoodChannelOfficial"/>
    <s v="Firoz Chuttipara"/>
    <x v="0"/>
    <x v="456"/>
    <n v="920780064"/>
    <d v="1899-12-30T00:16:52"/>
    <x v="583"/>
    <x v="449"/>
    <n v="105000"/>
    <x v="9"/>
    <x v="0"/>
    <x v="0"/>
    <x v="0"/>
    <n v="2893"/>
    <d v="2022-01-25T00:00:00"/>
    <x v="0"/>
    <n v="331"/>
    <x v="25"/>
    <x v="0"/>
    <x v="11"/>
    <s v="Sanjay Lakshmanan"/>
    <x v="1"/>
  </r>
  <r>
    <s v="https://youtu.be/nXDuQ969I1g"/>
    <n v="478231"/>
    <s v="Best Smartphone for You - Live Suggestion (Amazon &amp; Flipkart Sale)"/>
    <s v="https://www.youtube.com/c/GyanTherapy"/>
    <s v="Rakesh"/>
    <x v="0"/>
    <x v="440"/>
    <n v="374454044"/>
    <d v="1899-12-30T01:42:12"/>
    <x v="584"/>
    <x v="30"/>
    <n v="25000"/>
    <x v="2"/>
    <x v="0"/>
    <x v="0"/>
    <x v="3"/>
    <n v="1203"/>
    <d v="2022-09-23T00:00:00"/>
    <x v="0"/>
    <n v="915"/>
    <x v="9"/>
    <x v="1"/>
    <x v="12"/>
    <s v="Adarsh"/>
    <x v="0"/>
  </r>
  <r>
    <s v="https://youtu.be/O2gVL2Ddwb4"/>
    <n v="116324675"/>
    <s v="DIY MINIATURE HOUSE FROM LITTLE BRICKS || 5-MINI-te Decor Crafts!"/>
    <s v="(16) 5-Minute DECOR - YouTube"/>
    <s v="5-Minutes Décor"/>
    <x v="0"/>
    <x v="457"/>
    <s v="2,504,718,854 "/>
    <d v="1899-12-30T00:15:08"/>
    <x v="264"/>
    <x v="450"/>
    <n v="680000"/>
    <x v="3"/>
    <x v="1"/>
    <x v="0"/>
    <x v="0"/>
    <n v="13849"/>
    <d v="2022-09-23T00:00:00"/>
    <x v="0"/>
    <n v="3300"/>
    <x v="25"/>
    <x v="0"/>
    <x v="2"/>
    <s v="Aakash Dodia"/>
    <x v="1"/>
  </r>
  <r>
    <s v="https://youtu.be/o9zCgPtsups"/>
    <n v="79402392"/>
    <s v="How To Train For Mass | Arnold Schwarzenegger's Blueprint Training Program"/>
    <s v="https://www.youtube.com/c/bodybuildingcom/featured"/>
    <s v="The Body builder"/>
    <x v="0"/>
    <x v="458"/>
    <n v="875317110"/>
    <d v="1899-12-30T00:17:12"/>
    <x v="585"/>
    <x v="451"/>
    <n v="921000"/>
    <x v="3"/>
    <x v="1"/>
    <x v="0"/>
    <x v="0"/>
    <n v="275141"/>
    <d v="2022-09-23T00:00:00"/>
    <x v="0"/>
    <n v="420000"/>
    <x v="97"/>
    <x v="0"/>
    <x v="2"/>
    <s v="Aakash Dodia"/>
    <x v="1"/>
  </r>
  <r>
    <s v="https://youtu.be/OhJWg-0qdI0"/>
    <n v="45714569"/>
    <s v="UPSC Topper Mock Interview Srushti Jayant Deshmukh (Rank 5 CSE 2018)"/>
    <s v="https://www.youtube.com/c/DrishtiIASEnglish"/>
    <s v="Drishti IAS English"/>
    <x v="2"/>
    <x v="459"/>
    <n v="213400522"/>
    <d v="1899-12-30T00:31:53"/>
    <x v="586"/>
    <x v="452"/>
    <n v="1100000"/>
    <x v="3"/>
    <x v="0"/>
    <x v="0"/>
    <x v="0"/>
    <n v="25204"/>
    <d v="2022-09-28T00:00:00"/>
    <x v="0"/>
    <n v="5500"/>
    <x v="32"/>
    <x v="1"/>
    <x v="36"/>
    <s v="Sanjay Lakshmanan"/>
    <x v="0"/>
  </r>
  <r>
    <s v="https://youtu.be/OiY80W2hC3E"/>
    <n v="989105"/>
    <s v="Soil Song | Save Soil | Conscious Planet"/>
    <s v="https://www.youtube.com/c/soundsofisha"/>
    <s v="Sounds of Isha"/>
    <x v="2"/>
    <x v="137"/>
    <n v="315250966"/>
    <d v="1899-12-30T00:02:26"/>
    <x v="587"/>
    <x v="70"/>
    <n v="32000"/>
    <x v="3"/>
    <x v="1"/>
    <x v="0"/>
    <x v="3"/>
    <n v="1110"/>
    <d v="2022-09-25T00:00:00"/>
    <x v="0"/>
    <n v="279"/>
    <x v="53"/>
    <x v="0"/>
    <x v="2"/>
    <s v="Harshit Prajapat"/>
    <x v="4"/>
  </r>
  <r>
    <s v="https://youtu.be/ON-vFJbq1Vc"/>
    <n v="1563544"/>
    <s v="Decoding ZARA's Billion Dollar Business STRATEGY : Fashion Business Case Study"/>
    <s v="https://www.youtube.com/c/ThinkSchool"/>
    <s v="Ganesh Prasad"/>
    <x v="0"/>
    <x v="328"/>
    <n v="134771915"/>
    <d v="1899-12-30T00:14:40"/>
    <x v="588"/>
    <x v="453"/>
    <n v="57452"/>
    <x v="3"/>
    <x v="1"/>
    <x v="0"/>
    <x v="2"/>
    <n v="2400"/>
    <d v="2022-09-23T00:00:00"/>
    <x v="0"/>
    <n v="171"/>
    <x v="7"/>
    <x v="1"/>
    <x v="15"/>
    <s v="Shashank"/>
    <x v="1"/>
  </r>
  <r>
    <s v="https://youtu.be/OSK4fPC966s"/>
    <n v="15269621"/>
    <s v="THE 100,000 CALORIE CHALLENGE!"/>
    <s v="(7) ErikTheElectric - YouTube"/>
    <s v="Erik"/>
    <x v="0"/>
    <x v="264"/>
    <n v="362498852"/>
    <d v="1899-12-30T00:58:30"/>
    <x v="589"/>
    <x v="454"/>
    <n v="441000"/>
    <x v="3"/>
    <x v="1"/>
    <x v="0"/>
    <x v="0"/>
    <n v="39349"/>
    <d v="2022-09-23T00:00:00"/>
    <x v="0"/>
    <n v="1000"/>
    <x v="18"/>
    <x v="0"/>
    <x v="2"/>
    <s v="Aakash Dodia"/>
    <x v="0"/>
  </r>
  <r>
    <s v="https://youtu.be/OUPoYA6H1VQ"/>
    <n v="6477279"/>
    <s v="Revealing 10 Secrets About My Illusions"/>
    <s v="https://www.youtube.com/c/ZachKingVine"/>
    <s v="Zach King"/>
    <x v="0"/>
    <x v="460"/>
    <n v="2086860572"/>
    <d v="1899-12-30T00:07:11"/>
    <x v="590"/>
    <x v="455"/>
    <n v="212000"/>
    <x v="3"/>
    <x v="1"/>
    <x v="1"/>
    <x v="1"/>
    <n v="2356"/>
    <d v="2022-09-25T00:00:00"/>
    <x v="2"/>
    <n v="399"/>
    <x v="25"/>
    <x v="0"/>
    <x v="0"/>
    <s v="Harshit Prajapat"/>
    <x v="2"/>
  </r>
  <r>
    <s v="https://youtu.be/oX6I6vs1EFs"/>
    <n v="26980683"/>
    <s v="Morning Yoga Workout Better Than The Gym Strength &amp; Stretch"/>
    <s v="https://www.youtube.com/c/bohobeautiful"/>
    <s v="Juliana Spicoluk"/>
    <x v="1"/>
    <x v="274"/>
    <n v="369297269"/>
    <d v="1899-12-30T00:17:11"/>
    <x v="591"/>
    <x v="293"/>
    <n v="276000"/>
    <x v="3"/>
    <x v="1"/>
    <x v="0"/>
    <x v="0"/>
    <n v="5669"/>
    <d v="2022-09-14T00:00:00"/>
    <x v="0"/>
    <n v="469"/>
    <x v="92"/>
    <x v="0"/>
    <x v="2"/>
    <s v="Sanjay Lakshmanan"/>
    <x v="1"/>
  </r>
  <r>
    <s v="https://youtu.be/oxmFyiPFB2k"/>
    <n v="3481811"/>
    <s v="120,000 CALORIE CHALLENGE IN 48HRS!!"/>
    <s v="https://www.youtube.com/user/natefiggs"/>
    <s v="Nathan Figueroa "/>
    <x v="0"/>
    <x v="461"/>
    <n v="113902239"/>
    <d v="1899-12-30T00:33:26"/>
    <x v="592"/>
    <x v="456"/>
    <n v="56000"/>
    <x v="3"/>
    <x v="1"/>
    <x v="0"/>
    <x v="0"/>
    <n v="5837"/>
    <d v="2022-09-23T00:00:00"/>
    <x v="0"/>
    <n v="828"/>
    <x v="22"/>
    <x v="0"/>
    <x v="4"/>
    <s v="Aakash Dodia"/>
    <x v="0"/>
  </r>
  <r>
    <s v="https://youtu.be/PCuyCJocJWg"/>
    <n v="11127534"/>
    <s v="Why This Stuff Costs $2700 Trillion Per Gram - Antimatter at CERN"/>
    <s v="https://www.youtube.com/c/physicsgirl"/>
    <s v="Dianna Cowern"/>
    <x v="1"/>
    <x v="410"/>
    <n v="201958516"/>
    <d v="1899-12-30T00:11:19"/>
    <x v="318"/>
    <x v="457"/>
    <n v="218000"/>
    <x v="3"/>
    <x v="0"/>
    <x v="0"/>
    <x v="0"/>
    <n v="19409"/>
    <d v="2022-03-18T00:00:00"/>
    <x v="0"/>
    <n v="195"/>
    <x v="0"/>
    <x v="0"/>
    <x v="2"/>
    <s v="Sanjay Lakshmanan"/>
    <x v="1"/>
  </r>
  <r>
    <s v="https://youtu.be/PdskV1e4Yic"/>
    <n v="3828885"/>
    <s v="Videos That Will Make You Smile - Restoring Faith in Humanity #12"/>
    <s v="https://www.youtube.com/channel/UCyeMfA-BNFtxd9gTGb9m9ug"/>
    <s v="Kindness For you"/>
    <x v="2"/>
    <x v="462"/>
    <n v="12710198"/>
    <d v="1899-12-30T00:10:34"/>
    <x v="593"/>
    <x v="458"/>
    <n v="28000"/>
    <x v="3"/>
    <x v="0"/>
    <x v="1"/>
    <x v="0"/>
    <n v="1096"/>
    <d v="2022-07-26T00:00:00"/>
    <x v="0"/>
    <n v="76"/>
    <x v="57"/>
    <x v="0"/>
    <x v="2"/>
    <s v="Harshit Prajapat"/>
    <x v="1"/>
  </r>
  <r>
    <s v="https://youtu.be/PFtBdafs_PM"/>
    <n v="621550"/>
    <s v="What to take on a high altitude trek Indiahikes"/>
    <s v="https://www.youtube.com/user/Indiahikes"/>
    <s v="Swathi"/>
    <x v="1"/>
    <x v="463"/>
    <n v="9649700"/>
    <d v="1899-12-30T00:13:24"/>
    <x v="311"/>
    <x v="459"/>
    <n v="9500"/>
    <x v="3"/>
    <x v="0"/>
    <x v="0"/>
    <x v="2"/>
    <n v="458"/>
    <d v="2022-07-28T00:00:00"/>
    <x v="0"/>
    <n v="639"/>
    <x v="88"/>
    <x v="0"/>
    <x v="2"/>
    <s v="Sanjay Lakshmanan"/>
    <x v="1"/>
  </r>
  <r>
    <s v="https://youtu.be/PnnfhuHr6Lg"/>
    <n v="14424750"/>
    <s v="How to Track Stolen Phone? IMEI Tracking? Find IMEI of Stolen Phone? What to do?"/>
    <s v="(3) Technical Guruji - YouTube"/>
    <s v="Technical Guruji "/>
    <x v="0"/>
    <x v="101"/>
    <n v="3105053908"/>
    <d v="1899-12-30T00:07:34"/>
    <x v="594"/>
    <x v="460"/>
    <n v="342000"/>
    <x v="2"/>
    <x v="0"/>
    <x v="0"/>
    <x v="0"/>
    <n v="25302"/>
    <d v="2022-09-23T00:00:00"/>
    <x v="0"/>
    <n v="4600"/>
    <x v="52"/>
    <x v="0"/>
    <x v="2"/>
    <s v="Aakash Dodia"/>
    <x v="2"/>
  </r>
  <r>
    <s v="https://youtu.be/pTn6Ewhb27k"/>
    <n v="17523385"/>
    <s v="Why No One Has Measured The Speed Of Light"/>
    <s v="https://www.youtube.com/c/veritasium"/>
    <s v="Veritasium"/>
    <x v="2"/>
    <x v="464"/>
    <n v="1836286042"/>
    <d v="1899-12-30T00:19:04"/>
    <x v="595"/>
    <x v="237"/>
    <n v="529000"/>
    <x v="3"/>
    <x v="1"/>
    <x v="0"/>
    <x v="0"/>
    <n v="104969"/>
    <d v="2022-09-25T00:00:00"/>
    <x v="2"/>
    <n v="337"/>
    <x v="0"/>
    <x v="0"/>
    <x v="2"/>
    <s v="Harshit Prajapat"/>
    <x v="1"/>
  </r>
  <r>
    <s v="https://youtu.be/Pv65sev1388"/>
    <n v="7307333"/>
    <s v="Kaur Stars With Unbeaten 143 | Highlights - England v India | 2nd Women's Royal London ODI 2022"/>
    <s v="https://www.youtube.com/cricket"/>
    <s v="England &amp; Wales Cricket Board"/>
    <x v="0"/>
    <x v="220"/>
    <n v="2594029885"/>
    <d v="1899-12-30T00:14:02"/>
    <x v="596"/>
    <x v="9"/>
    <n v="90000"/>
    <x v="3"/>
    <x v="0"/>
    <x v="0"/>
    <x v="1"/>
    <n v="4796"/>
    <d v="2022-09-23T00:00:00"/>
    <x v="0"/>
    <n v="800"/>
    <x v="128"/>
    <x v="0"/>
    <x v="0"/>
    <s v="Adarsh"/>
    <x v="1"/>
  </r>
  <r>
    <s v="https://youtu.be/p-y918t0PjE"/>
    <n v="581893"/>
    <s v="How to “BURN BELLY FAT” in 10 Steps! (100% Works) | Tamil"/>
    <s v="https://www.youtube.com/channel/UCjvd2JmIWGsEWPmLifUS4PA"/>
    <s v="Tharum Kumar"/>
    <x v="0"/>
    <x v="465"/>
    <n v="33220816"/>
    <d v="1899-12-30T00:11:55"/>
    <x v="403"/>
    <x v="130"/>
    <n v="37000"/>
    <x v="5"/>
    <x v="0"/>
    <x v="0"/>
    <x v="0"/>
    <n v="2600"/>
    <d v="2022-09-20T00:00:00"/>
    <x v="0"/>
    <n v="123"/>
    <x v="1"/>
    <x v="0"/>
    <x v="0"/>
    <s v="Thinesh"/>
    <x v="1"/>
  </r>
  <r>
    <s v="https://youtu.be/Q2hxlxWYTN0"/>
    <n v="10275218"/>
    <s v="4 Times I've Been CHEATED By Food Challenge Restaurants!!"/>
    <s v="(18) Randy Santel - YouTube"/>
    <s v="Randy Santel"/>
    <x v="0"/>
    <x v="136"/>
    <s v="452,992,965 "/>
    <d v="1899-12-30T00:13:33"/>
    <x v="597"/>
    <x v="46"/>
    <n v="211000"/>
    <x v="3"/>
    <x v="1"/>
    <x v="0"/>
    <x v="5"/>
    <n v="12202"/>
    <d v="2022-09-23T00:00:00"/>
    <x v="0"/>
    <n v="1300"/>
    <x v="97"/>
    <x v="1"/>
    <x v="0"/>
    <s v="Aakash Dodia"/>
    <x v="1"/>
  </r>
  <r>
    <s v="https://youtu.be/Q3xepG7dZMk"/>
    <n v="71782"/>
    <s v="What To Do After College😑"/>
    <s v="https://www.youtube.com/c/RahulMyoutubeChannel"/>
    <s v="Rahul M"/>
    <x v="0"/>
    <x v="335"/>
    <n v="40888565"/>
    <d v="1899-12-30T00:11:20"/>
    <x v="598"/>
    <x v="102"/>
    <n v="5000"/>
    <x v="5"/>
    <x v="0"/>
    <x v="0"/>
    <x v="0"/>
    <n v="476"/>
    <d v="2022-09-20T00:00:00"/>
    <x v="2"/>
    <n v="452"/>
    <x v="4"/>
    <x v="0"/>
    <x v="1"/>
    <s v="Thinesh"/>
    <x v="1"/>
  </r>
  <r>
    <s v="https://youtu.be/q9qaEH9IM4g"/>
    <n v="129828"/>
    <s v="Episode 4 Recap | Marvel Studios' She-Hulk: Attorney at Law | Disney+"/>
    <s v="https://www.youtube.com/c/marvel"/>
    <s v="Marvel Entertainment"/>
    <x v="5"/>
    <x v="370"/>
    <n v="5183991691"/>
    <d v="1899-12-30T00:00:43"/>
    <x v="599"/>
    <x v="39"/>
    <n v="5200"/>
    <x v="3"/>
    <x v="1"/>
    <x v="0"/>
    <x v="0"/>
    <n v="504"/>
    <d v="2022-09-18T00:00:00"/>
    <x v="0"/>
    <n v="8061"/>
    <x v="54"/>
    <x v="0"/>
    <x v="2"/>
    <s v="Thinesh"/>
    <x v="3"/>
  </r>
  <r>
    <s v="https://youtu.be/QAa2O_8wBUQ"/>
    <n v="11021922"/>
    <s v="What is Dark Matter and Dark Energy?"/>
    <s v="https://www.youtube.com/c/inanutshell"/>
    <s v="Kurzgesagt – In a Nutshell"/>
    <x v="2"/>
    <x v="317"/>
    <n v="2092567915"/>
    <d v="1899-12-30T00:06:20"/>
    <x v="600"/>
    <x v="461"/>
    <n v="248000"/>
    <x v="3"/>
    <x v="1"/>
    <x v="0"/>
    <x v="0"/>
    <n v="11843"/>
    <d v="2022-09-23T00:00:00"/>
    <x v="0"/>
    <n v="163"/>
    <x v="9"/>
    <x v="0"/>
    <x v="2"/>
    <s v="Harshit Prajapat"/>
    <x v="2"/>
  </r>
  <r>
    <s v="https://youtu.be/QBCLsnxNd4Y"/>
    <n v="10504360"/>
    <s v="MALO - March of Progress"/>
    <s v="https://www.youtube.com/user/ThePrimeThanatos"/>
    <s v="The Prime Thanatos"/>
    <x v="4"/>
    <x v="466"/>
    <n v="126971627"/>
    <d v="1899-12-30T00:07:07"/>
    <x v="601"/>
    <x v="114"/>
    <n v="11500"/>
    <x v="3"/>
    <x v="0"/>
    <x v="0"/>
    <x v="0"/>
    <n v="2900"/>
    <d v="2022-09-20T00:00:00"/>
    <x v="1"/>
    <n v="639"/>
    <x v="51"/>
    <x v="0"/>
    <x v="0"/>
    <s v="Shashank"/>
    <x v="2"/>
  </r>
  <r>
    <s v="https://youtu.be/Qfb27jOJ2BE"/>
    <n v="191948"/>
    <s v="The Dark Side of Fitness Influencers: Why They're Ruining Your Life"/>
    <s v="https://www.youtube.com/channel/UCjvd2JmIWGsEWPmLifUS4PA"/>
    <s v="Tharum Kumar"/>
    <x v="0"/>
    <x v="465"/>
    <n v="33220816"/>
    <d v="1899-12-30T00:10:39"/>
    <x v="602"/>
    <x v="85"/>
    <n v="16000"/>
    <x v="5"/>
    <x v="0"/>
    <x v="0"/>
    <x v="0"/>
    <n v="736"/>
    <d v="2022-09-20T00:00:00"/>
    <x v="0"/>
    <n v="123"/>
    <x v="1"/>
    <x v="0"/>
    <x v="0"/>
    <s v="Thinesh"/>
    <x v="1"/>
  </r>
  <r>
    <s v="https://youtu.be/qInkR8P7q3M"/>
    <n v="1586945"/>
    <s v="Inside SpaceX's Mission to Send Humans into Deep Space | Foreign Correspondent"/>
    <s v="https://www.youtube.com/c/ABCNewsIndepth"/>
    <s v="ABC News In-depth"/>
    <x v="2"/>
    <x v="467"/>
    <n v="475535985"/>
    <d v="1899-12-30T00:31:55"/>
    <x v="603"/>
    <x v="462"/>
    <n v="14000"/>
    <x v="3"/>
    <x v="1"/>
    <x v="0"/>
    <x v="0"/>
    <n v="1525"/>
    <d v="2022-09-25T00:00:00"/>
    <x v="0"/>
    <n v="2116"/>
    <x v="106"/>
    <x v="1"/>
    <x v="2"/>
    <s v="Harshit Prajapat"/>
    <x v="0"/>
  </r>
  <r>
    <s v="https://youtu.be/QJfNpK7IM4A"/>
    <n v="462252"/>
    <s v="Touring an Incredible 72 Acre Colorado Mountaintop Estate!"/>
    <s v="https://www.youtube.com/c/EnesPlus/featured"/>
    <s v="Enes Plus"/>
    <x v="0"/>
    <x v="468"/>
    <n v="61932995"/>
    <d v="1899-12-30T00:26:29"/>
    <x v="604"/>
    <x v="102"/>
    <n v="10000"/>
    <x v="3"/>
    <x v="1"/>
    <x v="0"/>
    <x v="1"/>
    <n v="480"/>
    <d v="2022-09-24T00:00:00"/>
    <x v="2"/>
    <n v="74"/>
    <x v="9"/>
    <x v="0"/>
    <x v="2"/>
    <s v="Jaimo"/>
    <x v="1"/>
  </r>
  <r>
    <s v="https://youtu.be/qjQiPyDweG8"/>
    <n v="24506563"/>
    <s v="Ishq Hai OST | Without Dialogues | Rahat Fateh Ali Khan | Danish Taimoor | Minal Khan | ARY Digital"/>
    <s v="https://www.youtube.com/c/ARYDigitalasia"/>
    <s v="ARY Digital HD"/>
    <x v="2"/>
    <x v="469"/>
    <n v="27479278750"/>
    <d v="1899-12-30T00:05:05"/>
    <x v="605"/>
    <x v="463"/>
    <n v="167000"/>
    <x v="2"/>
    <x v="0"/>
    <x v="1"/>
    <x v="2"/>
    <n v="2631"/>
    <d v="2022-09-25T00:00:00"/>
    <x v="0"/>
    <n v="75876"/>
    <x v="134"/>
    <x v="0"/>
    <x v="37"/>
    <s v="Harshit Prajapat"/>
    <x v="4"/>
  </r>
  <r>
    <s v="https://youtu.be/QlUS5mUSHjo"/>
    <n v="2954751"/>
    <s v="What is Stock Market &amp; How Does It Work? Introduction &amp; Basics of Share Market Malayalam Ep 1"/>
    <s v="https://www.youtube.com/c/ShariqueSamsudheen"/>
    <s v="Sharique Samsudheen"/>
    <x v="0"/>
    <x v="207"/>
    <n v="80845823"/>
    <d v="1899-12-30T00:35:11"/>
    <x v="606"/>
    <x v="464"/>
    <n v="121000"/>
    <x v="9"/>
    <x v="0"/>
    <x v="0"/>
    <x v="0"/>
    <n v="12888"/>
    <d v="2021-09-28T00:00:00"/>
    <x v="0"/>
    <n v="446"/>
    <x v="19"/>
    <x v="0"/>
    <x v="11"/>
    <s v="Sanjay Lakshmanan"/>
    <x v="0"/>
  </r>
  <r>
    <s v="https://youtu.be/QMXpfRw0KJE"/>
    <n v="113310"/>
    <s v="My Problem with Custom Exhausts | Bike Ride to Ladakh | 2022 | EP03 | 4K"/>
    <s v="https://www.youtube.com/c/AnuragSalgaonkar/featured"/>
    <s v="Anurag Salgaonkar"/>
    <x v="0"/>
    <x v="470"/>
    <n v="19864860"/>
    <d v="1899-12-30T00:19:42"/>
    <x v="607"/>
    <x v="61"/>
    <n v="9200"/>
    <x v="3"/>
    <x v="0"/>
    <x v="0"/>
    <x v="0"/>
    <n v="740"/>
    <d v="2022-09-13T00:00:00"/>
    <x v="0"/>
    <n v="105"/>
    <x v="27"/>
    <x v="0"/>
    <x v="0"/>
    <s v="Jaimo"/>
    <x v="1"/>
  </r>
  <r>
    <s v="https://youtu.be/Q-pX21LtnJI"/>
    <n v="229844"/>
    <s v="Gagan Pratap Maths"/>
    <s v="https://www.youtube.com/c/GaganPratapMaths"/>
    <s v="Gagan Pratap"/>
    <x v="0"/>
    <x v="471"/>
    <n v="87605371"/>
    <d v="1899-12-30T01:14:37"/>
    <x v="608"/>
    <x v="9"/>
    <n v="4678"/>
    <x v="2"/>
    <x v="0"/>
    <x v="0"/>
    <x v="0"/>
    <n v="1500"/>
    <d v="2022-09-25T00:00:00"/>
    <x v="0"/>
    <n v="1200"/>
    <x v="71"/>
    <x v="0"/>
    <x v="2"/>
    <s v="Sanjay Lakshmanan"/>
    <x v="0"/>
  </r>
  <r>
    <s v="https://youtu.be/QQm0wJgeG4s"/>
    <n v="29506"/>
    <s v="Crafting Narratives from the Past - William Dalrymple Manu S Pillai Vikram Sampath Parvati Sharma"/>
    <s v="https://www.youtube.com/c/DCBooksChannel"/>
    <s v="DC Books"/>
    <x v="2"/>
    <x v="472"/>
    <n v="36067507"/>
    <d v="1899-12-30T01:03:26"/>
    <x v="609"/>
    <x v="465"/>
    <n v="477"/>
    <x v="3"/>
    <x v="1"/>
    <x v="0"/>
    <x v="0"/>
    <n v="108"/>
    <d v="2022-04-18T00:00:00"/>
    <x v="0"/>
    <n v="1500"/>
    <x v="6"/>
    <x v="0"/>
    <x v="6"/>
    <s v="Sanjay Lakshmanan"/>
    <x v="0"/>
  </r>
  <r>
    <s v="https://youtu.be/QuyiwPdpX1E"/>
    <n v="7593345"/>
    <s v="Jayasurya's Sis-in-Law Wedding Highlights"/>
    <s v="https://www.youtube.com/c/lumiereindia"/>
    <s v="lumiere Wedding Company"/>
    <x v="2"/>
    <x v="140"/>
    <n v="40778687"/>
    <d v="1899-12-30T00:09:10"/>
    <x v="610"/>
    <x v="466"/>
    <n v="35000"/>
    <x v="9"/>
    <x v="1"/>
    <x v="0"/>
    <x v="2"/>
    <n v="734"/>
    <d v="2021-09-28T00:00:00"/>
    <x v="0"/>
    <n v="162"/>
    <x v="17"/>
    <x v="0"/>
    <x v="2"/>
    <s v="Sanjay Lakshmanan"/>
    <x v="2"/>
  </r>
  <r>
    <s v="https://youtu.be/QWVKVcuEpBc"/>
    <n v="53174128"/>
    <s v="Driving Our Car Underwater | गाडी को पानी में कभी मत डुबाना | Khel Khatam"/>
    <s v="(8) Crazy XYZ - YouTube"/>
    <s v="Crazy XYZ"/>
    <x v="0"/>
    <x v="473"/>
    <n v="6113578883"/>
    <d v="1899-12-30T00:08:26"/>
    <x v="304"/>
    <x v="442"/>
    <n v="1100000"/>
    <x v="2"/>
    <x v="0"/>
    <x v="0"/>
    <x v="0"/>
    <n v="29234"/>
    <d v="2022-09-23T00:00:00"/>
    <x v="0"/>
    <n v="1100"/>
    <x v="22"/>
    <x v="0"/>
    <x v="0"/>
    <s v="Aakash Dodia"/>
    <x v="2"/>
  </r>
  <r>
    <s v="https://youtu.be/R1Ia8jA84ms"/>
    <n v="751887"/>
    <s v="Sir Ravindra Jadeja | A Masterclass In Fielding (Compilation)"/>
    <s v="https://www.youtube.com/c/EdwardsCricket"/>
    <s v="NOT GIVEN"/>
    <x v="0"/>
    <x v="474"/>
    <n v="3178945"/>
    <d v="1899-12-30T00:02:32"/>
    <x v="6"/>
    <x v="184"/>
    <n v="7100"/>
    <x v="3"/>
    <x v="0"/>
    <x v="0"/>
    <x v="2"/>
    <n v="183"/>
    <d v="2022-09-23T00:00:00"/>
    <x v="6"/>
    <n v="88"/>
    <x v="0"/>
    <x v="0"/>
    <x v="1"/>
    <s v="Adarsh"/>
    <x v="4"/>
  </r>
  <r>
    <s v="https://youtu.be/r7x_Xa0b5nk"/>
    <n v="642682"/>
    <s v="How RAPIDO is secretly STEALING OLA and UBER's profits to break the duopoly? : Business Case study"/>
    <s v="https://www.youtube.com/c/ThinkSchool"/>
    <s v="Ganesh Prasad"/>
    <x v="0"/>
    <x v="328"/>
    <n v="134771915"/>
    <d v="1899-12-30T00:13:50"/>
    <x v="248"/>
    <x v="3"/>
    <n v="20311"/>
    <x v="3"/>
    <x v="1"/>
    <x v="0"/>
    <x v="8"/>
    <n v="847"/>
    <d v="2022-09-23T00:00:00"/>
    <x v="0"/>
    <n v="171"/>
    <x v="7"/>
    <x v="1"/>
    <x v="15"/>
    <s v="Shashank"/>
    <x v="1"/>
  </r>
  <r>
    <s v="https://youtu.be/rC971Xor3sk"/>
    <n v="10790740"/>
    <s v="10 Tattoo DON'Ts!! How To Avoid STUPID Tattoos"/>
    <s v="https://www.youtube.com/c/AlphaMconsulting"/>
    <s v="alpha m."/>
    <x v="0"/>
    <x v="475"/>
    <s v="1,178,027,300 "/>
    <d v="1899-12-30T00:04:59"/>
    <x v="52"/>
    <x v="467"/>
    <n v="144000"/>
    <x v="3"/>
    <x v="1"/>
    <x v="0"/>
    <x v="0"/>
    <n v="14686"/>
    <d v="2022-09-23T00:00:00"/>
    <x v="0"/>
    <n v="1800"/>
    <x v="64"/>
    <x v="0"/>
    <x v="10"/>
    <s v="Aakash Dodia"/>
    <x v="4"/>
  </r>
  <r>
    <s v="https://youtu.be/RjDO6IQrNww"/>
    <n v="2003296"/>
    <s v="Beach Paavangal | Parithabangal"/>
    <s v="https://www.youtube.com/c/Parithabangal"/>
    <s v="Gopi and Sudhakar"/>
    <x v="0"/>
    <x v="299"/>
    <n v="562910909"/>
    <d v="1899-12-30T00:11:23"/>
    <x v="611"/>
    <x v="255"/>
    <n v="122000"/>
    <x v="5"/>
    <x v="1"/>
    <x v="0"/>
    <x v="0"/>
    <n v="2254"/>
    <d v="2022-09-20T00:00:00"/>
    <x v="0"/>
    <n v="260"/>
    <x v="63"/>
    <x v="0"/>
    <x v="12"/>
    <s v="Thinesh"/>
    <x v="1"/>
  </r>
  <r>
    <s v="https://youtu.be/RJRYLrkvOyA"/>
    <n v="1299906"/>
    <s v="How ADANI's Genius CASH FLOW STRATEGY fuelled the SUPERFAST expansion of ADANI Group? : Case study"/>
    <s v="https://www.youtube.com/c/ThinkSchool"/>
    <s v="Ganesh Prasad"/>
    <x v="0"/>
    <x v="328"/>
    <n v="134771915"/>
    <d v="1899-12-30T00:13:14"/>
    <x v="612"/>
    <x v="232"/>
    <n v="41713"/>
    <x v="3"/>
    <x v="1"/>
    <x v="0"/>
    <x v="8"/>
    <n v="2900"/>
    <d v="2022-09-23T00:00:00"/>
    <x v="0"/>
    <n v="171"/>
    <x v="7"/>
    <x v="1"/>
    <x v="15"/>
    <s v="Shashank"/>
    <x v="1"/>
  </r>
  <r>
    <s v="https://youtu.be/rN0HrbDDmZ8"/>
    <n v="1157701"/>
    <s v="What Steve Jobs learnt from Nike's marketing campaign that beat it's rival Adidas"/>
    <s v="https://www.youtube.com/c/ThinkSchool"/>
    <s v="Ganesh Prasad"/>
    <x v="0"/>
    <x v="328"/>
    <n v="134771915"/>
    <d v="1899-12-30T00:12:19"/>
    <x v="493"/>
    <x v="468"/>
    <n v="50749"/>
    <x v="3"/>
    <x v="1"/>
    <x v="0"/>
    <x v="2"/>
    <n v="2000"/>
    <d v="2022-09-17T00:00:00"/>
    <x v="0"/>
    <n v="171"/>
    <x v="25"/>
    <x v="0"/>
    <x v="6"/>
    <s v="Shashank"/>
    <x v="1"/>
  </r>
  <r>
    <s v="https://youtu.be/RqckrQW54kE"/>
    <n v="21206268"/>
    <s v="PM Modi's speech at launch of PM Kisan Samman Nidhi Yojana in Gorakhpur UP PMO"/>
    <s v="https://www.youtube.com/c/pmoindia"/>
    <s v="Narendra Modi"/>
    <x v="0"/>
    <x v="380"/>
    <n v="245962982"/>
    <d v="1899-12-30T00:56:34"/>
    <x v="613"/>
    <x v="469"/>
    <n v="49000"/>
    <x v="2"/>
    <x v="1"/>
    <x v="0"/>
    <x v="0"/>
    <n v="0"/>
    <s v="N/A"/>
    <x v="0"/>
    <n v="3800"/>
    <x v="4"/>
    <x v="1"/>
    <x v="2"/>
    <s v="Sanjay Lakshmanan"/>
    <x v="0"/>
  </r>
  <r>
    <s v="https://youtu.be/rtLbdwAVZZM"/>
    <n v="20200"/>
    <s v="T20 World Cup 2022 Team India में Sanju Samson को मौका नहीं मिला तो ये Video Viral हो गया | Pant"/>
    <s v="https://www.youtube.com/c/LallantopSports"/>
    <s v="Saurabh Diwedi"/>
    <x v="0"/>
    <x v="476"/>
    <n v="15104435"/>
    <d v="1899-12-30T00:03:15"/>
    <x v="614"/>
    <x v="170"/>
    <n v="284"/>
    <x v="2"/>
    <x v="0"/>
    <x v="0"/>
    <x v="1"/>
    <n v="57"/>
    <d v="2022-08-26T00:00:00"/>
    <x v="0"/>
    <n v="500"/>
    <x v="63"/>
    <x v="0"/>
    <x v="12"/>
    <s v="Adarsh"/>
    <x v="4"/>
  </r>
  <r>
    <s v="https://youtu.be/RV170sqhm4Q"/>
    <n v="3351343"/>
    <s v="An Epic Journey to a Black Hole to Give You Goosebumps - 3D Animation"/>
    <s v="https://www.youtube.com/c/BRIGHTSIDEOFFICIAL"/>
    <s v="BRIGHT SIDE"/>
    <x v="2"/>
    <x v="477"/>
    <n v="10161208798"/>
    <d v="1899-12-30T00:08:26"/>
    <x v="304"/>
    <x v="470"/>
    <m/>
    <x v="3"/>
    <x v="1"/>
    <x v="0"/>
    <x v="1"/>
    <n v="4238"/>
    <d v="2022-09-25T00:00:00"/>
    <x v="0"/>
    <n v="4708"/>
    <x v="2"/>
    <x v="0"/>
    <x v="30"/>
    <s v="Harshit Prajapat"/>
    <x v="2"/>
  </r>
  <r>
    <s v="https://youtu.be/RxE1s0GiGi0"/>
    <n v="1073713"/>
    <s v="Who Would Even Do This?"/>
    <s v="https://www.youtube.com/c/MattsOffRoadRecovery"/>
    <s v="Matt's Off Road Recovery"/>
    <x v="0"/>
    <x v="478"/>
    <n v="447103787"/>
    <d v="1899-12-30T00:17:27"/>
    <x v="615"/>
    <x v="39"/>
    <n v="42000"/>
    <x v="3"/>
    <x v="0"/>
    <x v="0"/>
    <x v="0"/>
    <n v="1600"/>
    <d v="2022-09-20T00:00:00"/>
    <x v="0"/>
    <n v="501"/>
    <x v="63"/>
    <x v="0"/>
    <x v="0"/>
    <s v="Jaimo"/>
    <x v="1"/>
  </r>
  <r>
    <s v="https://youtu.be/sBBMRBVvVis"/>
    <n v="1641054"/>
    <s v="Can India's ONDC KILL Amazon, Flipkart &amp; Zomato? : ONDC Business Case Study"/>
    <s v="https://www.youtube.com/c/ThinkSchool"/>
    <s v="Ganesh Prasad"/>
    <x v="0"/>
    <x v="328"/>
    <n v="134771915"/>
    <d v="1899-12-30T16:00:00"/>
    <x v="616"/>
    <x v="299"/>
    <n v="54465"/>
    <x v="3"/>
    <x v="1"/>
    <x v="0"/>
    <x v="1"/>
    <n v="2400"/>
    <d v="2022-09-22T00:00:00"/>
    <x v="0"/>
    <n v="171"/>
    <x v="7"/>
    <x v="1"/>
    <x v="15"/>
    <s v="Shashank"/>
    <x v="0"/>
  </r>
  <r>
    <s v="https://youtu.be/SBVoME8hZ-I"/>
    <n v="1140685"/>
    <s v="How Amazon Is Giving Rivian An Edge In The EV Industry"/>
    <s v="https://www.youtube.com/c/CNBC"/>
    <s v="CNBC"/>
    <x v="2"/>
    <x v="311"/>
    <n v="143122"/>
    <d v="1899-12-30T00:13:24"/>
    <x v="311"/>
    <x v="85"/>
    <n v="13000"/>
    <x v="3"/>
    <x v="1"/>
    <x v="0"/>
    <x v="1"/>
    <n v="1200"/>
    <d v="2022-01-09T00:00:00"/>
    <x v="0"/>
    <n v="259"/>
    <x v="96"/>
    <x v="0"/>
    <x v="1"/>
    <s v="Sanjay Lakshmanan"/>
    <x v="1"/>
  </r>
  <r>
    <s v="https://youtu.be/SD4Z8dlZPd8"/>
    <n v="925319379"/>
    <s v="Badshah – Genda Phool | Jacqueline Fernandez | Payal Dev | Hit Anthem of the Year 2021"/>
    <s v="(8) Sony Music India - YouTube"/>
    <s v="Sony Music India"/>
    <x v="0"/>
    <x v="479"/>
    <n v="25516868039"/>
    <d v="1899-12-30T00:02:53"/>
    <x v="617"/>
    <x v="471"/>
    <n v="6400000"/>
    <x v="2"/>
    <x v="0"/>
    <x v="0"/>
    <x v="0"/>
    <n v="230034"/>
    <d v="2022-09-23T00:00:00"/>
    <x v="0"/>
    <n v="3200"/>
    <x v="135"/>
    <x v="1"/>
    <x v="31"/>
    <s v="Aakash Dodia"/>
    <x v="4"/>
  </r>
  <r>
    <s v="https://youtu.be/SDH0EMmN_f8"/>
    <n v="1536609"/>
    <s v="Dad &amp; Son - Marriage Proposal | Jump Cuts | Hari &amp; Naresh"/>
    <s v="https://www.youtube.com/c/jumpcuts"/>
    <s v="Hari baskar"/>
    <x v="0"/>
    <x v="319"/>
    <n v="268584946"/>
    <d v="1899-12-30T00:09:59"/>
    <x v="618"/>
    <x v="472"/>
    <n v="130000"/>
    <x v="5"/>
    <x v="0"/>
    <x v="0"/>
    <x v="0"/>
    <n v="3658"/>
    <d v="2022-08-20T00:00:00"/>
    <x v="2"/>
    <n v="113"/>
    <x v="50"/>
    <x v="0"/>
    <x v="2"/>
    <s v="Thinesh"/>
    <x v="2"/>
  </r>
  <r>
    <s v="https://youtu.be/SGpTBKbGcQ8"/>
    <n v="1291717"/>
    <s v="How PAKISTAN committed SUICIDE with its ECONOMY ? : Pakistani Economic Crisis case study"/>
    <s v="https://www.youtube.com/c/ThinkSchool"/>
    <s v="Ganesh Prasad"/>
    <x v="0"/>
    <x v="328"/>
    <n v="134771915"/>
    <d v="1899-12-30T00:18:03"/>
    <x v="313"/>
    <x v="473"/>
    <n v="47834"/>
    <x v="3"/>
    <x v="1"/>
    <x v="0"/>
    <x v="11"/>
    <n v="5100"/>
    <d v="2022-09-23T00:00:00"/>
    <x v="0"/>
    <n v="171"/>
    <x v="7"/>
    <x v="1"/>
    <x v="15"/>
    <s v="Shashank"/>
    <x v="1"/>
  </r>
  <r>
    <s v="https://youtu.be/sIl8vsWrD8o"/>
    <n v="71958363"/>
    <s v="When I met a Delhi Girl | Zakir Khan | Stand Up Comedy | AIB Diwas"/>
    <s v="(2) Zakir Khan - YouTube"/>
    <s v="Zakir Khan"/>
    <x v="0"/>
    <x v="419"/>
    <n v="619626795"/>
    <d v="1899-12-30T00:11:41"/>
    <x v="315"/>
    <x v="258"/>
    <n v="1900000"/>
    <x v="2"/>
    <x v="0"/>
    <x v="0"/>
    <x v="0"/>
    <n v="23991"/>
    <d v="2022-09-23T00:00:00"/>
    <x v="0"/>
    <n v="119"/>
    <x v="17"/>
    <x v="0"/>
    <x v="1"/>
    <s v="Aakash Dodia"/>
    <x v="1"/>
  </r>
  <r>
    <s v="https://youtu.be/sJS_AJEMBoE"/>
    <n v="1324690"/>
    <s v="How to Read Effectively for UPSC? IAS Exam Study Techniques by Manuj Jindal AIR 53 to improve skills"/>
    <s v="https://www.youtube.com/c/ManujJindalIAS"/>
    <s v="Manuj Jindal"/>
    <x v="0"/>
    <x v="480"/>
    <n v="20993219"/>
    <d v="1899-12-30T00:22:38"/>
    <x v="619"/>
    <x v="83"/>
    <n v="51000"/>
    <x v="3"/>
    <x v="0"/>
    <x v="0"/>
    <x v="0"/>
    <n v="1345"/>
    <d v="2021-09-28T00:00:00"/>
    <x v="0"/>
    <n v="192"/>
    <x v="71"/>
    <x v="1"/>
    <x v="2"/>
    <s v="Sanjay Lakshmanan"/>
    <x v="1"/>
  </r>
  <r>
    <s v="https://youtu.be/sLZnAZynTmw"/>
    <n v="10268006"/>
    <s v="Funny Moments From The Lok Sabha Oath Taking Ceremony"/>
    <s v="https://www.youtube.com/c/BrutIndia"/>
    <s v="Brut India"/>
    <x v="2"/>
    <x v="481"/>
    <n v="612840321"/>
    <d v="1899-12-30T00:03:02"/>
    <x v="13"/>
    <x v="474"/>
    <n v="360000"/>
    <x v="3"/>
    <x v="0"/>
    <x v="0"/>
    <x v="0"/>
    <n v="1100"/>
    <d v="2022-05-28T00:00:00"/>
    <x v="0"/>
    <n v="1800"/>
    <x v="18"/>
    <x v="0"/>
    <x v="2"/>
    <s v="Sanjay Lakshmanan"/>
    <x v="4"/>
  </r>
  <r>
    <s v="https://youtu.be/sOTMK40gQNI"/>
    <n v="685763"/>
    <s v="Vendhu Thanindhathu Kaadu Review -Silambarasan TR | GVM | A.R.Rahman | VTK Review"/>
    <s v="https://www.youtube.com/c/EmptyHandAjithsri"/>
    <s v="Empty Hand"/>
    <x v="0"/>
    <x v="482"/>
    <n v="198625300"/>
    <d v="1899-12-30T00:08:38"/>
    <x v="487"/>
    <x v="69"/>
    <n v="30000"/>
    <x v="5"/>
    <x v="0"/>
    <x v="1"/>
    <x v="0"/>
    <n v="2300"/>
    <d v="2022-09-20T00:00:00"/>
    <x v="0"/>
    <n v="244"/>
    <x v="51"/>
    <x v="0"/>
    <x v="0"/>
    <s v="Jaimo"/>
    <x v="2"/>
  </r>
  <r>
    <s v="https://youtu.be/SPP6UHjn-IM"/>
    <n v="2497931"/>
    <s v="Rait Zara Si - Arijit Singh | Slowed Reverb | Midnight Chill"/>
    <s v="https://www.youtube.com/c/MidnightChill"/>
    <s v="Midnight Chill"/>
    <x v="2"/>
    <x v="483"/>
    <n v="14169296"/>
    <d v="1899-12-30T00:05:49"/>
    <x v="521"/>
    <x v="11"/>
    <n v="34000"/>
    <x v="2"/>
    <x v="0"/>
    <x v="1"/>
    <x v="2"/>
    <n v="369"/>
    <d v="2022-09-25T00:00:00"/>
    <x v="1"/>
    <n v="111"/>
    <x v="27"/>
    <x v="0"/>
    <x v="4"/>
    <s v="Harshit Prajapat"/>
    <x v="4"/>
  </r>
  <r>
    <s v="https://youtu.be/sqisjJRx5mo"/>
    <n v="19777"/>
    <s v="Venice, Italy 🇮🇹 | Summer Walking Tour 2022 - 4K/60fps HDR"/>
    <s v="https://www.youtube.com/c/Touristers"/>
    <s v="Tourister"/>
    <x v="1"/>
    <x v="484"/>
    <n v="36422500"/>
    <d v="1899-12-30T01:39:55"/>
    <x v="620"/>
    <x v="39"/>
    <n v="210"/>
    <x v="3"/>
    <x v="0"/>
    <x v="0"/>
    <x v="0"/>
    <n v="18"/>
    <d v="2022-09-20T00:00:00"/>
    <x v="2"/>
    <n v="383"/>
    <x v="51"/>
    <x v="0"/>
    <x v="1"/>
    <s v="Jaimo"/>
    <x v="0"/>
  </r>
  <r>
    <s v="https://youtu.be/SwBCEcVQcWY"/>
    <n v="40"/>
    <s v="Excel Password Encryption to Open and Modify in Excel"/>
    <s v="https://www.youtube.com/results?search_query=your+excel+guy"/>
    <s v="Kadhiravan Jayachandhiran"/>
    <x v="0"/>
    <x v="318"/>
    <n v="2797"/>
    <d v="1899-12-30T00:02:43"/>
    <x v="621"/>
    <x v="283"/>
    <n v="1"/>
    <x v="3"/>
    <x v="1"/>
    <x v="0"/>
    <x v="0"/>
    <n v="0"/>
    <s v="N/A"/>
    <x v="0"/>
    <n v="66"/>
    <x v="22"/>
    <x v="0"/>
    <x v="2"/>
    <s v="Thinesh"/>
    <x v="4"/>
  </r>
  <r>
    <s v="https://youtu.be/SzuZnh91U8E"/>
    <n v="46778274"/>
    <s v="Pawn Stars: 5 SUPER RARE ILLEGAL ITEMS | History"/>
    <s v="(16) Pawn Stars - YouTube"/>
    <s v="Pawn Stars"/>
    <x v="0"/>
    <x v="485"/>
    <n v="2398809253"/>
    <d v="1899-12-30T00:20:53"/>
    <x v="622"/>
    <x v="475"/>
    <n v="398000"/>
    <x v="3"/>
    <x v="1"/>
    <x v="0"/>
    <x v="0"/>
    <n v="11618"/>
    <d v="2022-09-23T00:00:00"/>
    <x v="0"/>
    <n v="1300"/>
    <x v="68"/>
    <x v="1"/>
    <x v="0"/>
    <s v="Aakash Dodia"/>
    <x v="1"/>
  </r>
  <r>
    <s v="https://youtu.be/t_F4W3ucUG4"/>
    <n v="24807"/>
    <s v="Drag Race ft. @Faisal Khan x @RiderGirl Vishakha | Mobil Super 4W Campaign"/>
    <s v="https://www.youtube.com/c/RiderGirlVishakha/featured"/>
    <s v="RiderGirl Vishakha"/>
    <x v="1"/>
    <x v="486"/>
    <n v="81943110"/>
    <d v="1899-12-30T00:05:00"/>
    <x v="623"/>
    <x v="15"/>
    <n v="1400"/>
    <x v="3"/>
    <x v="0"/>
    <x v="0"/>
    <x v="1"/>
    <n v="63"/>
    <d v="2022-09-13T00:00:00"/>
    <x v="0"/>
    <n v="623"/>
    <x v="28"/>
    <x v="0"/>
    <x v="2"/>
    <s v="Jaimo"/>
    <x v="4"/>
  </r>
  <r>
    <s v="https://youtu.be/t0TCjk79MvM"/>
    <n v="18431248"/>
    <s v="PM Modi interacts with the beneficiaries of Pradhan Mantri Awas Yojana from across India via VC"/>
    <s v="https://www.youtube.com/user/pibindia"/>
    <s v="Pib India"/>
    <x v="2"/>
    <x v="67"/>
    <n v="222849226"/>
    <d v="1899-12-30T00:29:26"/>
    <x v="624"/>
    <x v="205"/>
    <n v="50000"/>
    <x v="2"/>
    <x v="1"/>
    <x v="1"/>
    <x v="0"/>
    <n v="3435"/>
    <d v="2020-09-28T00:00:00"/>
    <x v="0"/>
    <n v="6700"/>
    <x v="129"/>
    <x v="1"/>
    <x v="2"/>
    <s v="Sanjay Lakshmanan"/>
    <x v="1"/>
  </r>
  <r>
    <s v="https://youtu.be/TckGcxwknYU"/>
    <n v="26964796"/>
    <s v="APJ Abdul Kalam interacts with Children -Asianet News Edufest: Part 3"/>
    <s v="https://www.youtube.com/c/asianetnews"/>
    <s v="A P J Abdul Kalam"/>
    <x v="0"/>
    <x v="487"/>
    <n v="4325711836"/>
    <d v="1899-12-30T00:15:28"/>
    <x v="625"/>
    <x v="476"/>
    <n v="600000"/>
    <x v="3"/>
    <x v="0"/>
    <x v="0"/>
    <x v="0"/>
    <n v="102"/>
    <d v="2017-09-28T00:00:00"/>
    <x v="0"/>
    <n v="180000"/>
    <x v="136"/>
    <x v="0"/>
    <x v="16"/>
    <s v="Sanjay Lakshmanan"/>
    <x v="1"/>
  </r>
  <r>
    <s v="https://youtu.be/tCqTU6d4qls"/>
    <n v="130252161"/>
    <s v="FRUIT SALAD | Colourful Healthy Fruits mixed salad recipe | Fruits Cutting and Eating in Village"/>
    <s v="(13) Village Cooking Channel - YouTube"/>
    <s v="Village Cooking Channel"/>
    <x v="0"/>
    <x v="488"/>
    <n v="4628168914"/>
    <d v="1899-12-30T00:11:13"/>
    <x v="158"/>
    <x v="477"/>
    <n v="1000000"/>
    <x v="2"/>
    <x v="0"/>
    <x v="0"/>
    <x v="0"/>
    <n v="22854"/>
    <d v="2022-09-23T00:00:00"/>
    <x v="0"/>
    <n v="213"/>
    <x v="97"/>
    <x v="0"/>
    <x v="2"/>
    <s v="Aakash Dodia"/>
    <x v="1"/>
  </r>
  <r>
    <s v="https://youtu.be/tERFbEtkv0k"/>
    <n v="995293"/>
    <s v="England Legends VS West Indies Legends"/>
    <s v="https://www.youtube.com/channel/UCYnMzKK6hcpnlRCxGnPwk6Q"/>
    <s v="Colors Cineplex"/>
    <x v="0"/>
    <x v="489"/>
    <n v="248446803"/>
    <d v="1899-12-30T00:13:58"/>
    <x v="626"/>
    <x v="119"/>
    <n v="2800"/>
    <x v="2"/>
    <x v="0"/>
    <x v="0"/>
    <x v="2"/>
    <n v="328"/>
    <d v="2022-09-21T00:00:00"/>
    <x v="0"/>
    <n v="500"/>
    <x v="19"/>
    <x v="0"/>
    <x v="1"/>
    <s v="Adarsh"/>
    <x v="1"/>
  </r>
  <r>
    <s v="https://youtu.be/tG2GJZcBKOE"/>
    <n v="17579589"/>
    <s v="A Day in the Life of a Minimalist"/>
    <s v="https://www.youtube.com/c/MattDAvella/featured"/>
    <s v="MattDAvella"/>
    <x v="0"/>
    <x v="490"/>
    <n v="258191327"/>
    <d v="1899-12-30T00:07:33"/>
    <x v="627"/>
    <x v="385"/>
    <n v="500000"/>
    <x v="3"/>
    <x v="1"/>
    <x v="0"/>
    <x v="0"/>
    <n v="20632"/>
    <d v="2022-09-23T00:00:00"/>
    <x v="0"/>
    <n v="399"/>
    <x v="63"/>
    <x v="0"/>
    <x v="2"/>
    <s v="Aakash Dodia"/>
    <x v="2"/>
  </r>
  <r>
    <s v="https://youtu.be/tnF_JvV2j8A"/>
    <n v="1535947"/>
    <s v="I jacob thomas ips"/>
    <s v="https://www.youtube.com/channel/UCpp_oKgF30vkhF1WDcX64mg"/>
    <s v="Sajan Scaria"/>
    <x v="0"/>
    <x v="301"/>
    <n v="1232900462"/>
    <d v="1899-12-30T00:06:56"/>
    <x v="61"/>
    <x v="478"/>
    <n v="12000"/>
    <x v="9"/>
    <x v="0"/>
    <x v="0"/>
    <x v="3"/>
    <n v="930"/>
    <d v="2020-09-28T00:00:00"/>
    <x v="0"/>
    <n v="13000"/>
    <x v="7"/>
    <x v="0"/>
    <x v="2"/>
    <s v="Sanjay Lakshmanan"/>
    <x v="2"/>
  </r>
  <r>
    <s v="https://youtu.be/Tru9NqcMZoQ"/>
    <n v="1778224"/>
    <s v="EVARINI ADAGANU Video Song - Sita Ramam (Telugu) Dulquer Mrunal Vishal"/>
    <s v="https://www.youtube.com/c/SonyMusicSouth"/>
    <s v="Sony Music South"/>
    <x v="2"/>
    <x v="491"/>
    <s v="7518055979 "/>
    <d v="1899-12-30T00:02:40"/>
    <x v="164"/>
    <x v="30"/>
    <n v="201"/>
    <x v="1"/>
    <x v="0"/>
    <x v="0"/>
    <x v="0"/>
    <n v="2540"/>
    <d v="2022-09-25T00:00:00"/>
    <x v="0"/>
    <n v="457"/>
    <x v="50"/>
    <x v="1"/>
    <x v="2"/>
    <s v="Sanjay Lakshmanan"/>
    <x v="4"/>
  </r>
  <r>
    <s v="https://youtu.be/tSdJOhdh1iM"/>
    <n v="959141"/>
    <s v="Ghor Kalyug Hai Bhai! Kya Karein?"/>
    <s v="https://www.youtube.com/channel/UCzdMY6Qsv9CrsNCPgtZlrIw"/>
    <s v="TRS Clips हिंदी"/>
    <x v="2"/>
    <x v="246"/>
    <n v="36701035"/>
    <d v="1899-12-30T00:04:50"/>
    <x v="83"/>
    <x v="479"/>
    <n v="38000"/>
    <x v="2"/>
    <x v="0"/>
    <x v="1"/>
    <x v="2"/>
    <n v="1319"/>
    <d v="2022-09-25T00:00:00"/>
    <x v="0"/>
    <n v="538"/>
    <x v="77"/>
    <x v="0"/>
    <x v="12"/>
    <s v="Harshit Prajapat"/>
    <x v="4"/>
  </r>
  <r>
    <s v="https://youtu.be/tYf0BoFe9D8"/>
    <n v="344612216"/>
    <s v="100 Days Building A Modern Underground Hut With A Grass Roof And A Swimming Pool"/>
    <s v="(14) Mr.Heang Update - YouTube"/>
    <s v="Mr. Heang Update"/>
    <x v="0"/>
    <x v="492"/>
    <s v="1,185,376,268 "/>
    <d v="1899-12-30T00:20:16"/>
    <x v="150"/>
    <x v="63"/>
    <n v="3300000"/>
    <x v="6"/>
    <x v="0"/>
    <x v="0"/>
    <x v="0"/>
    <n v="81335"/>
    <d v="2022-09-23T00:00:00"/>
    <x v="0"/>
    <n v="21"/>
    <x v="15"/>
    <x v="0"/>
    <x v="2"/>
    <s v="Aakash Dodia"/>
    <x v="1"/>
  </r>
  <r>
    <s v="https://youtu.be/TZgyeEE2hx4"/>
    <n v="12757453"/>
    <s v="MIDDLE CLASS RESTAURANT PROBLEMS : STAND UP COMEDY -Kenny Sebastian"/>
    <s v="https://www.youtube.com/c/KennySebastian"/>
    <s v="Kenny Sebastian"/>
    <x v="0"/>
    <x v="493"/>
    <n v="288001029"/>
    <d v="1899-12-30T00:07:24"/>
    <x v="628"/>
    <x v="480"/>
    <n v="206000"/>
    <x v="3"/>
    <x v="1"/>
    <x v="0"/>
    <x v="0"/>
    <n v="2453"/>
    <d v="2021-09-28T00:00:00"/>
    <x v="0"/>
    <n v="257"/>
    <x v="19"/>
    <x v="0"/>
    <x v="2"/>
    <s v="Sanjay Lakshmanan"/>
    <x v="2"/>
  </r>
  <r>
    <s v="https://youtu.be/UAhi9TlpDYQ"/>
    <n v="578539"/>
    <s v="Journey to the Andromeda Galaxy Faster Than the Speed of Light! (4K)"/>
    <s v="https://www.youtube.com/c/V101Science"/>
    <s v="V101Science"/>
    <x v="2"/>
    <x v="494"/>
    <n v="89909868"/>
    <d v="1899-12-30T00:08:44"/>
    <x v="629"/>
    <x v="283"/>
    <n v="11000"/>
    <x v="3"/>
    <x v="1"/>
    <x v="0"/>
    <x v="1"/>
    <n v="625"/>
    <d v="2022-09-24T00:00:00"/>
    <x v="2"/>
    <n v="133"/>
    <x v="64"/>
    <x v="0"/>
    <x v="1"/>
    <s v="Harshit Prajapat"/>
    <x v="2"/>
  </r>
  <r>
    <s v="https://youtu.be/Uc4_jMrB0iw"/>
    <n v="280543"/>
    <s v="V-24 | MALAYSIA FOR ESL ONE! - DAY 1 VLOG | ft MortaL, Thug | Life Uncut"/>
    <s v="https://www.youtube.com/c/sc0utOP"/>
    <s v="Tanmay Singh"/>
    <x v="0"/>
    <x v="325"/>
    <n v="545401335"/>
    <d v="1899-12-30T00:08:40"/>
    <x v="630"/>
    <x v="17"/>
    <n v="35000"/>
    <x v="2"/>
    <x v="0"/>
    <x v="0"/>
    <x v="0"/>
    <n v="512"/>
    <d v="2022-09-18T00:00:00"/>
    <x v="0"/>
    <n v="865"/>
    <x v="22"/>
    <x v="0"/>
    <x v="0"/>
    <s v="Thinesh"/>
    <x v="2"/>
  </r>
  <r>
    <s v="https://youtu.be/UEVfwDpxTRk"/>
    <n v="13658451"/>
    <s v="5 CRAZIEST Convict Reactions To A Life Sentence"/>
    <s v="https://www.youtube.com/c/Courtroom"/>
    <s v="Court Room"/>
    <x v="0"/>
    <x v="495"/>
    <n v="25531376"/>
    <d v="1899-12-30T00:09:40"/>
    <x v="631"/>
    <x v="481"/>
    <n v="75000"/>
    <x v="3"/>
    <x v="1"/>
    <x v="0"/>
    <x v="0"/>
    <n v="9417"/>
    <d v="2022-09-23T00:00:00"/>
    <x v="0"/>
    <n v="7"/>
    <x v="1"/>
    <x v="0"/>
    <x v="2"/>
    <s v="Aakash Dodia"/>
    <x v="2"/>
  </r>
  <r>
    <s v="https://youtu.be/uI28nolXB-Q"/>
    <n v="16370"/>
    <s v="Hidden Village Of Sikkim / RANIDHUNGA TREK / Tour Guide / West Sikkim/ Day-4"/>
    <s v="https://www.youtube.com/channel/UCQ9xZBXdzb_e421/09/2022PaJiZJkA/featured"/>
    <s v="Vlogon With Prashant"/>
    <x v="0"/>
    <x v="496"/>
    <n v="9718165"/>
    <d v="1899-12-30T00:26:08"/>
    <x v="632"/>
    <x v="119"/>
    <n v="716"/>
    <x v="2"/>
    <x v="0"/>
    <x v="0"/>
    <x v="1"/>
    <n v="100"/>
    <d v="2022-09-24T00:00:00"/>
    <x v="0"/>
    <n v="124"/>
    <x v="18"/>
    <x v="0"/>
    <x v="0"/>
    <s v="Jaimo"/>
    <x v="1"/>
  </r>
  <r>
    <s v="https://youtu.be/ulB42akJKBY"/>
    <n v="10563"/>
    <s v="India's Maharajas Beyond Dancing Girls &amp; Elephants by Manu S Pillai"/>
    <s v="https://www.youtube.com/c/SarmayaArtsFoundation"/>
    <s v="Sarmaya Arts Foundation"/>
    <x v="2"/>
    <x v="497"/>
    <n v="321052"/>
    <d v="1899-12-30T00:55:11"/>
    <x v="633"/>
    <x v="160"/>
    <n v="9407"/>
    <x v="3"/>
    <x v="1"/>
    <x v="0"/>
    <x v="0"/>
    <n v="27"/>
    <d v="2021-09-28T00:00:00"/>
    <x v="0"/>
    <n v="237"/>
    <x v="19"/>
    <x v="0"/>
    <x v="12"/>
    <s v="Sanjay Lakshmanan"/>
    <x v="0"/>
  </r>
  <r>
    <s v="https://youtu.be/UPdd5fb62og"/>
    <n v="456281"/>
    <s v="Conscious Planet - The Way Forward | Shri Narendra Modi &amp; Sadhguru | 5 June, 11 AM IST - LIVE"/>
    <s v="https://www.youtube.com/c/sadhguru"/>
    <s v="Sadhguru"/>
    <x v="0"/>
    <x v="498"/>
    <n v="1312107043"/>
    <d v="1899-12-30T00:48:50"/>
    <x v="634"/>
    <x v="482"/>
    <n v="23000"/>
    <x v="3"/>
    <x v="1"/>
    <x v="0"/>
    <x v="3"/>
    <n v="942"/>
    <d v="2022-09-25T00:00:00"/>
    <x v="0"/>
    <n v="2612"/>
    <x v="126"/>
    <x v="0"/>
    <x v="23"/>
    <s v="Harshit Prajapat"/>
    <x v="0"/>
  </r>
  <r>
    <s v="https://youtu.be/uPxkrGL0l7U"/>
    <n v="9641706"/>
    <s v="Unboxing the Tesla Electro Phone!"/>
    <s v="https://www.youtube.com/c/Mrwhosetheboss"/>
    <s v="Arun Maini"/>
    <x v="0"/>
    <x v="499"/>
    <n v="1952330303"/>
    <d v="1899-12-30T00:15:45"/>
    <x v="635"/>
    <x v="185"/>
    <n v="352000"/>
    <x v="3"/>
    <x v="1"/>
    <x v="0"/>
    <x v="0"/>
    <n v="12302"/>
    <d v="2022-09-25T00:00:00"/>
    <x v="2"/>
    <n v="1450"/>
    <x v="77"/>
    <x v="0"/>
    <x v="2"/>
    <s v="Harshit Prajapat"/>
    <x v="1"/>
  </r>
  <r>
    <s v="https://youtu.be/UtMMjXOlRQc"/>
    <n v="1059821"/>
    <s v="i created malware with Python (it's SCARY easy!!)"/>
    <s v="https://www.youtube.com/c/NetworkChuck"/>
    <s v="NetworkChuck"/>
    <x v="0"/>
    <x v="438"/>
    <n v="120415756"/>
    <d v="1899-12-30T00:25:17"/>
    <x v="325"/>
    <x v="250"/>
    <n v="42000"/>
    <x v="3"/>
    <x v="1"/>
    <x v="0"/>
    <x v="2"/>
    <n v="1780"/>
    <d v="2022-09-25T00:00:00"/>
    <x v="2"/>
    <n v="318"/>
    <x v="115"/>
    <x v="0"/>
    <x v="2"/>
    <s v="Harshit Prajapat"/>
    <x v="1"/>
  </r>
  <r>
    <s v="https://youtu.be/uUESQgxm2Po"/>
    <n v="91570"/>
    <s v="How She Got Digital Marketing Internship While Studying!"/>
    <s v="https://www.youtube.com/c/RahulMyoutubeChannel"/>
    <s v="Rahul M"/>
    <x v="0"/>
    <x v="335"/>
    <n v="40888565"/>
    <d v="1899-12-30T00:18:00"/>
    <x v="636"/>
    <x v="218"/>
    <n v="5000"/>
    <x v="5"/>
    <x v="0"/>
    <x v="0"/>
    <x v="0"/>
    <n v="298"/>
    <d v="2022-09-17T00:00:00"/>
    <x v="2"/>
    <n v="452"/>
    <x v="4"/>
    <x v="0"/>
    <x v="1"/>
    <s v="Thinesh"/>
    <x v="1"/>
  </r>
  <r>
    <s v="https://youtu.be/uV0F8LcU120"/>
    <n v="31110511"/>
    <s v="Thiruvonam Karikku Comedy"/>
    <s v="https://www.youtube.com/c/Karikku_Fresh"/>
    <s v="Karikku Fresh"/>
    <x v="2"/>
    <x v="441"/>
    <n v="1314522853"/>
    <d v="1899-12-30T00:23:38"/>
    <x v="637"/>
    <x v="483"/>
    <n v="1000000"/>
    <x v="3"/>
    <x v="0"/>
    <x v="0"/>
    <x v="2"/>
    <n v="39000"/>
    <d v="2022-10-09T00:00:00"/>
    <x v="0"/>
    <n v="116"/>
    <x v="7"/>
    <x v="0"/>
    <x v="2"/>
    <s v="Sanjay Lakshmanan"/>
    <x v="1"/>
  </r>
  <r>
    <s v="https://youtu.be/Vca9hKFXz7E"/>
    <n v="144271"/>
    <s v="Mr. Immortal, The Leader &amp; Jennifer's Blood | She-Hulk Episode 6 Breakdown | SuperSuper"/>
    <s v="https://www.youtube.com/c/SuperSuperOfficial"/>
    <s v="Aman Sinha"/>
    <x v="0"/>
    <x v="500"/>
    <n v="273041675"/>
    <d v="1899-12-30T00:06:56"/>
    <x v="61"/>
    <x v="9"/>
    <n v="5300"/>
    <x v="2"/>
    <x v="0"/>
    <x v="0"/>
    <x v="1"/>
    <n v="189"/>
    <d v="2022-09-22T00:00:00"/>
    <x v="0"/>
    <n v="2000"/>
    <x v="63"/>
    <x v="0"/>
    <x v="1"/>
    <s v="Adarsh"/>
    <x v="2"/>
  </r>
  <r>
    <s v="https://youtu.be/VJwoSfTOhyM"/>
    <n v="429759848"/>
    <s v="Water Bottle Flip 2 | Dude Perfect"/>
    <s v="https://www.youtube.com/c/DudePerfect"/>
    <s v="Dude Perfect"/>
    <x v="4"/>
    <x v="501"/>
    <n v="14915229175"/>
    <d v="1899-12-30T00:04:57"/>
    <x v="106"/>
    <x v="484"/>
    <n v="3000000"/>
    <x v="3"/>
    <x v="1"/>
    <x v="0"/>
    <x v="0"/>
    <n v="88000"/>
    <d v="2022-09-23T00:00:00"/>
    <x v="0"/>
    <n v="300"/>
    <x v="19"/>
    <x v="0"/>
    <x v="0"/>
    <s v="Shashank"/>
    <x v="4"/>
  </r>
  <r>
    <s v="https://youtu.be/vM4jaFUjWtA"/>
    <n v="600027"/>
    <s v="The PERFECT Posture Routine To Get Your Sh*t Together! (GROW TALLER)"/>
    <s v="https://www.youtube.com/channel/UCjvd2JmIWGsEWPmLifUS4PA"/>
    <s v="Tharum Kumar"/>
    <x v="0"/>
    <x v="465"/>
    <n v="33220816"/>
    <d v="1899-12-30T00:12:57"/>
    <x v="638"/>
    <x v="224"/>
    <n v="36000"/>
    <x v="5"/>
    <x v="0"/>
    <x v="0"/>
    <x v="0"/>
    <n v="666"/>
    <d v="2022-09-17T00:00:00"/>
    <x v="0"/>
    <n v="123"/>
    <x v="1"/>
    <x v="0"/>
    <x v="0"/>
    <s v="Thinesh"/>
    <x v="1"/>
  </r>
  <r>
    <s v="https://youtu.be/VNnZ5H3SmS4"/>
    <n v="83827880"/>
    <s v="MOST POPULAR FOOD FOR ASMR with STEPHANIE SOO (Honeycomb, Aloe Vera, Tanghulu, Macarons)"/>
    <s v="https://www.youtube.com/c/ZachChoi"/>
    <s v="Zach Choi ASMR "/>
    <x v="0"/>
    <x v="51"/>
    <n v="2555907527"/>
    <d v="1899-12-30T00:08:13"/>
    <x v="209"/>
    <x v="485"/>
    <n v="1200000"/>
    <x v="3"/>
    <x v="0"/>
    <x v="0"/>
    <x v="0"/>
    <n v="54917"/>
    <d v="2022-09-23T00:00:00"/>
    <x v="4"/>
    <n v="676"/>
    <x v="52"/>
    <x v="0"/>
    <x v="0"/>
    <s v="Aakash Dodia"/>
    <x v="2"/>
  </r>
  <r>
    <s v="https://youtu.be/VPFGqmFTKSM"/>
    <n v="1648058"/>
    <s v="Why are GIANT Edtech companies FAILING in India? : Edtech Crash Case study"/>
    <s v="https://www.youtube.com/c/ThinkSchool"/>
    <s v="Ganesh Prasad"/>
    <x v="0"/>
    <x v="328"/>
    <n v="134771915"/>
    <d v="1899-12-30T00:17:35"/>
    <x v="43"/>
    <x v="43"/>
    <n v="54752"/>
    <x v="3"/>
    <x v="1"/>
    <x v="0"/>
    <x v="7"/>
    <n v="3300"/>
    <d v="2022-09-21T00:00:00"/>
    <x v="0"/>
    <n v="171"/>
    <x v="7"/>
    <x v="1"/>
    <x v="15"/>
    <s v="Shashank"/>
    <x v="1"/>
  </r>
  <r>
    <s v="https://youtu.be/vzKLRYrB0Ck"/>
    <n v="33554670"/>
    <s v="BHAI MERE BHAI: Sourav Joshi, Sahil Joshi, Piyush Joshi | Saaj Bhatt | Amjad Nadeem Aamir"/>
    <s v="(2) Sourav Joshi Vlogs - YouTube"/>
    <s v="Sourav Joshi"/>
    <x v="0"/>
    <x v="502"/>
    <n v="6412263662"/>
    <d v="1899-12-30T00:03:09"/>
    <x v="542"/>
    <x v="486"/>
    <n v="1900000"/>
    <x v="2"/>
    <x v="0"/>
    <x v="0"/>
    <x v="0"/>
    <n v="115985"/>
    <d v="2022-09-23T00:00:00"/>
    <x v="0"/>
    <n v="1000"/>
    <x v="1"/>
    <x v="0"/>
    <x v="2"/>
    <s v="Aakash Dodia"/>
    <x v="4"/>
  </r>
  <r>
    <s v="https://youtu.be/w_5OOc8eO88"/>
    <n v="1677745"/>
    <s v="Scout &amp; RANDOMS - Battlegrounds Mobile India | Best Of Scout : Ep 1"/>
    <s v="https://www.youtube.com/c/sc0utOP"/>
    <s v="Tanmay Singh"/>
    <x v="0"/>
    <x v="325"/>
    <n v="545401335"/>
    <d v="1899-12-30T00:08:18"/>
    <x v="84"/>
    <x v="331"/>
    <n v="261000"/>
    <x v="2"/>
    <x v="0"/>
    <x v="0"/>
    <x v="0"/>
    <n v="9600"/>
    <d v="2022-09-01T00:00:00"/>
    <x v="0"/>
    <n v="865"/>
    <x v="22"/>
    <x v="0"/>
    <x v="0"/>
    <s v="Thinesh"/>
    <x v="2"/>
  </r>
  <r>
    <s v="https://youtu.be/W0_DPi0PmF0"/>
    <n v="18858879"/>
    <s v="Hot Robot At SXSW Says She Wants To Destroy Humans | The Pulse"/>
    <s v="https://www.youtube.com/user/cnbc"/>
    <s v="CNBC "/>
    <x v="0"/>
    <x v="311"/>
    <n v="1160630639"/>
    <d v="1899-12-30T00:02:37"/>
    <x v="351"/>
    <x v="279"/>
    <n v="132000"/>
    <x v="3"/>
    <x v="1"/>
    <x v="0"/>
    <x v="0"/>
    <n v="27888"/>
    <d v="2022-09-23T00:00:00"/>
    <x v="0"/>
    <n v="14000"/>
    <x v="43"/>
    <x v="0"/>
    <x v="4"/>
    <s v="Aakash Dodia"/>
    <x v="4"/>
  </r>
  <r>
    <s v="https://youtu.be/w15pCPU2-cA"/>
    <n v="7594886"/>
    <s v="Nothing Phone (1) Indian Retail Unit Unboxing &amp; First Impressions⚡A Breath of Fresh Air"/>
    <s v="https://www.youtube.com/c/TrakinTech"/>
    <s v="Arun Prabhudesai"/>
    <x v="0"/>
    <x v="503"/>
    <n v="1877848720"/>
    <d v="1899-12-30T00:13:25"/>
    <x v="639"/>
    <x v="150"/>
    <n v="291841"/>
    <x v="2"/>
    <x v="0"/>
    <x v="0"/>
    <x v="6"/>
    <n v="18000"/>
    <d v="2022-09-23T00:00:00"/>
    <x v="2"/>
    <n v="3334"/>
    <x v="0"/>
    <x v="0"/>
    <x v="0"/>
    <s v="Shashank"/>
    <x v="1"/>
  </r>
  <r>
    <s v="https://youtu.be/W53wBlDU1Io"/>
    <n v="7144006"/>
    <s v="USNS Charles Drew | I Phone Production in India | Tejas Export to | India Ban Chinese Mobile"/>
    <s v="(6) Khan GS Research Centre - YouTube"/>
    <s v="Khan Academy"/>
    <x v="0"/>
    <x v="488"/>
    <n v="1762895161"/>
    <d v="1899-12-30T00:15:33"/>
    <x v="640"/>
    <x v="127"/>
    <n v="413000"/>
    <x v="2"/>
    <x v="1"/>
    <x v="0"/>
    <x v="0"/>
    <n v="12911"/>
    <d v="2022-09-23T00:00:00"/>
    <x v="0"/>
    <n v="351"/>
    <x v="115"/>
    <x v="0"/>
    <x v="2"/>
    <s v="Aakash Dodia"/>
    <x v="1"/>
  </r>
  <r>
    <s v="https://youtu.be/W9P_qUnMaFg"/>
    <n v="1076966242"/>
    <s v="Dynoro &amp; Gigi D’Agostino - In My Mind"/>
    <s v="https://www.youtube.com/c/Allchillnation"/>
    <s v="All Chill Nation"/>
    <x v="4"/>
    <x v="148"/>
    <n v="3800194701"/>
    <d v="1899-12-30T00:03:04"/>
    <x v="259"/>
    <x v="487"/>
    <n v="9100000"/>
    <x v="12"/>
    <x v="0"/>
    <x v="0"/>
    <x v="2"/>
    <n v="839000"/>
    <d v="2022-09-23T00:00:00"/>
    <x v="0"/>
    <n v="2057"/>
    <x v="21"/>
    <x v="0"/>
    <x v="0"/>
    <s v="Shashank"/>
    <x v="4"/>
  </r>
  <r>
    <s v="https://youtu.be/wAg-2o7vyGc"/>
    <n v="349258"/>
    <s v="4 Levels of Empanadas: Amateur to Food Scientist | Epicurious"/>
    <s v="https://www.youtube.com/user/epicuriousdotcom"/>
    <s v="Epicurious"/>
    <x v="5"/>
    <x v="329"/>
    <n v="1200886529"/>
    <d v="1899-12-30T00:16:17"/>
    <x v="198"/>
    <x v="255"/>
    <n v="6800"/>
    <x v="3"/>
    <x v="1"/>
    <x v="0"/>
    <x v="0"/>
    <n v="608"/>
    <d v="2022-09-19T00:00:00"/>
    <x v="0"/>
    <n v="1342"/>
    <x v="112"/>
    <x v="0"/>
    <x v="1"/>
    <s v="Thinesh"/>
    <x v="1"/>
  </r>
  <r>
    <s v="https://youtu.be/WDa9XXoE-Lw"/>
    <n v="21613155"/>
    <s v="Custom AIR FORCE 1 + GIVEAWAY 👟🎨 CARNAGE EDITION"/>
    <s v="https://www.youtube.com/c/CartooningClubHowtoDraw"/>
    <s v="Cartooning Club How to Draw"/>
    <x v="4"/>
    <x v="504"/>
    <n v="894702308"/>
    <d v="1899-12-30T00:05:27"/>
    <x v="641"/>
    <x v="378"/>
    <n v="152000"/>
    <x v="3"/>
    <x v="1"/>
    <x v="0"/>
    <x v="3"/>
    <n v="5500"/>
    <d v="2022-09-23T00:00:00"/>
    <x v="0"/>
    <n v="3316"/>
    <x v="137"/>
    <x v="0"/>
    <x v="38"/>
    <s v="Shashank"/>
    <x v="4"/>
  </r>
  <r>
    <s v="https://youtu.be/WfsHZN2Ii1k"/>
    <n v="680343"/>
    <s v="Sham | Marvel Studios' She-Hulk: Attorney at Law | Disney+"/>
    <s v="https://www.youtube.com/c/marvel"/>
    <s v="Marvel Entertainment"/>
    <x v="5"/>
    <x v="370"/>
    <n v="5183991691"/>
    <d v="1899-12-30T00:01:05"/>
    <x v="642"/>
    <x v="69"/>
    <n v="20000"/>
    <x v="3"/>
    <x v="1"/>
    <x v="0"/>
    <x v="0"/>
    <n v="1687"/>
    <d v="2022-09-20T00:00:00"/>
    <x v="0"/>
    <n v="8061"/>
    <x v="54"/>
    <x v="0"/>
    <x v="2"/>
    <s v="Thinesh"/>
    <x v="3"/>
  </r>
  <r>
    <s v="https://youtu.be/wH6cv8N0duo"/>
    <n v="2375852"/>
    <s v="400M Run Women U20 at Kerala State Junior Athletics 2021"/>
    <s v="https://www.youtube.com/c/ARNSportsin/featured"/>
    <s v="ARN Sports"/>
    <x v="2"/>
    <x v="505"/>
    <n v="32794028"/>
    <d v="1899-12-30T00:04:03"/>
    <x v="643"/>
    <x v="200"/>
    <n v="16000"/>
    <x v="3"/>
    <x v="1"/>
    <x v="0"/>
    <x v="12"/>
    <n v="131"/>
    <d v="2022-09-25T00:00:00"/>
    <x v="0"/>
    <n v="627"/>
    <x v="83"/>
    <x v="0"/>
    <x v="1"/>
    <s v="Sanjay Lakshmanan"/>
    <x v="4"/>
  </r>
  <r>
    <s v="https://youtu.be/wh6o0PKYN8Q"/>
    <n v="17896362"/>
    <s v="HOW FAT MAN WORKS ? | Nuclear Bomb ON Nagasaki | WORLD'S BIGGEST NUCLEAR BOMB | Learn from the base."/>
    <s v="https://www.youtube.com/c/Learnfromthebase"/>
    <s v="VAISHAK"/>
    <x v="0"/>
    <x v="506"/>
    <n v="44260628"/>
    <d v="1899-12-30T00:06:19"/>
    <x v="551"/>
    <x v="488"/>
    <n v="207000"/>
    <x v="3"/>
    <x v="1"/>
    <x v="0"/>
    <x v="0"/>
    <n v="16271"/>
    <d v="2022-09-25T00:00:00"/>
    <x v="0"/>
    <n v="18"/>
    <x v="1"/>
    <x v="0"/>
    <x v="2"/>
    <s v="Harshit Prajapat"/>
    <x v="2"/>
  </r>
  <r>
    <s v="https://youtu.be/WHwGJWOqET0"/>
    <n v="7556481"/>
    <s v="Modern Family | 9 Times Lily Was Our Favorite Modern Family Character"/>
    <s v="https://www.youtube.com/c/peacocktv/featured"/>
    <s v="Peacock"/>
    <x v="0"/>
    <x v="507"/>
    <n v="305545606"/>
    <d v="1899-12-30T00:07:30"/>
    <x v="644"/>
    <x v="489"/>
    <n v="163000"/>
    <x v="3"/>
    <x v="1"/>
    <x v="0"/>
    <x v="0"/>
    <n v="1683"/>
    <d v="2022-09-23T00:00:00"/>
    <x v="0"/>
    <n v="911"/>
    <x v="123"/>
    <x v="0"/>
    <x v="1"/>
    <s v="Aakash Dodia"/>
    <x v="2"/>
  </r>
  <r>
    <s v="https://youtu.be/WkmzcZeROSw"/>
    <n v="92521774"/>
    <s v="How to Draw a Rose- Art for Beginners"/>
    <s v="https://www.youtube.com/c/Drawing4KidsHowtoDraw"/>
    <s v="Drawing 4 Kids How to Draw"/>
    <x v="4"/>
    <x v="508"/>
    <n v="13820988"/>
    <d v="1899-12-30T00:01:52"/>
    <x v="645"/>
    <x v="490"/>
    <n v="19000"/>
    <x v="3"/>
    <x v="1"/>
    <x v="0"/>
    <x v="0"/>
    <n v="0"/>
    <s v="N/A"/>
    <x v="1"/>
    <n v="108"/>
    <x v="42"/>
    <x v="0"/>
    <x v="0"/>
    <s v="Shashank"/>
    <x v="3"/>
  </r>
  <r>
    <s v="https://youtu.be/wLIkE82sK-o"/>
    <n v="781311"/>
    <s v="iphone 14 Pro - New Trend Setter in Market"/>
    <s v="https://www.youtube.com/c/GyanTherapy"/>
    <s v="Rakesh"/>
    <x v="0"/>
    <x v="509"/>
    <n v="374454044"/>
    <d v="1899-12-30T00:10:24"/>
    <x v="646"/>
    <x v="29"/>
    <n v="38000"/>
    <x v="2"/>
    <x v="0"/>
    <x v="0"/>
    <x v="2"/>
    <n v="1636"/>
    <d v="2022-09-23T00:00:00"/>
    <x v="0"/>
    <n v="915"/>
    <x v="9"/>
    <x v="0"/>
    <x v="12"/>
    <s v="Adarsh"/>
    <x v="1"/>
  </r>
  <r>
    <s v="https://youtu.be/Wn9iALMyS7c"/>
    <n v="442594"/>
    <s v="First Day at @Accenture Gurugram Office | Work From Office | Office Tour | Management Consultant"/>
    <s v="https://www.youtube.com/c/BeingIIITian"/>
    <s v="Harman Singh"/>
    <x v="0"/>
    <x v="217"/>
    <n v="10789777"/>
    <d v="1899-12-30T00:15:07"/>
    <x v="647"/>
    <x v="119"/>
    <n v="1700"/>
    <x v="2"/>
    <x v="0"/>
    <x v="0"/>
    <x v="2"/>
    <n v="348"/>
    <d v="2022-09-21T00:00:00"/>
    <x v="0"/>
    <n v="175"/>
    <x v="36"/>
    <x v="0"/>
    <x v="0"/>
    <s v="Adarsh"/>
    <x v="1"/>
  </r>
  <r>
    <s v="https://youtu.be/WnfqgKTz3fk"/>
    <n v="730041"/>
    <s v="Why is the USA manipulating India &amp; the World about Russia-Ukraine war? : Geopolitical Case Study"/>
    <s v="https://www.youtube.com/c/ThinkSchool"/>
    <s v="Ganesh Prasad"/>
    <x v="0"/>
    <x v="328"/>
    <n v="134771915"/>
    <d v="1899-12-30T00:15:09"/>
    <x v="648"/>
    <x v="204"/>
    <n v="46920"/>
    <x v="3"/>
    <x v="1"/>
    <x v="0"/>
    <x v="10"/>
    <n v="3700"/>
    <d v="2022-03-22T00:00:00"/>
    <x v="0"/>
    <n v="171"/>
    <x v="7"/>
    <x v="1"/>
    <x v="15"/>
    <s v="Shashank"/>
    <x v="1"/>
  </r>
  <r>
    <s v="https://youtu.be/WP0X1R_z7yI"/>
    <n v="1080487"/>
    <s v="How TATA motors' GENIUS STRATEGY is racing it past Hyundai &amp; Suzuki in India? : Business Case study"/>
    <s v="https://www.youtube.com/c/ThinkSchool"/>
    <s v="Ganesh Prasad"/>
    <x v="0"/>
    <x v="328"/>
    <n v="134771915"/>
    <d v="1899-12-30T00:13:33"/>
    <x v="597"/>
    <x v="297"/>
    <n v="38060"/>
    <x v="3"/>
    <x v="1"/>
    <x v="0"/>
    <x v="8"/>
    <n v="1800"/>
    <d v="2022-09-19T00:00:00"/>
    <x v="0"/>
    <n v="171"/>
    <x v="7"/>
    <x v="1"/>
    <x v="15"/>
    <s v="Shashank"/>
    <x v="1"/>
  </r>
  <r>
    <s v="https://youtu.be/wQA68Oqr1qE"/>
    <n v="71402341"/>
    <s v="Cheating - Stand Up Comedy ft. Anubhav Singh Bassi"/>
    <s v="(2) Anubhav Singh Bassi - YouTube"/>
    <s v=" Anubhav Singh Bassi"/>
    <x v="0"/>
    <x v="226"/>
    <n v="228927954"/>
    <d v="1899-12-30T00:12:10"/>
    <x v="649"/>
    <x v="491"/>
    <n v="2400000"/>
    <x v="2"/>
    <x v="0"/>
    <x v="0"/>
    <x v="0"/>
    <n v="31229"/>
    <d v="2022-09-23T00:00:00"/>
    <x v="0"/>
    <n v="4"/>
    <x v="1"/>
    <x v="0"/>
    <x v="2"/>
    <s v="Aakash Dodia"/>
    <x v="1"/>
  </r>
  <r>
    <s v="https://youtu.be/wZOjoeOR2KM"/>
    <n v="30809"/>
    <s v="Hitchhiking Nomad "/>
    <s v="https://www.youtube.com/c/HitchhikingNomad1"/>
    <s v="Maheen S"/>
    <x v="0"/>
    <x v="510"/>
    <n v="1980195"/>
    <d v="1899-12-30T00:24:00"/>
    <x v="15"/>
    <x v="30"/>
    <n v="4851"/>
    <x v="9"/>
    <x v="0"/>
    <x v="0"/>
    <x v="0"/>
    <n v="345"/>
    <d v="2022-09-25T00:00:00"/>
    <x v="0"/>
    <n v="754"/>
    <x v="44"/>
    <x v="0"/>
    <x v="2"/>
    <s v="Sanjay Lakshmanan"/>
    <x v="1"/>
  </r>
  <r>
    <s v="https://youtu.be/X2kjYdAJMIM"/>
    <n v="3353627"/>
    <s v="Matrimony Paavangal | Parithabangal"/>
    <s v="https://www.youtube.com/c/Parithabangal"/>
    <s v="Gopi and Sudhakar"/>
    <x v="0"/>
    <x v="299"/>
    <n v="562910909"/>
    <d v="1899-12-30T00:15:02"/>
    <x v="341"/>
    <x v="7"/>
    <n v="182000"/>
    <x v="5"/>
    <x v="1"/>
    <x v="0"/>
    <x v="0"/>
    <n v="4089"/>
    <d v="2022-09-20T00:00:00"/>
    <x v="0"/>
    <n v="260"/>
    <x v="63"/>
    <x v="0"/>
    <x v="12"/>
    <s v="Thinesh"/>
    <x v="1"/>
  </r>
  <r>
    <s v="https://youtu.be/x7QCBWGeoIw"/>
    <n v="15288112"/>
    <s v="We Joint 2 Cars Together - 2 Engine, 2 Steering, 4x4 | Super Car 🚗"/>
    <s v="(8) MR. INDIAN HACKER - YouTube"/>
    <s v="Indian Hacker"/>
    <x v="0"/>
    <x v="511"/>
    <n v="4759396644"/>
    <d v="1899-12-30T00:31:21"/>
    <x v="650"/>
    <x v="337"/>
    <n v="1300000"/>
    <x v="2"/>
    <x v="0"/>
    <x v="0"/>
    <x v="0"/>
    <n v="49954"/>
    <d v="2022-09-23T00:00:00"/>
    <x v="0"/>
    <n v="826"/>
    <x v="115"/>
    <x v="0"/>
    <x v="2"/>
    <s v="Aakash Dodia"/>
    <x v="0"/>
  </r>
  <r>
    <s v="https://youtu.be/xBHPdNPehZY"/>
    <n v="4003858"/>
    <s v="Kratos Kills Thor Family Scene 4K ULTRA HD - GOD OF WAR RAGNAROK"/>
    <s v="https://www.youtube.com/c/GameClipsHD"/>
    <s v="GameClips"/>
    <x v="2"/>
    <x v="512"/>
    <n v="1105793754"/>
    <d v="1899-12-30T00:15:00"/>
    <x v="97"/>
    <x v="492"/>
    <n v="22000"/>
    <x v="3"/>
    <x v="1"/>
    <x v="0"/>
    <x v="0"/>
    <n v="549"/>
    <d v="2022-09-25T00:00:00"/>
    <x v="2"/>
    <n v="1121"/>
    <x v="1"/>
    <x v="0"/>
    <x v="2"/>
    <s v="Harshit Prajapat"/>
    <x v="1"/>
  </r>
  <r>
    <s v="https://youtu.be/X-CLMLrHcqU"/>
    <n v="399046"/>
    <s v="How India is fighting China in the Solar wars : Geopolitics Case Study"/>
    <s v="https://www.youtube.com/c/ThinkSchool"/>
    <s v="Ganesh Prasad"/>
    <x v="0"/>
    <x v="328"/>
    <n v="134771915"/>
    <d v="1899-12-30T00:13:56"/>
    <x v="651"/>
    <x v="493"/>
    <n v="16358"/>
    <x v="3"/>
    <x v="1"/>
    <x v="0"/>
    <x v="8"/>
    <n v="706"/>
    <d v="2022-09-23T00:00:00"/>
    <x v="0"/>
    <n v="171"/>
    <x v="7"/>
    <x v="1"/>
    <x v="15"/>
    <s v="Shashank"/>
    <x v="1"/>
  </r>
  <r>
    <s v="https://youtu.be/XH3Xu1-cvII"/>
    <n v="131753564"/>
    <s v="Clash of Clans: Ride of the Hog Riders (Official TV Commercial)"/>
    <s v="https://www.youtube.com/c/ClashOfClans"/>
    <s v="Clash Of Clans"/>
    <x v="4"/>
    <x v="513"/>
    <n v="3660321100"/>
    <d v="1899-12-30T00:01:00"/>
    <x v="652"/>
    <x v="494"/>
    <n v="859000"/>
    <x v="3"/>
    <x v="1"/>
    <x v="0"/>
    <x v="0"/>
    <n v="22000"/>
    <d v="2022-09-23T00:00:00"/>
    <x v="0"/>
    <n v="577"/>
    <x v="103"/>
    <x v="0"/>
    <x v="0"/>
    <s v="Shashank"/>
    <x v="3"/>
  </r>
  <r>
    <s v="https://youtu.be/xM1-ls37kCE"/>
    <n v="215168"/>
    <s v="FREE CUTTING DIET PLAN  - Full Day Of Eating For “Weight Loss” (10 KILOS!)"/>
    <s v="https://www.youtube.com/channel/UCjvd2JmIWGsEWPmLifUS4PA"/>
    <s v="Tharum Kumar"/>
    <x v="0"/>
    <x v="465"/>
    <n v="33220816"/>
    <d v="1899-12-30T00:13:08"/>
    <x v="653"/>
    <x v="267"/>
    <n v="16000"/>
    <x v="5"/>
    <x v="0"/>
    <x v="0"/>
    <x v="0"/>
    <n v="1047"/>
    <d v="2022-09-20T00:00:00"/>
    <x v="0"/>
    <n v="123"/>
    <x v="1"/>
    <x v="0"/>
    <x v="0"/>
    <s v="Thinesh"/>
    <x v="1"/>
  </r>
  <r>
    <s v="https://youtu.be/xMEwrttLakA"/>
    <n v="124746"/>
    <s v="The “SKINNY FAT” Solution - Should You Bulk or Cut First?"/>
    <s v="https://www.youtube.com/channel/UCjvd2JmIWGsEWPmLifUS4PA"/>
    <s v="Tharum Kumar"/>
    <x v="0"/>
    <x v="465"/>
    <n v="33220816"/>
    <d v="1899-12-30T00:11:42"/>
    <x v="654"/>
    <x v="69"/>
    <n v="7200"/>
    <x v="5"/>
    <x v="0"/>
    <x v="0"/>
    <x v="0"/>
    <n v="729"/>
    <d v="2022-09-20T00:00:00"/>
    <x v="0"/>
    <n v="123"/>
    <x v="1"/>
    <x v="0"/>
    <x v="0"/>
    <s v="Thinesh"/>
    <x v="1"/>
  </r>
  <r>
    <s v="https://youtu.be/xN_og8z5yQw"/>
    <n v="28866"/>
    <s v="I slept in a Jupe that lets you create a home anywhere. Just add land."/>
    <s v="https://www.youtube.com/c/GarryTan"/>
    <s v="Garry Tan"/>
    <x v="0"/>
    <x v="390"/>
    <n v="6675270"/>
    <d v="1899-12-30T00:19:11"/>
    <x v="655"/>
    <x v="495"/>
    <n v="808"/>
    <x v="3"/>
    <x v="1"/>
    <x v="0"/>
    <x v="0"/>
    <n v="108"/>
    <d v="2022-09-25T00:00:00"/>
    <x v="0"/>
    <n v="135"/>
    <x v="57"/>
    <x v="0"/>
    <x v="2"/>
    <s v="Sanjay Lakshmanan"/>
    <x v="1"/>
  </r>
  <r>
    <s v="https://youtu.be/Xn7KWR9EOGQ"/>
    <n v="23001596"/>
    <s v="Basics of Stock Market For Beginners Lecture 1 By CA Rachana Phadke Ranade"/>
    <s v="https://www.youtube.com/c/rachanaphadke"/>
    <s v="Rachna Randae"/>
    <x v="1"/>
    <x v="514"/>
    <n v="203438090"/>
    <d v="1899-12-30T01:35:07"/>
    <x v="656"/>
    <x v="496"/>
    <n v="574180"/>
    <x v="3"/>
    <x v="0"/>
    <x v="0"/>
    <x v="1"/>
    <n v="30000"/>
    <d v="2022-09-23T00:00:00"/>
    <x v="1"/>
    <n v="863"/>
    <x v="5"/>
    <x v="0"/>
    <x v="1"/>
    <s v="Shashank"/>
    <x v="0"/>
  </r>
  <r>
    <s v="https://youtu.be/xOrm6tH9kK0"/>
    <n v="78006"/>
    <s v="My mom not ready to leave from this falls | Apsarakonda Falls - All india trip"/>
    <s v="https://www.youtube.com/c/KrohanSpot"/>
    <s v="Krohan Spot"/>
    <x v="0"/>
    <x v="202"/>
    <n v="121093690"/>
    <d v="1899-12-30T00:17:42"/>
    <x v="657"/>
    <x v="42"/>
    <n v="1400"/>
    <x v="5"/>
    <x v="0"/>
    <x v="1"/>
    <x v="0"/>
    <n v="75"/>
    <d v="2022-09-27T00:00:00"/>
    <x v="0"/>
    <n v="95"/>
    <x v="16"/>
    <x v="0"/>
    <x v="2"/>
    <s v="Jaimo"/>
    <x v="1"/>
  </r>
  <r>
    <s v="https://youtu.be/x-QZ5F2tIc4"/>
    <n v="880889"/>
    <s v="5 Japanese Gadgets Tested By Design Expert | Well Equipped | Epicurious"/>
    <s v="https://www.youtube.com/user/epicuriousdotcom"/>
    <s v="Epicurious"/>
    <x v="5"/>
    <x v="329"/>
    <n v="1200886529"/>
    <d v="1899-12-30T00:18:47"/>
    <x v="361"/>
    <x v="125"/>
    <n v="9500"/>
    <x v="3"/>
    <x v="1"/>
    <x v="0"/>
    <x v="0"/>
    <n v="780"/>
    <d v="2022-09-20T00:00:00"/>
    <x v="0"/>
    <n v="1342"/>
    <x v="112"/>
    <x v="0"/>
    <x v="1"/>
    <s v="Thinesh"/>
    <x v="1"/>
  </r>
  <r>
    <s v="https://youtu.be/XsmpboIHVYw"/>
    <n v="1244482"/>
    <s v="I'm Trilingual"/>
    <s v="https://www.youtube.com/c/JeffreyFever/featured"/>
    <s v="JeffreyFever "/>
    <x v="0"/>
    <x v="515"/>
    <n v="13424933"/>
    <d v="1899-12-30T00:03:54"/>
    <x v="8"/>
    <x v="497"/>
    <n v="56000"/>
    <x v="3"/>
    <x v="1"/>
    <x v="0"/>
    <x v="0"/>
    <n v="18715"/>
    <d v="2022-09-23T00:00:00"/>
    <x v="0"/>
    <n v="50"/>
    <x v="57"/>
    <x v="0"/>
    <x v="2"/>
    <s v="Aakash Dodia"/>
    <x v="4"/>
  </r>
  <r>
    <s v="https://youtu.be/XT0VEOcgHTo"/>
    <n v="161909"/>
    <s v="TRIP TO LADAKH BEGINS WITH FAMILY BRAND NEW CAR FOR TRIP XUV700 IN LADAKH TUBERBASSS"/>
    <s v="https://www.youtube.com/c/TuberBasss"/>
    <s v="Tuber Basss"/>
    <x v="0"/>
    <x v="516"/>
    <n v="74617877"/>
    <d v="1899-12-30T00:17:20"/>
    <x v="658"/>
    <x v="3"/>
    <n v="6800"/>
    <x v="5"/>
    <x v="0"/>
    <x v="0"/>
    <x v="1"/>
    <n v="144"/>
    <d v="2022-09-20T00:00:00"/>
    <x v="0"/>
    <n v="596"/>
    <x v="71"/>
    <x v="0"/>
    <x v="2"/>
    <s v="Jaimo"/>
    <x v="1"/>
  </r>
  <r>
    <s v="https://youtu.be/xvO0YaBlzdA"/>
    <n v="1260992"/>
    <s v="Inside KEM Hospital - Covid Frontline Faye D'Souza"/>
    <s v="https://www.youtube.com/c/FayeDSouza"/>
    <s v="Faye D'Souza"/>
    <x v="1"/>
    <x v="493"/>
    <n v="12243302"/>
    <d v="1899-12-30T00:17:08"/>
    <x v="659"/>
    <x v="498"/>
    <n v="25000"/>
    <x v="3"/>
    <x v="0"/>
    <x v="0"/>
    <x v="2"/>
    <n v="1894"/>
    <d v="2020-09-28T00:00:00"/>
    <x v="0"/>
    <n v="1400"/>
    <x v="31"/>
    <x v="0"/>
    <x v="2"/>
    <s v="Sanjay Lakshmanan"/>
    <x v="1"/>
  </r>
  <r>
    <s v="https://youtu.be/xVwgyebWDOA"/>
    <n v="95433"/>
    <s v="Range Rover VELAR IS HERE FINALLY"/>
    <s v="https://www.youtube.com/c/MyCountryMyRide/featured"/>
    <s v="My country My Ride"/>
    <x v="0"/>
    <x v="10"/>
    <n v="461899439"/>
    <d v="1899-12-30T00:12:15"/>
    <x v="660"/>
    <x v="3"/>
    <n v="3600"/>
    <x v="2"/>
    <x v="0"/>
    <x v="1"/>
    <x v="1"/>
    <n v="147"/>
    <d v="2022-09-20T00:00:00"/>
    <x v="0"/>
    <n v="1032"/>
    <x v="7"/>
    <x v="0"/>
    <x v="1"/>
    <s v="Jaimo"/>
    <x v="1"/>
  </r>
  <r>
    <s v="https://youtu.be/xwJdeXJ4e_8"/>
    <n v="5684"/>
    <s v="[ EXCLUSIVE ] JM Financial's Vice Chairman Vishal Kampani on IPO Boom Business Models &amp; India@75"/>
    <s v="https://www.youtube.com/c/yourstorytv"/>
    <s v="your story tv"/>
    <x v="2"/>
    <x v="309"/>
    <n v="19809968"/>
    <d v="1899-12-30T00:41:30"/>
    <x v="661"/>
    <x v="377"/>
    <n v="18"/>
    <x v="3"/>
    <x v="0"/>
    <x v="0"/>
    <x v="2"/>
    <n v="1"/>
    <d v="2022-09-27T00:00:00"/>
    <x v="0"/>
    <n v="3600"/>
    <x v="19"/>
    <x v="0"/>
    <x v="2"/>
    <s v="Sanjay Lakshmanan"/>
    <x v="0"/>
  </r>
  <r>
    <s v="https://youtu.be/y6mKBvuyOTg"/>
    <n v="40554502"/>
    <s v="Ensuring dignity of the poor"/>
    <s v="https://www.youtube.com/c/bjp"/>
    <s v="BJP"/>
    <x v="2"/>
    <x v="374"/>
    <n v="1254542963"/>
    <d v="1899-12-30T00:00:46"/>
    <x v="662"/>
    <x v="499"/>
    <n v="11000"/>
    <x v="2"/>
    <x v="0"/>
    <x v="0"/>
    <x v="1"/>
    <n v="1567"/>
    <d v="2021-09-28T00:00:00"/>
    <x v="0"/>
    <n v="31000"/>
    <x v="43"/>
    <x v="0"/>
    <x v="2"/>
    <s v="Sanjay Lakshmanan"/>
    <x v="3"/>
  </r>
  <r>
    <s v="https://youtu.be/Y6XZGKkraxg"/>
    <n v="94974"/>
    <s v="Breaking News out of D23 Expo! | Marvel Minute"/>
    <s v="https://www.youtube.com/c/marvel"/>
    <s v="Marvel Entertainment"/>
    <x v="5"/>
    <x v="370"/>
    <n v="5183991691"/>
    <d v="1899-12-30T00:01:24"/>
    <x v="663"/>
    <x v="3"/>
    <n v="4300"/>
    <x v="3"/>
    <x v="1"/>
    <x v="0"/>
    <x v="0"/>
    <n v="303"/>
    <d v="2022-09-19T00:00:00"/>
    <x v="0"/>
    <n v="8061"/>
    <x v="54"/>
    <x v="0"/>
    <x v="2"/>
    <s v="Thinesh"/>
    <x v="3"/>
  </r>
  <r>
    <s v="https://youtu.be/yCty1bt3U-E"/>
    <n v="602667"/>
    <s v="TRUE STORY M B Rajesh CPIM Kerala"/>
    <s v="https://www.youtube.com/c/CPIMKeralam"/>
    <s v="M B Rajesh"/>
    <x v="0"/>
    <x v="150"/>
    <n v="5153946"/>
    <d v="1899-12-30T00:19:58"/>
    <x v="664"/>
    <x v="447"/>
    <n v="49000"/>
    <x v="9"/>
    <x v="1"/>
    <x v="0"/>
    <x v="2"/>
    <n v="17217"/>
    <d v="2022-09-16T00:00:00"/>
    <x v="1"/>
    <n v="980"/>
    <x v="12"/>
    <x v="0"/>
    <x v="0"/>
    <s v="Sanjay Lakshmanan"/>
    <x v="1"/>
  </r>
  <r>
    <s v="https://youtu.be/YiqMX4dw4Yo"/>
    <n v="9740622"/>
    <s v="SOUNDS!! - BLENDER 2.9 ( Software)"/>
    <s v="https://www.youtube.com/c/TheGebonions"/>
    <s v="The Gebonions"/>
    <x v="2"/>
    <x v="385"/>
    <n v="50159382"/>
    <d v="1899-12-30T00:01:23"/>
    <x v="665"/>
    <x v="489"/>
    <n v="390000"/>
    <x v="9"/>
    <x v="1"/>
    <x v="0"/>
    <x v="0"/>
    <n v="8100"/>
    <d v="2022-02-24T00:00:00"/>
    <x v="0"/>
    <n v="42"/>
    <x v="17"/>
    <x v="0"/>
    <x v="2"/>
    <s v="Sanjay Lakshmanan"/>
    <x v="3"/>
  </r>
  <r>
    <s v="https://youtu.be/yjScq1TlcxE"/>
    <n v="31519"/>
    <s v="How Content Creators Make Huge Money On Social Media - Exposed!"/>
    <s v="https://www.youtube.com/c/RahulMyoutubeChannel"/>
    <s v="Rahul M"/>
    <x v="0"/>
    <x v="335"/>
    <n v="40888565"/>
    <d v="1899-12-30T00:07:28"/>
    <x v="46"/>
    <x v="3"/>
    <n v="2000"/>
    <x v="5"/>
    <x v="0"/>
    <x v="0"/>
    <x v="0"/>
    <n v="197"/>
    <d v="2022-09-16T00:00:00"/>
    <x v="2"/>
    <n v="452"/>
    <x v="4"/>
    <x v="0"/>
    <x v="1"/>
    <s v="Thinesh"/>
    <x v="2"/>
  </r>
  <r>
    <s v="https://youtu.be/yJSsq2fW5ZE"/>
    <n v="3644897"/>
    <s v="Gravitas Plus Explained: Sri Lankan ecoNomic crisis"/>
    <s v="https://www.youtube.com/c/WION"/>
    <s v="WION"/>
    <x v="2"/>
    <x v="453"/>
    <n v="3238171765"/>
    <d v="1899-12-30T00:07:55"/>
    <x v="666"/>
    <x v="198"/>
    <n v="51000"/>
    <x v="3"/>
    <x v="1"/>
    <x v="0"/>
    <x v="2"/>
    <n v="7358"/>
    <d v="2022-09-27T00:00:00"/>
    <x v="0"/>
    <n v="82000"/>
    <x v="138"/>
    <x v="1"/>
    <x v="15"/>
    <s v="Sanjay Lakshmanan"/>
    <x v="2"/>
  </r>
  <r>
    <s v="https://youtu.be/ym4uVS-5tSA"/>
    <n v="105490591"/>
    <s v="10 Roads You Would Never Want to Drive On"/>
    <s v="(14) TheRichest - YouTube"/>
    <s v="The Richest"/>
    <x v="0"/>
    <x v="517"/>
    <n v="2927451583"/>
    <d v="1899-12-30T00:06:23"/>
    <x v="667"/>
    <x v="500"/>
    <n v="209000"/>
    <x v="3"/>
    <x v="1"/>
    <x v="0"/>
    <x v="0"/>
    <n v="12090"/>
    <d v="2022-09-23T00:00:00"/>
    <x v="0"/>
    <n v="2200"/>
    <x v="37"/>
    <x v="0"/>
    <x v="6"/>
    <s v="Aakash Dodia"/>
    <x v="2"/>
  </r>
  <r>
    <s v="https://youtu.be/ymjQSW4GtQA"/>
    <n v="112122"/>
    <s v="Is HOMEOPATHY a SCAM?"/>
    <s v="https://www.youtube.com/c/AnOpenLetter001"/>
    <s v="An Open Letter 001"/>
    <x v="0"/>
    <x v="518"/>
    <n v="25645698"/>
    <d v="1899-12-30T00:00:30"/>
    <x v="182"/>
    <x v="501"/>
    <n v="38000"/>
    <x v="2"/>
    <x v="1"/>
    <x v="0"/>
    <x v="3"/>
    <n v="4200"/>
    <d v="2022-09-23T00:00:00"/>
    <x v="0"/>
    <n v="221"/>
    <x v="27"/>
    <x v="1"/>
    <x v="1"/>
    <s v="Shashank"/>
    <x v="3"/>
  </r>
  <r>
    <s v="https://youtu.be/yN9XgwVHvK4"/>
    <n v="4166563"/>
    <s v="Why Genghis Khan Refused To Invade India"/>
    <s v="(8) Abhijit Chavda - YouTube"/>
    <s v="Abhijit Chavda"/>
    <x v="0"/>
    <x v="426"/>
    <n v="36583202"/>
    <d v="1899-12-30T00:22:26"/>
    <x v="668"/>
    <x v="74"/>
    <n v="150000"/>
    <x v="3"/>
    <x v="1"/>
    <x v="0"/>
    <x v="0"/>
    <n v="17765"/>
    <d v="2022-09-23T00:00:00"/>
    <x v="0"/>
    <n v="1000"/>
    <x v="50"/>
    <x v="0"/>
    <x v="12"/>
    <s v="Aakash Dodia"/>
    <x v="1"/>
  </r>
  <r>
    <s v="https://youtu.be/yNaN5kYTNLY"/>
    <n v="3043609"/>
    <s v="AAPKE 20s ke liye COMPLETE FINANCIAL PLANNING! | Investing for Beginners 2021 | Ankur Warikoo Hindi"/>
    <s v="https://www.youtube.com/c/warikoo"/>
    <s v="Ankur Waikoo"/>
    <x v="0"/>
    <x v="170"/>
    <n v="138914932"/>
    <d v="1899-12-30T00:19:12"/>
    <x v="669"/>
    <x v="502"/>
    <n v="137602"/>
    <x v="2"/>
    <x v="0"/>
    <x v="0"/>
    <x v="1"/>
    <n v="13000"/>
    <d v="2022-09-23T00:00:00"/>
    <x v="0"/>
    <n v="705"/>
    <x v="92"/>
    <x v="0"/>
    <x v="0"/>
    <s v="Shashank"/>
    <x v="1"/>
  </r>
  <r>
    <s v="https://youtu.be/yP3WyefjzaM"/>
    <n v="4105352"/>
    <s v="iPhone 14 Pro Max vs 14 Pro / 14 / 13 / 13 mini / 12 / SE Battery Test!"/>
    <s v="https://www.youtube.com/c/Mrwhosetheboss/featured"/>
    <s v="Mrwhosetheboss"/>
    <x v="0"/>
    <x v="160"/>
    <n v="1925268338"/>
    <d v="1899-12-30T00:11:17"/>
    <x v="670"/>
    <x v="69"/>
    <n v="103000"/>
    <x v="3"/>
    <x v="0"/>
    <x v="0"/>
    <x v="0"/>
    <n v="8400"/>
    <d v="2022-09-22T00:00:00"/>
    <x v="2"/>
    <n v="1448"/>
    <x v="77"/>
    <x v="0"/>
    <x v="2"/>
    <s v="Jaimo"/>
    <x v="1"/>
  </r>
  <r>
    <s v="https://youtu.be/YrcTF7h2pE8"/>
    <n v="24316"/>
    <s v="LEVEL For 1CR+ SALARY In MAANG ??TIER-3 To 5x SALARY as GOOGLE Data Engineer"/>
    <s v="https://www.youtube.com/c/LearningBridge"/>
    <s v="E-Learning Bridge"/>
    <x v="0"/>
    <x v="257"/>
    <n v="5738229"/>
    <d v="1899-12-30T00:28:51"/>
    <x v="671"/>
    <x v="170"/>
    <n v="548"/>
    <x v="3"/>
    <x v="0"/>
    <x v="1"/>
    <x v="1"/>
    <n v="39"/>
    <d v="2022-09-23T00:00:00"/>
    <x v="0"/>
    <n v="230"/>
    <x v="16"/>
    <x v="0"/>
    <x v="11"/>
    <s v="Jaimo"/>
    <x v="1"/>
  </r>
  <r>
    <s v="https://youtu.be/yRpLlJmRo2w"/>
    <n v="4925529"/>
    <s v="Introduction to Java Language | Lecture 1 | Complete Placement Course"/>
    <s v="(2) Apna College - YouTube"/>
    <s v="Apna College"/>
    <x v="0"/>
    <x v="519"/>
    <n v="302841642"/>
    <d v="1899-12-30T00:18:46"/>
    <x v="672"/>
    <x v="503"/>
    <n v="341000"/>
    <x v="2"/>
    <x v="0"/>
    <x v="0"/>
    <x v="0"/>
    <n v="3183"/>
    <d v="2022-09-23T00:00:00"/>
    <x v="0"/>
    <n v="586"/>
    <x v="0"/>
    <x v="0"/>
    <x v="0"/>
    <s v="Aakash Dodia"/>
    <x v="1"/>
  </r>
  <r>
    <s v="https://youtu.be/YTedmvda7Ng"/>
    <n v="2600221"/>
    <s v="Jaan Hai Meri (Full Video) Radhe Shyam | Prabhas, Pooja Hegde | Armaan M, Amaal M, Rashmi Virag"/>
    <s v="https://www.youtube.com/tseries"/>
    <s v="T-Series"/>
    <x v="2"/>
    <x v="361"/>
    <n v="202297027307"/>
    <d v="1899-12-30T00:04:10"/>
    <x v="212"/>
    <x v="504"/>
    <n v="48000"/>
    <x v="2"/>
    <x v="0"/>
    <x v="0"/>
    <x v="1"/>
    <n v="666"/>
    <d v="2022-09-21T00:00:00"/>
    <x v="2"/>
    <n v="17489"/>
    <x v="139"/>
    <x v="0"/>
    <x v="29"/>
    <s v="Harshit Prajapat"/>
    <x v="4"/>
  </r>
  <r>
    <s v="https://youtu.be/YWmlu_oSBrA"/>
    <n v="263087"/>
    <s v="9 months later.. fallen in Love with unique beautiful DUCATI V4S"/>
    <s v="https://www.youtube.com/c/jsfilmsindia/featured"/>
    <s v="JS Films"/>
    <x v="0"/>
    <x v="520"/>
    <n v="616172107"/>
    <d v="1899-12-30T00:15:40"/>
    <x v="673"/>
    <x v="267"/>
    <n v="21000"/>
    <x v="2"/>
    <x v="0"/>
    <x v="1"/>
    <x v="0"/>
    <n v="985"/>
    <d v="2022-09-24T00:00:00"/>
    <x v="0"/>
    <n v="1244"/>
    <x v="68"/>
    <x v="0"/>
    <x v="2"/>
    <s v="Jaimo"/>
    <x v="1"/>
  </r>
  <r>
    <s v="https://youtu.be/yxYKAcyVVik"/>
    <n v="137751"/>
    <s v="2023 Ferrari Purosangue - The India-friendly V12 Ferrari! | First Look | Autocar India"/>
    <s v="https://www.youtube.com/c/autocarindia1/featured"/>
    <s v="Autocar India"/>
    <x v="0"/>
    <x v="354"/>
    <n v="762498230"/>
    <d v="1899-12-30T00:06:10"/>
    <x v="115"/>
    <x v="39"/>
    <n v="2000"/>
    <x v="3"/>
    <x v="0"/>
    <x v="0"/>
    <x v="1"/>
    <n v="130"/>
    <d v="2022-09-21T00:00:00"/>
    <x v="0"/>
    <n v="3363"/>
    <x v="80"/>
    <x v="0"/>
    <x v="2"/>
    <s v="Jaimo"/>
    <x v="2"/>
  </r>
  <r>
    <s v="https://youtu.be/yzXS2Nj7GVQ"/>
    <n v="11822265"/>
    <s v="The Best Performances Of The Decade Decoded Film Companion"/>
    <s v="https://www.youtube.com/c/TheFilmCompanion"/>
    <s v="Anupama Chopra"/>
    <x v="1"/>
    <x v="521"/>
    <n v="406566113"/>
    <d v="1899-12-30T01:17:23"/>
    <x v="674"/>
    <x v="505"/>
    <n v="212000"/>
    <x v="3"/>
    <x v="1"/>
    <x v="0"/>
    <x v="2"/>
    <n v="40803"/>
    <d v="2021-09-28T00:00:00"/>
    <x v="0"/>
    <n v="2600"/>
    <x v="114"/>
    <x v="1"/>
    <x v="2"/>
    <s v="Sanjay Lakshmanan"/>
    <x v="0"/>
  </r>
  <r>
    <s v="https://youtu.be/Z_4IjTZW14c"/>
    <n v="1604683"/>
    <s v="Prakhar Raj Become Data Scientist at Simpl | Data Scientist Interview | Applied Ai Course Reviews"/>
    <s v="https://www.youtube.com/c/AppliedAICourse"/>
    <s v="Applied AI Course"/>
    <x v="4"/>
    <x v="522"/>
    <n v="13528918"/>
    <d v="1899-12-30T00:18:49"/>
    <x v="675"/>
    <x v="506"/>
    <n v="445"/>
    <x v="3"/>
    <x v="0"/>
    <x v="0"/>
    <x v="2"/>
    <n v="28"/>
    <d v="2022-05-22T00:00:00"/>
    <x v="1"/>
    <n v="512"/>
    <x v="31"/>
    <x v="0"/>
    <x v="0"/>
    <s v="Shashank"/>
    <x v="1"/>
  </r>
  <r>
    <s v="https://youtu.be/z0IZugG2RqU"/>
    <n v="1021985"/>
    <s v="How to setup Drip Irrigation"/>
    <s v="https://www.youtube.com/c/FarmersFriend"/>
    <s v="Farmers Friend"/>
    <x v="2"/>
    <x v="7"/>
    <n v="7809752"/>
    <d v="1899-12-30T00:03:07"/>
    <x v="676"/>
    <x v="6"/>
    <n v="7400"/>
    <x v="3"/>
    <x v="0"/>
    <x v="0"/>
    <x v="0"/>
    <n v="98"/>
    <d v="2021-09-28T00:00:00"/>
    <x v="0"/>
    <n v="64"/>
    <x v="7"/>
    <x v="1"/>
    <x v="2"/>
    <s v="Sanjay Lakshmanan"/>
    <x v="4"/>
  </r>
  <r>
    <s v="https://youtu.be/z1PGJ9quPV8"/>
    <n v="609550"/>
    <s v="Make Your First AI in 15 Minutes with Python"/>
    <s v="https://www.youtube.com/c/Khanradcoder"/>
    <s v="Khanrad"/>
    <x v="0"/>
    <x v="523"/>
    <n v="1499122"/>
    <d v="1899-12-30T00:16:36"/>
    <x v="68"/>
    <x v="507"/>
    <n v="14000"/>
    <x v="3"/>
    <x v="1"/>
    <x v="0"/>
    <x v="0"/>
    <n v="410"/>
    <d v="2022-09-25T00:00:00"/>
    <x v="0"/>
    <n v="66"/>
    <x v="22"/>
    <x v="0"/>
    <x v="2"/>
    <s v="Harshit Prajapat"/>
    <x v="1"/>
  </r>
  <r>
    <s v="https://youtu.be/z8qSUNvvpHE"/>
    <n v="21735"/>
    <s v="A Geopolitical Tour of This World"/>
    <s v="https://www.youtube.com/c/StudyGlows"/>
    <s v="Siddhant Agnihotri"/>
    <x v="0"/>
    <x v="59"/>
    <n v="233236895"/>
    <d v="1899-12-30T00:11:55"/>
    <x v="403"/>
    <x v="508"/>
    <n v="13000"/>
    <x v="2"/>
    <x v="0"/>
    <x v="0"/>
    <x v="1"/>
    <n v="89"/>
    <d v="2022-09-21T00:00:00"/>
    <x v="0"/>
    <n v="7000"/>
    <x v="107"/>
    <x v="0"/>
    <x v="12"/>
    <s v="Adarsh"/>
    <x v="1"/>
  </r>
  <r>
    <s v="https://youtu.be/zAICu_dIlUs"/>
    <n v="10469139"/>
    <s v="Easy Tawa Pizza | तवा पिज्जा रेसिपी | Pizza at home without oven without yeast | Chef Ranveer Brar"/>
    <s v="https://www.youtube.com/c/ChefRanveer"/>
    <s v="Chef Ranveer"/>
    <x v="0"/>
    <x v="524"/>
    <n v="646530374"/>
    <d v="1899-12-30T00:13:30"/>
    <x v="677"/>
    <x v="509"/>
    <n v="1000"/>
    <x v="2"/>
    <x v="0"/>
    <x v="0"/>
    <x v="9"/>
    <n v="9254"/>
    <d v="2022-09-23T00:00:00"/>
    <x v="0"/>
    <n v="632"/>
    <x v="109"/>
    <x v="0"/>
    <x v="36"/>
    <s v="Aakash Dodia"/>
    <x v="1"/>
  </r>
  <r>
    <s v="https://youtu.be/ZfjOJiwaTTo"/>
    <n v="1199639"/>
    <s v="5 Insanely EASY Ways To Make Money Online [Zero Investment] | Part Time Jobs For Students"/>
    <s v="https://www.youtube.com/c/bekifaayati"/>
    <s v="Bekifaayati"/>
    <x v="1"/>
    <x v="220"/>
    <n v="195720199"/>
    <d v="1899-12-30T00:06:58"/>
    <x v="678"/>
    <x v="510"/>
    <n v="69000"/>
    <x v="2"/>
    <x v="0"/>
    <x v="0"/>
    <x v="2"/>
    <n v="986"/>
    <d v="2022-09-20T00:00:00"/>
    <x v="2"/>
    <n v="305"/>
    <x v="18"/>
    <x v="0"/>
    <x v="1"/>
    <s v="Shashank"/>
    <x v="2"/>
  </r>
  <r>
    <s v="https://youtu.be/ZjtfnN2W2pw"/>
    <n v="2638877"/>
    <s v="Podi Penne - Thakara - Music Mojo Season 4 - KappaTV"/>
    <s v="https://www.youtube.com/c/MBIkappatv"/>
    <s v="kappa tv"/>
    <x v="2"/>
    <x v="354"/>
    <s v="889337028 "/>
    <d v="1899-12-30T00:04:55"/>
    <x v="40"/>
    <x v="511"/>
    <n v="26000"/>
    <x v="9"/>
    <x v="1"/>
    <x v="0"/>
    <x v="0"/>
    <n v="956"/>
    <d v="2021-09-28T00:00:00"/>
    <x v="0"/>
    <n v="13000"/>
    <x v="140"/>
    <x v="0"/>
    <x v="4"/>
    <s v="Sanjay Lakshmanan"/>
    <x v="4"/>
  </r>
  <r>
    <s v="https://youtu.be/ZjzrjJhcnq8"/>
    <n v="463691"/>
    <s v="Reving hard My ZX10R While taking to Girls Meet|ZX10R ka Atank|Z900 Rider"/>
    <s v="https://www.youtube.com/c/Z900Rider/featured"/>
    <s v="Z900 Rider"/>
    <x v="0"/>
    <x v="525"/>
    <n v="117042686"/>
    <d v="1899-12-30T00:19:58"/>
    <x v="664"/>
    <x v="69"/>
    <n v="8300"/>
    <x v="2"/>
    <x v="0"/>
    <x v="0"/>
    <x v="1"/>
    <n v="149"/>
    <d v="2022-09-21T00:00:00"/>
    <x v="0"/>
    <n v="471"/>
    <x v="1"/>
    <x v="0"/>
    <x v="2"/>
    <s v="Jaimo"/>
    <x v="1"/>
  </r>
  <r>
    <s v="https://youtu.be/ZmeQvz0wFAg"/>
    <n v="108512"/>
    <s v="Delivery Leli aj New Bike ki First in India | First in Uttarakhand"/>
    <s v="https://www.youtube.com/c/BakhandiBlow"/>
    <s v="Bakhandi Blow"/>
    <x v="0"/>
    <x v="526"/>
    <n v="93896257"/>
    <d v="1899-12-30T00:10:36"/>
    <x v="679"/>
    <x v="102"/>
    <n v="11000"/>
    <x v="2"/>
    <x v="0"/>
    <x v="0"/>
    <x v="1"/>
    <n v="505"/>
    <d v="2022-09-20T00:00:00"/>
    <x v="0"/>
    <n v="288"/>
    <x v="12"/>
    <x v="0"/>
    <x v="0"/>
    <s v="Jaimo"/>
    <x v="1"/>
  </r>
  <r>
    <s v="https://youtu.be/zmSjV0_t6-8"/>
    <n v="97829"/>
    <s v="How To Start Coding"/>
    <s v="https://www.youtube.com/channel/UCiTljW6FMHQQhK81MWVGoag"/>
    <s v="Rohit Negi"/>
    <x v="0"/>
    <x v="527"/>
    <n v="5219031"/>
    <d v="1899-12-30T00:16:36"/>
    <x v="68"/>
    <x v="185"/>
    <n v="37000"/>
    <x v="2"/>
    <x v="1"/>
    <x v="0"/>
    <x v="2"/>
    <n v="458"/>
    <d v="2022-08-26T00:00:00"/>
    <x v="0"/>
    <n v="56"/>
    <x v="0"/>
    <x v="0"/>
    <x v="4"/>
    <s v="Adarsh"/>
    <x v="1"/>
  </r>
  <r>
    <s v="https://youtu.be/zN2RNPddFMI"/>
    <n v="506780"/>
    <s v="GIFT BOX UNBOXING !! 16,000₹ Worth Deepavali Fireworks Crackers Gift Box Comparison"/>
    <s v="https://www.youtube.com/c/DANJRVLOGS"/>
    <s v="DAN JR Vlogs"/>
    <x v="0"/>
    <x v="528"/>
    <n v="625002088"/>
    <d v="1899-12-30T00:20:43"/>
    <x v="680"/>
    <x v="3"/>
    <n v="14000"/>
    <x v="5"/>
    <x v="0"/>
    <x v="0"/>
    <x v="1"/>
    <n v="436"/>
    <d v="2022-09-22T00:00:00"/>
    <x v="0"/>
    <n v="1408"/>
    <x v="31"/>
    <x v="0"/>
    <x v="11"/>
    <s v="Jaimo"/>
    <x v="1"/>
  </r>
  <r>
    <s v="https://youtu.be/ZoA-ZJcghOU"/>
    <n v="36335"/>
    <s v="Only 3 Months Left..."/>
    <s v="https://www.youtube.com/c/RahulMyoutubeChannel"/>
    <s v="Rahul M"/>
    <x v="0"/>
    <x v="529"/>
    <n v="40466247"/>
    <d v="1899-12-30T00:07:35"/>
    <x v="681"/>
    <x v="69"/>
    <n v="1900"/>
    <x v="5"/>
    <x v="0"/>
    <x v="1"/>
    <x v="0"/>
    <n v="248"/>
    <d v="2022-09-22T00:00:00"/>
    <x v="0"/>
    <n v="447"/>
    <x v="4"/>
    <x v="0"/>
    <x v="1"/>
    <s v="Jaimo"/>
    <x v="2"/>
  </r>
  <r>
    <s v="https://youtu.be/ZsqSucH58D4"/>
    <n v="7904356"/>
    <s v="#OptionsTrading Live for Beginners | How to Make Money in #ShareMarket? | Live Demo on #Upstox"/>
    <s v="(2) Pushkar Raj Thakur: Business Coach - YouTube"/>
    <s v="Pushkar Raj Thakur"/>
    <x v="0"/>
    <x v="530"/>
    <n v="395111311"/>
    <d v="1899-12-30T00:20:38"/>
    <x v="528"/>
    <x v="253"/>
    <n v="341000"/>
    <x v="2"/>
    <x v="1"/>
    <x v="0"/>
    <x v="1"/>
    <n v="14564"/>
    <d v="2022-09-23T00:00:00"/>
    <x v="0"/>
    <n v="1000"/>
    <x v="111"/>
    <x v="0"/>
    <x v="6"/>
    <s v="Aakash Dodia"/>
    <x v="1"/>
  </r>
  <r>
    <s v="https://youtu.be/ZURRyjOM660"/>
    <n v="4600241"/>
    <s v="Samsung Galaxy A52 vs Redmi Note 10 Pro MAX vs Realme 8 pro Camera TEST"/>
    <s v="https://www.youtube.com/c/GyanTherapy"/>
    <s v="Rakesh"/>
    <x v="0"/>
    <x v="531"/>
    <n v="371213092"/>
    <d v="1899-12-30T00:10:56"/>
    <x v="682"/>
    <x v="350"/>
    <n v="122000"/>
    <x v="2"/>
    <x v="1"/>
    <x v="0"/>
    <x v="0"/>
    <n v="3946"/>
    <d v="2022-09-20T00:00:00"/>
    <x v="0"/>
    <n v="905"/>
    <x v="25"/>
    <x v="0"/>
    <x v="1"/>
    <s v="Aakash Dodia"/>
    <x v="1"/>
  </r>
  <r>
    <s v="https://youtu.be/ZwcccYeHD3o"/>
    <n v="93641"/>
    <s v="Mahindra XUV400 | Tata Nexon EV Killer? | Review | PowerDrift"/>
    <s v="https://www.youtube.com/powerdrift"/>
    <s v="Power Drift"/>
    <x v="2"/>
    <x v="532"/>
    <n v="767212573"/>
    <d v="1899-12-30T00:06:11"/>
    <x v="360"/>
    <x v="3"/>
    <n v="890"/>
    <x v="3"/>
    <x v="0"/>
    <x v="0"/>
    <x v="1"/>
    <n v="69"/>
    <d v="2022-09-20T00:00:00"/>
    <x v="0"/>
    <n v="2424"/>
    <x v="58"/>
    <x v="0"/>
    <x v="12"/>
    <s v="Jaimo"/>
    <x v="2"/>
  </r>
  <r>
    <s v="https://youtu.be/ZY8miO-5RlE"/>
    <n v="788767"/>
    <s v="Ananya Panday Got Roasted In Movie Trailer😂 Ft.Jacqueline &amp; Suresh"/>
    <s v="https://www.youtube.com/channel/UCy2mVoZ0NPr49ZRN5mEL7sg"/>
    <s v="Dhiru"/>
    <x v="0"/>
    <x v="474"/>
    <n v="428689158"/>
    <d v="1899-12-30T00:09:16"/>
    <x v="683"/>
    <x v="9"/>
    <n v="9400"/>
    <x v="2"/>
    <x v="0"/>
    <x v="0"/>
    <x v="0"/>
    <n v="805"/>
    <d v="2022-08-26T00:00:00"/>
    <x v="0"/>
    <n v="238"/>
    <x v="22"/>
    <x v="0"/>
    <x v="0"/>
    <s v="Adarsh"/>
    <x v="2"/>
  </r>
  <r>
    <s v="https://youtu.be/ZyzZwSj0TFg"/>
    <n v="62089"/>
    <s v="Phone?| Tamil Tech"/>
    <s v="https://www.youtube.com/c/TamilTechOfficial/featured"/>
    <s v="Tamil tech"/>
    <x v="0"/>
    <x v="159"/>
    <n v="468327010"/>
    <d v="1899-12-30T00:03:14"/>
    <x v="357"/>
    <x v="69"/>
    <n v="3400"/>
    <x v="5"/>
    <x v="0"/>
    <x v="0"/>
    <x v="1"/>
    <n v="384"/>
    <d v="2022-09-23T00:00:00"/>
    <x v="0"/>
    <n v="2215"/>
    <x v="129"/>
    <x v="0"/>
    <x v="12"/>
    <s v="Jaimo"/>
    <x v="4"/>
  </r>
  <r>
    <s v="https://www.youtube.com/watch?v=QCVxQ_3Ejkg"/>
    <n v="4308230"/>
    <s v="A Message From Chad and Steve"/>
    <s v="https://www.youtube.com/c/youtube"/>
    <s v="YouTube"/>
    <x v="2"/>
    <x v="533"/>
    <n v="27725160330"/>
    <d v="1899-12-30T00:01:36"/>
    <x v="684"/>
    <x v="512"/>
    <n v="27000"/>
    <x v="3"/>
    <x v="1"/>
    <x v="0"/>
    <x v="0"/>
    <n v="6453"/>
    <d v="2022-10-01T00:00:00"/>
    <x v="3"/>
    <n v="545"/>
    <x v="20"/>
    <x v="0"/>
    <x v="38"/>
    <s v="Mafaz Ali"/>
    <x v="3"/>
  </r>
  <r>
    <s v="https://www.youtube.com/watch?v=QRS8MkLhQmM"/>
    <n v="1751708"/>
    <s v="YouTube Captions and Subtitles"/>
    <s v="https://www.youtube.com/c/youtube"/>
    <s v="YouTube"/>
    <x v="2"/>
    <x v="533"/>
    <n v="27725160330"/>
    <d v="1899-12-30T00:01:36"/>
    <x v="684"/>
    <x v="513"/>
    <n v="3800"/>
    <x v="3"/>
    <x v="1"/>
    <x v="0"/>
    <x v="0"/>
    <n v="0"/>
    <s v="N/A"/>
    <x v="6"/>
    <n v="545"/>
    <x v="20"/>
    <x v="0"/>
    <x v="38"/>
    <s v="Mafaz Ali"/>
    <x v="3"/>
  </r>
  <r>
    <s v="https://www.youtube.com/watch?v=xF1uGjxn46w"/>
    <n v="33317"/>
    <s v="DESI Bacha/ The Annoying one"/>
    <s v="https://www.youtube.com/c/MonkeyMagicc"/>
    <s v="Raunak Sahni"/>
    <x v="0"/>
    <x v="358"/>
    <n v="290179654"/>
    <d v="1899-12-30T00:04:11"/>
    <x v="685"/>
    <x v="514"/>
    <n v="1400"/>
    <x v="2"/>
    <x v="1"/>
    <x v="0"/>
    <x v="1"/>
    <n v="169"/>
    <d v="2022-10-03T00:00:00"/>
    <x v="1"/>
    <n v="202"/>
    <x v="27"/>
    <x v="0"/>
    <x v="0"/>
    <s v="Mafaz Ali"/>
    <x v="4"/>
  </r>
  <r>
    <s v="https://www.youtube.com/watch?v=DhKoFJ3NZQs"/>
    <n v="68406"/>
    <s v="Why I Quit my Job for Youtube | My Story"/>
    <s v="https://www.youtube.com/c/MonkeyMagicc"/>
    <s v="Raunak Sahni"/>
    <x v="0"/>
    <x v="358"/>
    <n v="290179654"/>
    <d v="1899-12-30T00:10:22"/>
    <x v="541"/>
    <x v="391"/>
    <n v="5800"/>
    <x v="2"/>
    <x v="1"/>
    <x v="0"/>
    <x v="0"/>
    <n v="393"/>
    <d v="2022-10-03T00:00:00"/>
    <x v="0"/>
    <n v="202"/>
    <x v="27"/>
    <x v="0"/>
    <x v="0"/>
    <s v="Mafaz Ali"/>
    <x v="1"/>
  </r>
  <r>
    <s v="https://www.youtube.com/watch?v=v2TPe2KRlHQ&amp;t"/>
    <n v="3882610"/>
    <s v="I spent 4 Days Inside INDIA'S LONGEST TRAIN (78+ Hours)"/>
    <s v="https://www.youtube.com/c/MonkeyMagicc"/>
    <s v="Raunak Sahni"/>
    <x v="0"/>
    <x v="358"/>
    <n v="290179654"/>
    <d v="1899-12-30T00:17:19"/>
    <x v="686"/>
    <x v="515"/>
    <n v="244000"/>
    <x v="2"/>
    <x v="0"/>
    <x v="0"/>
    <x v="0"/>
    <n v="8530"/>
    <d v="2022-10-04T00:00:00"/>
    <x v="0"/>
    <n v="202"/>
    <x v="27"/>
    <x v="0"/>
    <x v="0"/>
    <s v="Mafaz Ali"/>
    <x v="1"/>
  </r>
  <r>
    <s v="https://www.youtube.com/watch?v=k8n1-9ptB8M"/>
    <n v="285858"/>
    <s v="ONE MILLION SPECIAL, THANK YOU | Monkey Magic"/>
    <s v="https://www.youtube.com/c/MonkeyMagicc"/>
    <s v="Raunak Sahni"/>
    <x v="0"/>
    <x v="358"/>
    <n v="290179654"/>
    <d v="1899-12-30T00:03:58"/>
    <x v="687"/>
    <x v="102"/>
    <n v="44000"/>
    <x v="2"/>
    <x v="0"/>
    <x v="0"/>
    <x v="0"/>
    <n v="2588"/>
    <d v="2022-10-05T00:00:00"/>
    <x v="0"/>
    <n v="202"/>
    <x v="27"/>
    <x v="0"/>
    <x v="0"/>
    <s v="Mafaz Ali"/>
    <x v="4"/>
  </r>
  <r>
    <s v="https://www.youtube.com/watch?v=bcD3iIPv5YE"/>
    <n v="413266"/>
    <s v="PONDICHERRY VLOG | Solo Girl in Pondicherry | Things to do in Pondicherry"/>
    <s v="https://www.youtube.com/c/TanyaKhanijow"/>
    <s v="Tanya Khanijow"/>
    <x v="1"/>
    <x v="534"/>
    <n v="72012137"/>
    <d v="1899-12-30T00:07:40"/>
    <x v="4"/>
    <x v="516"/>
    <n v="11000"/>
    <x v="13"/>
    <x v="0"/>
    <x v="0"/>
    <x v="0"/>
    <n v="571"/>
    <d v="2022-09-29T00:00:00"/>
    <x v="0"/>
    <n v="26"/>
    <x v="35"/>
    <x v="0"/>
    <x v="4"/>
    <s v="Mafaz Ali"/>
    <x v="2"/>
  </r>
  <r>
    <s v="https://www.youtube.com/watch?v=tbx5lQYHfpU"/>
    <n v="1400445"/>
    <s v="Who Am I? Life after quitting my job! My education, story, YouTube Career! First Q&amp;A ever!"/>
    <s v="https://www.youtube.com/c/TanyaKhanijow"/>
    <s v="Tanya Khanijow"/>
    <x v="1"/>
    <x v="534"/>
    <n v="72012137"/>
    <d v="1899-12-30T00:12:58"/>
    <x v="688"/>
    <x v="517"/>
    <n v="48000"/>
    <x v="13"/>
    <x v="0"/>
    <x v="0"/>
    <x v="0"/>
    <n v="2833"/>
    <d v="2022-09-28T00:00:00"/>
    <x v="0"/>
    <n v="26"/>
    <x v="35"/>
    <x v="0"/>
    <x v="4"/>
    <s v="Mafaz Ali"/>
    <x v="1"/>
  </r>
  <r>
    <s v="https://www.youtube.com/watch?v=Ya8Qv6DpWlY"/>
    <n v="953626"/>
    <s v="Dzukou Valley Nagaland | The Trash Problem in Indian Mountains | Ep3 | North East India Travel"/>
    <s v="https://www.youtube.com/c/TanyaKhanijow"/>
    <s v="Tanya Khanijow"/>
    <x v="1"/>
    <x v="534"/>
    <n v="72012137"/>
    <d v="1899-12-30T00:21:36"/>
    <x v="689"/>
    <x v="285"/>
    <n v="44000"/>
    <x v="13"/>
    <x v="1"/>
    <x v="0"/>
    <x v="0"/>
    <n v="2862"/>
    <d v="2022-09-21T00:00:00"/>
    <x v="0"/>
    <n v="26"/>
    <x v="35"/>
    <x v="1"/>
    <x v="4"/>
    <s v="Mafaz Ali"/>
    <x v="1"/>
  </r>
  <r>
    <s v="https://www.youtube.com/watch?v=Vpv8eMlXuzM"/>
    <n v="3969775"/>
    <s v="SANSKRIT LOVE SONG TO INDIA"/>
    <s v="https://www.youtube.com/channel/UCl4l2tOcEw3oNmjcy6zDPjw"/>
    <s v="Gaiea Sanskrit"/>
    <x v="1"/>
    <x v="535"/>
    <n v="41450722"/>
    <d v="1899-12-30T00:04:23"/>
    <x v="690"/>
    <x v="400"/>
    <n v="216000"/>
    <x v="14"/>
    <x v="0"/>
    <x v="0"/>
    <x v="0"/>
    <n v="17681"/>
    <d v="2022-10-04T00:00:00"/>
    <x v="0"/>
    <n v="176"/>
    <x v="123"/>
    <x v="0"/>
    <x v="12"/>
    <s v="Mafaz Ali"/>
    <x v="4"/>
  </r>
  <r>
    <s v="https://www.youtube.com/watch?v=djTNi6edmTI"/>
    <n v="397210"/>
    <s v="Beautiful Sanskrit Song | for the Welfare of All"/>
    <s v="https://www.youtube.com/channel/UCl4l2tOcEw3oNmjcy6zDPjw"/>
    <s v="Gaiea Sanskrit"/>
    <x v="1"/>
    <x v="535"/>
    <n v="41450722"/>
    <d v="1899-12-30T00:03:58"/>
    <x v="687"/>
    <x v="281"/>
    <n v="15000"/>
    <x v="14"/>
    <x v="0"/>
    <x v="0"/>
    <x v="0"/>
    <n v="1275"/>
    <d v="2022-09-30T00:00:00"/>
    <x v="0"/>
    <n v="176"/>
    <x v="123"/>
    <x v="0"/>
    <x v="12"/>
    <s v="Mafaz Ali"/>
    <x v="4"/>
  </r>
  <r>
    <s v="https://www.youtube.com/watch?v=DVwH-1VpckA"/>
    <n v="1516"/>
    <s v="Birthday Song in Sanskrit | जन्मदिनगीतम् | Tejomayanandaji | संस्कृत जन्मदिन गीत | Shibus Sanskrit"/>
    <s v="https://www.youtube.com/channel/UCuGQx6ZSrXQIJl7wE5sxbFQ"/>
    <s v="Shibus Sanskrit"/>
    <x v="0"/>
    <x v="536"/>
    <n v="921622"/>
    <d v="1899-12-30T00:01:26"/>
    <x v="64"/>
    <x v="255"/>
    <n v="50"/>
    <x v="14"/>
    <x v="0"/>
    <x v="1"/>
    <x v="2"/>
    <n v="5"/>
    <d v="2022-09-15T00:00:00"/>
    <x v="4"/>
    <n v="259"/>
    <x v="44"/>
    <x v="0"/>
    <x v="0"/>
    <s v="Mafaz Ali"/>
    <x v="3"/>
  </r>
  <r>
    <s v="https://www.youtube.com/watch?v=jAjxne04DPs"/>
    <n v="746"/>
    <s v="Happy Wedding | H S Prannoy |"/>
    <s v="https://www.youtube.com/channel/UCuGQx6ZSrXQIJl7wE5sxbFQ"/>
    <s v="Shibus Sanskrit"/>
    <x v="0"/>
    <x v="536"/>
    <n v="921622"/>
    <d v="1899-12-30T00:01:09"/>
    <x v="691"/>
    <x v="29"/>
    <n v="31"/>
    <x v="14"/>
    <x v="0"/>
    <x v="1"/>
    <x v="2"/>
    <n v="9"/>
    <d v="2022-09-24T00:00:00"/>
    <x v="4"/>
    <n v="259"/>
    <x v="44"/>
    <x v="0"/>
    <x v="0"/>
    <s v="Mafaz Ali"/>
    <x v="3"/>
  </r>
  <r>
    <s v="https://www.youtube.com/watch?v=NT7Qvi3f-zc"/>
    <n v="8501"/>
    <s v="We Shall Overcome in Sanskrit | Hum Honge Kamyab in Sanskrit | संसिद्धाः स्याम वयम्"/>
    <s v="https://www.youtube.com/channel/UCuGQx6ZSrXQIJl7wE5sxbFQ"/>
    <s v="Shibus Sanskrit"/>
    <x v="0"/>
    <x v="536"/>
    <n v="921622"/>
    <d v="1899-12-30T00:02:45"/>
    <x v="415"/>
    <x v="104"/>
    <n v="271"/>
    <x v="14"/>
    <x v="0"/>
    <x v="1"/>
    <x v="0"/>
    <n v="25"/>
    <d v="2022-10-04T00:00:00"/>
    <x v="4"/>
    <n v="259"/>
    <x v="44"/>
    <x v="0"/>
    <x v="0"/>
    <s v="Mafaz Ali"/>
    <x v="4"/>
  </r>
  <r>
    <s v="https://www.youtube.com/watch?v=tYBOMw7Ob8E"/>
    <n v="35685"/>
    <s v="Intermediate SQL Tutorial | Having Clause"/>
    <s v="https://www.youtube.com/c/AlexTheAnalyst"/>
    <s v="Alex The Analyst"/>
    <x v="0"/>
    <x v="537"/>
    <n v="11382867"/>
    <d v="1899-12-30T00:03:30"/>
    <x v="382"/>
    <x v="416"/>
    <n v="1100"/>
    <x v="3"/>
    <x v="1"/>
    <x v="0"/>
    <x v="0"/>
    <n v="36"/>
    <d v="2022-09-24T00:00:00"/>
    <x v="0"/>
    <n v="164"/>
    <x v="0"/>
    <x v="0"/>
    <x v="0"/>
    <s v="Mafaz Ali"/>
    <x v="4"/>
  </r>
  <r>
    <s v="https://www.youtube.com/watch?v=-bSkREem8dM"/>
    <n v="190367"/>
    <s v="Database vs Data Warehouse vs Data Lake | What is the Difference?"/>
    <s v="https://www.youtube.com/c/AlexTheAnalyst"/>
    <s v="Alex The Analyst"/>
    <x v="0"/>
    <x v="537"/>
    <n v="11382867"/>
    <d v="1899-12-30T00:05:21"/>
    <x v="692"/>
    <x v="518"/>
    <n v="6000"/>
    <x v="3"/>
    <x v="1"/>
    <x v="0"/>
    <x v="0"/>
    <n v="151"/>
    <d v="2022-10-01T00:00:00"/>
    <x v="0"/>
    <n v="164"/>
    <x v="0"/>
    <x v="0"/>
    <x v="0"/>
    <s v="Mafaz Ali"/>
    <x v="4"/>
  </r>
  <r>
    <s v="https://www.youtube.com/watch?v=L3-uVawPLKc"/>
    <n v="2317688"/>
    <s v="What is Excel and How to use it?"/>
    <s v="https://www.youtube.com/c/ExcelTutorials"/>
    <s v="Chandoo"/>
    <x v="0"/>
    <x v="538"/>
    <n v="21714896"/>
    <d v="1899-12-30T00:09:45"/>
    <x v="560"/>
    <x v="436"/>
    <n v="24000"/>
    <x v="3"/>
    <x v="1"/>
    <x v="0"/>
    <x v="0"/>
    <n v="373"/>
    <d v="2022-10-04T00:00:00"/>
    <x v="1"/>
    <n v="383"/>
    <x v="6"/>
    <x v="0"/>
    <x v="0"/>
    <s v="Mafaz Ali"/>
    <x v="2"/>
  </r>
  <r>
    <s v="https://www.youtube.com/watch?v=qvYyi-d9HRs"/>
    <n v="36148"/>
    <s v="What are Excel Formulas and How to Write them?"/>
    <s v="https://www.youtube.com/c/ExcelTutorials"/>
    <s v="Chandoo"/>
    <x v="0"/>
    <x v="538"/>
    <n v="21714896"/>
    <d v="1899-12-30T00:09:45"/>
    <x v="560"/>
    <x v="436"/>
    <n v="352"/>
    <x v="3"/>
    <x v="1"/>
    <x v="1"/>
    <x v="0"/>
    <n v="18"/>
    <d v="2022-09-20T00:00:00"/>
    <x v="1"/>
    <n v="383"/>
    <x v="6"/>
    <x v="0"/>
    <x v="0"/>
    <s v="Mafaz Ali"/>
    <x v="2"/>
  </r>
  <r>
    <s v="https://www.youtube.com/watch?v=0R1LCYpiQsw"/>
    <n v="33214"/>
    <s v="Tools I use as a Data Analyst (ft. Coursera Plus)"/>
    <s v="https://www.youtube.com/c/LukeBarousse"/>
    <s v="Luke Barouse"/>
    <x v="0"/>
    <x v="539"/>
    <n v="11008915"/>
    <d v="1899-12-30T00:09:15"/>
    <x v="693"/>
    <x v="42"/>
    <n v="943"/>
    <x v="3"/>
    <x v="1"/>
    <x v="0"/>
    <x v="6"/>
    <n v="80"/>
    <d v="2022-10-04T00:00:00"/>
    <x v="2"/>
    <n v="79"/>
    <x v="18"/>
    <x v="0"/>
    <x v="0"/>
    <s v="Mafaz Ali"/>
    <x v="2"/>
  </r>
  <r>
    <s v="https://www.youtube.com/watch?v=tBfIh3VQX2o"/>
    <n v="70815"/>
    <s v="How much Math I use as a Data Analyst"/>
    <s v="https://www.youtube.com/c/LukeBarousse"/>
    <s v="Luke Barouse"/>
    <x v="0"/>
    <x v="539"/>
    <n v="11008915"/>
    <d v="1899-12-30T00:10:05"/>
    <x v="526"/>
    <x v="43"/>
    <n v="3100"/>
    <x v="3"/>
    <x v="1"/>
    <x v="0"/>
    <x v="1"/>
    <n v="300"/>
    <d v="2022-10-03T00:00:00"/>
    <x v="2"/>
    <n v="79"/>
    <x v="18"/>
    <x v="0"/>
    <x v="0"/>
    <s v="Mafaz Ali"/>
    <x v="1"/>
  </r>
  <r>
    <s v="https://www.youtube.com/watch?v=ddRtp9j-M1U"/>
    <n v="793"/>
    <s v="What is Pandas Library | Why Pandas? | Data Analysis using Python | Part 5"/>
    <s v="https://www.youtube.com/channel/UCPvDKIsrjA_h3g5yZJwCIHA"/>
    <s v="Ayushi Mishra"/>
    <x v="1"/>
    <x v="540"/>
    <n v="737687"/>
    <d v="1899-12-30T00:04:53"/>
    <x v="694"/>
    <x v="300"/>
    <n v="17"/>
    <x v="3"/>
    <x v="1"/>
    <x v="0"/>
    <x v="1"/>
    <n v="20"/>
    <d v="2022-10-04T00:00:00"/>
    <x v="0"/>
    <n v="105"/>
    <x v="51"/>
    <x v="0"/>
    <x v="0"/>
    <s v="Mafaz Ali"/>
    <x v="4"/>
  </r>
  <r>
    <s v="https://www.youtube.com/watch?v=Ws40StFQv4I"/>
    <n v="224"/>
    <s v="Pandas Series and DataFrames | Pandas Tutorial Part 1 | Data Analysis using Python"/>
    <s v="https://www.youtube.com/channel/UCPvDKIsrjA_h3g5yZJwCIHA"/>
    <s v="Ayushi Mishra"/>
    <x v="1"/>
    <x v="540"/>
    <n v="737687"/>
    <d v="1899-12-30T00:15:02"/>
    <x v="341"/>
    <x v="120"/>
    <n v="8"/>
    <x v="3"/>
    <x v="1"/>
    <x v="0"/>
    <x v="2"/>
    <n v="2"/>
    <d v="2022-10-04T00:00:00"/>
    <x v="0"/>
    <n v="105"/>
    <x v="51"/>
    <x v="0"/>
    <x v="0"/>
    <s v="Mafaz Ali"/>
    <x v="1"/>
  </r>
  <r>
    <s v="https://www.youtube.com/watch?v=mkguKzXItYk"/>
    <n v="691431"/>
    <s v="My Day Inside The Unique Goa Elections ft. Mahua, Modi &amp; Sachin Pilot | Unfiltered By Samdish"/>
    <s v="https://www.youtube.com/c/UNFILTEREDbySamdish"/>
    <s v="Samdish Bhatia"/>
    <x v="0"/>
    <x v="541"/>
    <n v="24329363"/>
    <d v="1899-12-30T00:00:44"/>
    <x v="90"/>
    <x v="519"/>
    <n v="42000"/>
    <x v="15"/>
    <x v="1"/>
    <x v="0"/>
    <x v="2"/>
    <n v="2831"/>
    <d v="2022-09-28T00:00:00"/>
    <x v="0"/>
    <n v="28"/>
    <x v="57"/>
    <x v="1"/>
    <x v="0"/>
    <s v="Mafaz Ali"/>
    <x v="3"/>
  </r>
  <r>
    <s v="https://www.youtube.com/watch?v=ozwfKTi461k"/>
    <n v="3147765"/>
    <s v="Unfiltered By Samdish ft. Pankaj Tripathi | Full Video"/>
    <s v="https://www.youtube.com/c/UNFILTEREDbySamdish"/>
    <s v="Samdish Bhatia"/>
    <x v="0"/>
    <x v="541"/>
    <n v="24329363"/>
    <d v="1899-12-30T00:47:39"/>
    <x v="695"/>
    <x v="520"/>
    <n v="111000"/>
    <x v="15"/>
    <x v="1"/>
    <x v="0"/>
    <x v="2"/>
    <n v="3239"/>
    <d v="2022-10-04T00:00:00"/>
    <x v="0"/>
    <n v="28"/>
    <x v="57"/>
    <x v="1"/>
    <x v="0"/>
    <s v="Mafaz Ali"/>
    <x v="0"/>
  </r>
  <r>
    <s v="https://www.youtube.com/watch?v=5mU5XED7YGA"/>
    <n v="10316"/>
    <s v="DILBAR SPOOF BILBHAR | Satyameva Jayate | John Abraham Nora Fatehi | Neha Kakkar"/>
    <s v="https://www.youtube.com/c/khushaalpawaar"/>
    <s v="Khushal Pawar"/>
    <x v="0"/>
    <x v="542"/>
    <n v="220151408"/>
    <d v="1899-12-30T00:00:59"/>
    <x v="696"/>
    <x v="521"/>
    <n v="760"/>
    <x v="2"/>
    <x v="0"/>
    <x v="0"/>
    <x v="0"/>
    <n v="31"/>
    <d v="2022-09-23T00:00:00"/>
    <x v="0"/>
    <n v="108"/>
    <x v="1"/>
    <x v="0"/>
    <x v="0"/>
    <s v="Mafaz Ali"/>
    <x v="3"/>
  </r>
  <r>
    <s v="https://www.youtube.com/watch?v=3RMKX4Zzw68"/>
    <n v="75789"/>
    <s v="Tuzo Mog Maka Zala by Prajoth D'sa (Official Lyrical Video Song) | Super Hit Konkani Album Song"/>
    <s v="https://www.youtube.com/channel/UCzJU55wSd6YUhQVyWsqw2ZA"/>
    <s v="Prajoth D'sa"/>
    <x v="0"/>
    <x v="543"/>
    <n v="764691"/>
    <d v="1899-12-30T00:04:31"/>
    <x v="697"/>
    <x v="522"/>
    <n v="855"/>
    <x v="16"/>
    <x v="1"/>
    <x v="0"/>
    <x v="0"/>
    <n v="29"/>
    <d v="2022-09-20T00:00:00"/>
    <x v="0"/>
    <n v="27"/>
    <x v="4"/>
    <x v="0"/>
    <x v="0"/>
    <s v="Mafaz Ali"/>
    <x v="4"/>
  </r>
  <r>
    <s v="https://www.youtube.com/watch?v=kqQTNKotVYk"/>
    <n v="1640"/>
    <s v="NAACH [Konkani EDM] by Prajoth D'sa &amp; Rosh Fernandes"/>
    <s v="https://www.youtube.com/channel/UCzJU55wSd6YUhQVyWsqw2ZA"/>
    <s v="Prajoth D'sa"/>
    <x v="0"/>
    <x v="543"/>
    <n v="764691"/>
    <d v="1899-12-30T00:02:45"/>
    <x v="415"/>
    <x v="102"/>
    <n v="159"/>
    <x v="16"/>
    <x v="1"/>
    <x v="0"/>
    <x v="0"/>
    <n v="59"/>
    <d v="2022-09-20T00:00:00"/>
    <x v="0"/>
    <n v="27"/>
    <x v="4"/>
    <x v="0"/>
    <x v="0"/>
    <s v="Mafaz Ali"/>
    <x v="4"/>
  </r>
  <r>
    <s v="https://www.youtube.com/watch?v=DQFbTVntxxg"/>
    <n v="491854"/>
    <s v="Tunturu Alli Neera Haadu | Ankita Kundu | Cover Version"/>
    <s v="https://www.youtube.com/c/AnkitaKunduofficial"/>
    <s v="Ankita Kundu"/>
    <x v="1"/>
    <x v="544"/>
    <n v="11663152"/>
    <d v="1899-12-30T00:04:06"/>
    <x v="556"/>
    <x v="523"/>
    <n v="14000"/>
    <x v="0"/>
    <x v="1"/>
    <x v="0"/>
    <x v="0"/>
    <n v="495"/>
    <d v="2022-09-26T00:00:00"/>
    <x v="0"/>
    <n v="48"/>
    <x v="22"/>
    <x v="1"/>
    <x v="2"/>
    <s v="Mafaz Ali"/>
    <x v="4"/>
  </r>
  <r>
    <s v="https://www.youtube.com/watch?v=PGgtx0E-Jws"/>
    <n v="268142"/>
    <s v="O Meghave - (Cover) By Ankita Kundu"/>
    <s v="https://www.youtube.com/c/AnkitaKunduofficial"/>
    <s v="Ankita Kundu"/>
    <x v="1"/>
    <x v="544"/>
    <n v="11663152"/>
    <d v="1899-12-30T00:05:07"/>
    <x v="159"/>
    <x v="126"/>
    <n v="7300"/>
    <x v="0"/>
    <x v="0"/>
    <x v="0"/>
    <x v="2"/>
    <n v="325"/>
    <d v="2022-10-01T00:00:00"/>
    <x v="0"/>
    <n v="48"/>
    <x v="22"/>
    <x v="1"/>
    <x v="2"/>
    <s v="Mafaz Ali"/>
    <x v="4"/>
  </r>
  <r>
    <s v="https://www.youtube.com/watch?v=tL-zKAkfFaw"/>
    <n v="1378946"/>
    <s v="EE Sundara Beladingala | Cover | Ankita Kundu"/>
    <s v="https://www.youtube.com/c/AnkitaKunduofficial"/>
    <s v="Ankita Kundu"/>
    <x v="1"/>
    <x v="544"/>
    <n v="11663152"/>
    <d v="1899-12-30T00:04:33"/>
    <x v="386"/>
    <x v="74"/>
    <n v="35000"/>
    <x v="0"/>
    <x v="0"/>
    <x v="0"/>
    <x v="3"/>
    <n v="824"/>
    <d v="2022-10-04T00:00:00"/>
    <x v="0"/>
    <n v="48"/>
    <x v="22"/>
    <x v="1"/>
    <x v="2"/>
    <s v="Mafaz Ali"/>
    <x v="4"/>
  </r>
  <r>
    <s v="https://www.youtube.com/watch?v=Eoy1L5mlBXM"/>
    <n v="414"/>
    <s v="Abdur Rahman S /O Mushtaq Ahmed Siddiqua ¦¦ #MAHNAMA_PHOOL ¦¦#IDARA_ADBE_ATFAL_BHATKAL"/>
    <s v="https://www.youtube.com/channel/UCjNATCDS5HtdgItilEm1UVw"/>
    <s v="Mahnama Phool"/>
    <x v="2"/>
    <x v="545"/>
    <n v="103091"/>
    <d v="1899-12-30T00:02:00"/>
    <x v="129"/>
    <x v="524"/>
    <n v="48"/>
    <x v="17"/>
    <x v="0"/>
    <x v="0"/>
    <x v="0"/>
    <n v="6"/>
    <d v="2020-10-04T00:00:00"/>
    <x v="6"/>
    <n v="230"/>
    <x v="17"/>
    <x v="0"/>
    <x v="0"/>
    <s v="Mafaz Ali"/>
    <x v="4"/>
  </r>
  <r>
    <s v="https://www.youtube.com/watch?v=_TaSu9AiVEQ"/>
    <n v="1480"/>
    <s v="Taareekh e Bhatkal ke Bunyadi Maakhiz | Moulana A Mateen Muniri | Idara Adab E Atfal Batkal"/>
    <s v="https://www.youtube.com/channel/UCjNATCDS5HtdgItilEm1UVw"/>
    <s v="Mahnama Phool"/>
    <x v="2"/>
    <x v="545"/>
    <n v="103091"/>
    <d v="1899-12-30T01:28:14"/>
    <x v="698"/>
    <x v="525"/>
    <n v="68"/>
    <x v="7"/>
    <x v="0"/>
    <x v="0"/>
    <x v="0"/>
    <n v="4"/>
    <d v="2021-10-04T00:00:00"/>
    <x v="1"/>
    <n v="230"/>
    <x v="17"/>
    <x v="0"/>
    <x v="0"/>
    <s v="Mafaz Ali"/>
    <x v="0"/>
  </r>
  <r>
    <s v="https://www.youtube.com/watch?v=1QFzC9PwDGM"/>
    <n v="5200"/>
    <s v="Bhatkal: Anjuman's SM Yahya Memorial Block inaugurated"/>
    <s v="https://www.youtube.com/c/SahilOnlineTVnews"/>
    <s v="Sahil Online TV News"/>
    <x v="2"/>
    <x v="546"/>
    <n v="129926690"/>
    <d v="1899-12-30T00:09:39"/>
    <x v="466"/>
    <x v="459"/>
    <n v="38"/>
    <x v="18"/>
    <x v="0"/>
    <x v="0"/>
    <x v="0"/>
    <n v="0"/>
    <s v="N/A"/>
    <x v="1"/>
    <n v="5024"/>
    <x v="58"/>
    <x v="0"/>
    <x v="0"/>
    <s v="Mafaz Ali"/>
    <x v="2"/>
  </r>
  <r>
    <s v="https://www.youtube.com/watch?v=GS18WawA-t0"/>
    <n v="6892"/>
    <s v="Calming mashup of Islamic Nasheed 2022 | Isamic Songs mashup | Naat mashup | Durood | Kehkashaan"/>
    <s v="https://www.youtube.com/c/SahilOnlineTVnews"/>
    <s v="Sahil Online TV News"/>
    <x v="2"/>
    <x v="546"/>
    <n v="129926690"/>
    <d v="1899-12-30T00:13:47"/>
    <x v="699"/>
    <x v="526"/>
    <n v="235"/>
    <x v="18"/>
    <x v="0"/>
    <x v="0"/>
    <x v="0"/>
    <n v="15"/>
    <d v="2022-10-04T00:00:00"/>
    <x v="0"/>
    <n v="5024"/>
    <x v="58"/>
    <x v="0"/>
    <x v="0"/>
    <s v="Mafaz Ali"/>
    <x v="1"/>
  </r>
  <r>
    <s v="https://www.youtube.com/watch?v=_tc_APkjH2Q"/>
    <n v="16554"/>
    <s v="Amchi Nawayat Mehfil hee"/>
    <s v="https://www.youtube.com/sahilonline"/>
    <s v="Sahil Online TV News"/>
    <x v="2"/>
    <x v="546"/>
    <n v="129926690"/>
    <d v="1899-12-30T00:06:44"/>
    <x v="410"/>
    <x v="527"/>
    <n v="117"/>
    <x v="19"/>
    <x v="0"/>
    <x v="0"/>
    <x v="3"/>
    <n v="0"/>
    <d v="2022-10-04T00:00:00"/>
    <x v="1"/>
    <n v="5024"/>
    <x v="58"/>
    <x v="0"/>
    <x v="0"/>
    <s v="Mafaz Ali"/>
    <x v="2"/>
  </r>
  <r>
    <s v="https://www.youtube.com/watch?v=Xfj4osSYfhU"/>
    <n v="32798"/>
    <s v="Aas ge Kaagaz"/>
    <s v="https://www.youtube.com/sahilonline"/>
    <s v="Sahil Online Bhatkal"/>
    <x v="2"/>
    <x v="547"/>
    <n v="5104872"/>
    <d v="1899-12-30T00:06:24"/>
    <x v="700"/>
    <x v="528"/>
    <n v="1"/>
    <x v="19"/>
    <x v="0"/>
    <x v="0"/>
    <x v="2"/>
    <n v="0"/>
    <d v="2022-08-04T00:00:00"/>
    <x v="1"/>
    <n v="1018"/>
    <x v="36"/>
    <x v="0"/>
    <x v="0"/>
    <s v="Mafaz Ali"/>
    <x v="2"/>
  </r>
  <r>
    <s v="https://www.youtube.com/watch?v=mGEHqwVz0eI"/>
    <n v="1503"/>
    <s v="Anjuman Tarana by ABHS Students | Anjuman Anjuman Anjuman Anjuman song | 2022"/>
    <s v="https://www.youtube.com/sahilonline"/>
    <s v="Sahil Online Bhatkal"/>
    <x v="2"/>
    <x v="547"/>
    <n v="5104872"/>
    <d v="1899-12-30T00:04:39"/>
    <x v="31"/>
    <x v="70"/>
    <n v="1"/>
    <x v="7"/>
    <x v="0"/>
    <x v="0"/>
    <x v="2"/>
    <n v="0"/>
    <d v="2022-08-04T00:00:00"/>
    <x v="0"/>
    <n v="1018"/>
    <x v="36"/>
    <x v="0"/>
    <x v="0"/>
    <s v="Mafaz Ali"/>
    <x v="4"/>
  </r>
  <r>
    <s v="https://www.youtube.com/watch?v=UGATpt0I4vA"/>
    <n v="429966"/>
    <s v="Jhulan Goswami Final Over in ODIs | ENG vs IND 3rd ODI | Sony Sports Network"/>
    <s v="https://www.youtube.com/c/SonySportsNetwork"/>
    <s v="Sony Sports Network"/>
    <x v="2"/>
    <x v="548"/>
    <n v="728858923"/>
    <d v="1899-12-30T00:01:21"/>
    <x v="701"/>
    <x v="529"/>
    <n v="7600"/>
    <x v="3"/>
    <x v="1"/>
    <x v="0"/>
    <x v="2"/>
    <n v="0"/>
    <d v="2022-10-04T00:00:00"/>
    <x v="0"/>
    <n v="3014"/>
    <x v="141"/>
    <x v="0"/>
    <x v="2"/>
    <s v="Mafaz Ali"/>
    <x v="3"/>
  </r>
  <r>
    <s v="https://www.youtube.com/watch?v=GCmiKaLnd7M"/>
    <s v="9,515,756 "/>
    <s v="I tested 15 Gadgets from the FUTURE"/>
    <s v="Mrwhosetheboss - YouTube"/>
    <s v=" Arun Maini"/>
    <x v="0"/>
    <x v="160"/>
    <n v="1949238768"/>
    <d v="1899-12-30T00:14:05"/>
    <x v="702"/>
    <x v="158"/>
    <n v="334000"/>
    <x v="3"/>
    <x v="1"/>
    <x v="0"/>
    <x v="0"/>
    <n v="10555"/>
    <d v="2022-09-21T00:00:00"/>
    <x v="2"/>
    <n v="1450"/>
    <x v="77"/>
    <x v="0"/>
    <x v="2"/>
    <s v="Mohammad Farhaan jamali"/>
    <x v="1"/>
  </r>
  <r>
    <s v="https://www.youtube.com/watch?v=8-9oFxYFODE"/>
    <n v="56583146"/>
    <s v="Drag Race: Formula E Car vs Cheetah"/>
    <s v="ABB Formula E - YouTube"/>
    <s v="ABB Formula E"/>
    <x v="2"/>
    <x v="70"/>
    <n v="170263099"/>
    <d v="1899-12-30T00:01:59"/>
    <x v="703"/>
    <x v="72"/>
    <n v="767000"/>
    <x v="3"/>
    <x v="1"/>
    <x v="0"/>
    <x v="0"/>
    <n v="19000"/>
    <d v="2022-09-22T00:00:00"/>
    <x v="0"/>
    <n v="2240"/>
    <x v="38"/>
    <x v="0"/>
    <x v="1"/>
    <s v="Mohammad Farhaan jamali"/>
    <x v="3"/>
  </r>
  <r>
    <s v="https://www.youtube.com/watch?v=XfpgaWUP2KI"/>
    <n v="10964"/>
    <s v="Formula E Off Track Initiatives"/>
    <s v="ABB Formula E - YouTube"/>
    <s v="ABB Formula E"/>
    <x v="2"/>
    <x v="70"/>
    <n v="170263099"/>
    <d v="1899-12-30T00:05:39"/>
    <x v="704"/>
    <x v="29"/>
    <n v="468"/>
    <x v="3"/>
    <x v="1"/>
    <x v="0"/>
    <x v="1"/>
    <n v="41"/>
    <d v="2022-09-17T00:00:00"/>
    <x v="0"/>
    <n v="2240"/>
    <x v="38"/>
    <x v="0"/>
    <x v="1"/>
    <s v="Mohammad Farhaan jamali"/>
    <x v="4"/>
  </r>
  <r>
    <s v="https://www.youtube.com/watch?v=hoBHdtrnsww"/>
    <s v="122,647 "/>
    <s v="Why Is Formula E Strategy So Unique?"/>
    <s v="ABB Formula E - YouTube"/>
    <s v="ABB Formula E"/>
    <x v="2"/>
    <x v="70"/>
    <n v="170263099"/>
    <d v="1899-12-30T00:14:42"/>
    <x v="168"/>
    <x v="167"/>
    <n v="3100"/>
    <x v="3"/>
    <x v="1"/>
    <x v="0"/>
    <x v="1"/>
    <n v="117"/>
    <d v="2022-09-17T00:00:00"/>
    <x v="0"/>
    <n v="2240"/>
    <x v="38"/>
    <x v="0"/>
    <x v="1"/>
    <s v="Mohammad Farhaan jamali"/>
    <x v="1"/>
  </r>
  <r>
    <s v="https://www.youtube.com/watch?v=XLDO_JjvwwM"/>
    <n v="135249"/>
    <s v="Kremlin announces referendum votes as military operations fail in Ukraine"/>
    <s v="ABC News - YouTube"/>
    <s v="ABC News"/>
    <x v="2"/>
    <x v="279"/>
    <n v="11803735676"/>
    <d v="1899-12-30T00:05:57"/>
    <x v="705"/>
    <x v="30"/>
    <n v="1000"/>
    <x v="3"/>
    <x v="1"/>
    <x v="0"/>
    <x v="2"/>
    <n v="1037"/>
    <d v="2022-09-21T00:00:00"/>
    <x v="0"/>
    <n v="72570"/>
    <x v="105"/>
    <x v="0"/>
    <x v="2"/>
    <s v="Mohammad Farhaan jamali"/>
    <x v="4"/>
  </r>
  <r>
    <s v="https://www.youtube.com/watch?v=0jUj3rfO7eM"/>
    <n v="50365749"/>
    <s v="THARA BHAiiiii"/>
    <s v="CarryMinati - YouTube"/>
    <s v="Ajey"/>
    <x v="0"/>
    <x v="12"/>
    <n v="3013145951"/>
    <d v="1899-12-30T00:14:32"/>
    <x v="706"/>
    <x v="12"/>
    <n v="630000"/>
    <x v="2"/>
    <x v="1"/>
    <x v="0"/>
    <x v="0"/>
    <n v="344247"/>
    <d v="2022-09-21T00:00:00"/>
    <x v="0"/>
    <n v="179"/>
    <x v="9"/>
    <x v="0"/>
    <x v="0"/>
    <s v="Mohammad Farhaan jamali"/>
    <x v="1"/>
  </r>
  <r>
    <s v="https://www.youtube.com/watch?v=WrHDquZ-tj0"/>
    <n v="148358224"/>
    <s v="Alan Walker &amp; Ava Max - Alone"/>
    <s v="Alan Walker - YouTube"/>
    <s v="Alan Walker"/>
    <x v="0"/>
    <x v="102"/>
    <n v="11872662189"/>
    <d v="1899-12-30T00:06:11"/>
    <x v="707"/>
    <x v="288"/>
    <n v="1400000"/>
    <x v="3"/>
    <x v="1"/>
    <x v="0"/>
    <x v="0"/>
    <n v="29000"/>
    <d v="2022-09-22T00:00:00"/>
    <x v="0"/>
    <n v="323"/>
    <x v="53"/>
    <x v="1"/>
    <x v="0"/>
    <s v="Mohammad Farhaan jamali"/>
    <x v="2"/>
  </r>
  <r>
    <s v="https://www.youtube.com/watch?v=bkPCseCWOeI"/>
    <n v="277536"/>
    <s v="Alan Walker 'Origins EP' Out Now!"/>
    <s v="Alan Walker - YouTube"/>
    <s v="Alan Walker"/>
    <x v="0"/>
    <x v="102"/>
    <n v="11872662189"/>
    <d v="1899-12-30T00:00:25"/>
    <x v="708"/>
    <x v="101"/>
    <n v="26000"/>
    <x v="3"/>
    <x v="1"/>
    <x v="0"/>
    <x v="2"/>
    <n v="643"/>
    <d v="2022-09-22T00:00:00"/>
    <x v="0"/>
    <n v="323"/>
    <x v="53"/>
    <x v="0"/>
    <x v="0"/>
    <s v="Mohammad Farhaan jamali"/>
    <x v="3"/>
  </r>
  <r>
    <s v="https://www.youtube.com/watch?v=mGTc2xWTjXw"/>
    <n v="313998"/>
    <s v="New Bentley Continental GT Speed"/>
    <s v="Supercar Blondie - YouTube"/>
    <s v="Alex Hirschi"/>
    <x v="1"/>
    <x v="81"/>
    <n v="1996301312"/>
    <d v="1899-12-30T00:08:51"/>
    <x v="709"/>
    <x v="30"/>
    <n v="7500"/>
    <x v="3"/>
    <x v="1"/>
    <x v="0"/>
    <x v="0"/>
    <n v="1263"/>
    <d v="2022-09-23T00:00:00"/>
    <x v="0"/>
    <n v="592"/>
    <x v="45"/>
    <x v="0"/>
    <x v="1"/>
    <s v="Mohammad Farhaan jamali"/>
    <x v="2"/>
  </r>
  <r>
    <s v="https://www.youtube.com/watch?v=nix8aKBHp4M"/>
    <s v="460,472 "/>
    <s v="World's First De Tomaso P72 Prototype"/>
    <s v="Supercar Blondie - YouTube"/>
    <s v="Alex Hirschi"/>
    <x v="1"/>
    <x v="81"/>
    <n v="1996301312"/>
    <d v="1899-12-30T00:08:57"/>
    <x v="710"/>
    <x v="64"/>
    <n v="10000"/>
    <x v="3"/>
    <x v="1"/>
    <x v="0"/>
    <x v="0"/>
    <n v="1544"/>
    <d v="2022-09-23T00:00:00"/>
    <x v="0"/>
    <n v="592"/>
    <x v="45"/>
    <x v="0"/>
    <x v="1"/>
    <s v="Mohammad Farhaan jamali"/>
    <x v="2"/>
  </r>
  <r>
    <s v="https://www.youtube.com/watch?v=kDLpsXpCZoE"/>
    <n v="358064"/>
    <s v="World’s Most Powerful Car"/>
    <s v="Supercar Blondie - YouTube"/>
    <s v="Alex Hirschi"/>
    <x v="1"/>
    <x v="81"/>
    <n v="1996301312"/>
    <d v="1899-12-30T00:08:24"/>
    <x v="711"/>
    <x v="100"/>
    <n v="12000"/>
    <x v="3"/>
    <x v="1"/>
    <x v="0"/>
    <x v="0"/>
    <n v="1783"/>
    <d v="2022-09-23T00:00:00"/>
    <x v="0"/>
    <n v="592"/>
    <x v="45"/>
    <x v="0"/>
    <x v="1"/>
    <s v="Mohammad Farhaan jamali"/>
    <x v="2"/>
  </r>
  <r>
    <s v="https://www.youtube.com/watch?v=9ovBLDnUF1k"/>
    <s v="296,671 "/>
    <s v="My New Supercar Makeover!"/>
    <s v="Supercar Blondie - YouTube"/>
    <s v="Alex Hirschi"/>
    <x v="1"/>
    <x v="81"/>
    <n v="1996301312"/>
    <d v="1899-12-30T00:08:29"/>
    <x v="712"/>
    <x v="15"/>
    <n v="11000"/>
    <x v="3"/>
    <x v="1"/>
    <x v="0"/>
    <x v="0"/>
    <n v="824"/>
    <d v="2022-09-23T00:00:00"/>
    <x v="0"/>
    <n v="592"/>
    <x v="45"/>
    <x v="0"/>
    <x v="1"/>
    <s v="Mohammad Farhaan jamali"/>
    <x v="2"/>
  </r>
  <r>
    <s v="https://www.youtube.com/watch?v=HmCfiqW0Y0I"/>
    <n v="6114404"/>
    <s v="AIB Podcast"/>
    <s v="All India Bakchod - YouTube"/>
    <s v="All India Bakchod "/>
    <x v="2"/>
    <x v="167"/>
    <n v="602900852"/>
    <d v="1899-12-30T00:24:10"/>
    <x v="713"/>
    <x v="166"/>
    <n v="125000"/>
    <x v="2"/>
    <x v="1"/>
    <x v="0"/>
    <x v="0"/>
    <n v="4832"/>
    <d v="2022-09-21T00:00:00"/>
    <x v="0"/>
    <n v="157"/>
    <x v="31"/>
    <x v="0"/>
    <x v="2"/>
    <s v="Mohammad Farhaan jamali"/>
    <x v="1"/>
  </r>
  <r>
    <s v="https://www.youtube.com/watch?v=ZAThqkcEAs4"/>
    <n v="438043"/>
    <s v="Chintu Ka Birthday"/>
    <s v="All India Bakchod - YouTube"/>
    <s v="All India Bakchod "/>
    <x v="2"/>
    <x v="167"/>
    <n v="602900852"/>
    <d v="1899-12-30T00:04:52"/>
    <x v="714"/>
    <x v="251"/>
    <n v="11000"/>
    <x v="2"/>
    <x v="0"/>
    <x v="0"/>
    <x v="0"/>
    <n v="736"/>
    <d v="2022-09-23T00:00:00"/>
    <x v="0"/>
    <n v="157"/>
    <x v="31"/>
    <x v="0"/>
    <x v="2"/>
    <s v="Mohammad Farhaan jamali"/>
    <x v="4"/>
  </r>
  <r>
    <s v="https://www.youtube.com/watch?v=ZkbsyRm4vH8"/>
    <n v="263612"/>
    <s v="ake N' Bake - Official Trailer"/>
    <s v="All India Bakchod - YouTube"/>
    <s v="All India Bakchod "/>
    <x v="2"/>
    <x v="167"/>
    <n v="602900852"/>
    <d v="1899-12-30T00:01:26"/>
    <x v="715"/>
    <x v="312"/>
    <n v="10000"/>
    <x v="2"/>
    <x v="1"/>
    <x v="0"/>
    <x v="0"/>
    <n v="351"/>
    <d v="2022-09-23T00:00:00"/>
    <x v="0"/>
    <n v="157"/>
    <x v="31"/>
    <x v="0"/>
    <x v="2"/>
    <s v="Mohammad Farhaan jamali"/>
    <x v="3"/>
  </r>
  <r>
    <s v="https://www.youtube.com/watch?v=LJ7k_dO7unc"/>
    <n v="3169850"/>
    <s v="Charades &amp; FIFA with Virat feat RCB"/>
    <s v="All India Bakchod - YouTube"/>
    <s v="All India Bakchod "/>
    <x v="2"/>
    <x v="167"/>
    <n v="602900852"/>
    <d v="1899-12-30T00:10:10"/>
    <x v="716"/>
    <x v="205"/>
    <n v="83000"/>
    <x v="2"/>
    <x v="1"/>
    <x v="0"/>
    <x v="0"/>
    <n v="1630"/>
    <d v="2022-09-17T00:00:00"/>
    <x v="0"/>
    <n v="157"/>
    <x v="31"/>
    <x v="0"/>
    <x v="2"/>
    <s v="Mohammad Farhaan jamali"/>
    <x v="1"/>
  </r>
  <r>
    <s v="https://www.youtube.com/watch?v=CLNd2XY_01k"/>
    <n v="18187023"/>
    <s v="Chidiya Ghar"/>
    <s v="Amit Bhadana - YouTube"/>
    <s v="Amit Bhadana"/>
    <x v="0"/>
    <x v="117"/>
    <n v="2258746362"/>
    <d v="1899-12-30T00:57:59"/>
    <x v="717"/>
    <x v="117"/>
    <n v="1300000"/>
    <x v="2"/>
    <x v="1"/>
    <x v="0"/>
    <x v="2"/>
    <n v="300416"/>
    <d v="2022-09-21T00:00:00"/>
    <x v="2"/>
    <n v="96"/>
    <x v="1"/>
    <x v="0"/>
    <x v="2"/>
    <s v="Mohammad Farhaan jamali"/>
    <x v="0"/>
  </r>
  <r>
    <s v="https://www.youtube.com/watch?v=qkxuFKqJXWY"/>
    <n v="56530579"/>
    <s v="Roommate - Stand Up Comedy"/>
    <s v="Anubhav Singh Bassi - YouTube"/>
    <s v="Anubhav Singh Bassi"/>
    <x v="0"/>
    <x v="226"/>
    <n v="229198577"/>
    <d v="1899-12-30T00:22:44"/>
    <x v="718"/>
    <x v="236"/>
    <n v="240000"/>
    <x v="2"/>
    <x v="0"/>
    <x v="0"/>
    <x v="0"/>
    <n v="54510"/>
    <d v="2022-09-22T00:00:00"/>
    <x v="2"/>
    <n v="4"/>
    <x v="1"/>
    <x v="0"/>
    <x v="2"/>
    <s v="Mohammad Farhaan jamali"/>
    <x v="1"/>
  </r>
  <r>
    <s v="https://www.youtube.com/watch?v=MFO6OtnmEDo"/>
    <s v="1,199,257 "/>
    <s v="Money: Humanity's Biggest Illusion"/>
    <s v="Aperture - YouTube"/>
    <s v="Aperture"/>
    <x v="0"/>
    <x v="18"/>
    <n v="116090698"/>
    <d v="1899-12-30T00:17:52"/>
    <x v="719"/>
    <x v="213"/>
    <n v="47000"/>
    <x v="3"/>
    <x v="1"/>
    <x v="0"/>
    <x v="0"/>
    <n v="4078"/>
    <d v="2022-09-22T00:00:00"/>
    <x v="2"/>
    <n v="145"/>
    <x v="16"/>
    <x v="0"/>
    <x v="4"/>
    <s v="Mohammad Farhaan jamali"/>
    <x v="1"/>
  </r>
  <r>
    <s v="https://www.youtube.com/watch?v=mr7FXvTSYpA"/>
    <n v="10185641"/>
    <s v="The Most Advanced Civilization In The Universe"/>
    <s v="Aperture - YouTube"/>
    <s v="Aperture"/>
    <x v="0"/>
    <x v="18"/>
    <n v="116090698"/>
    <d v="1899-12-30T00:08:31"/>
    <x v="720"/>
    <x v="217"/>
    <n v="21000"/>
    <x v="3"/>
    <x v="1"/>
    <x v="0"/>
    <x v="0"/>
    <n v="21778"/>
    <d v="2022-09-23T00:00:00"/>
    <x v="2"/>
    <n v="145"/>
    <x v="16"/>
    <x v="0"/>
    <x v="4"/>
    <s v="Mohammad Farhaan jamali"/>
    <x v="2"/>
  </r>
  <r>
    <s v="https://www.youtube.com/watch?v=mA8pNpPvrr0"/>
    <n v="3456969"/>
    <s v="Dark Web: The Unseen Side of The Internet"/>
    <s v="Aperture - YouTube"/>
    <s v="Aperture"/>
    <x v="0"/>
    <x v="18"/>
    <n v="116090698"/>
    <d v="1899-12-30T00:17:28"/>
    <x v="721"/>
    <x v="211"/>
    <n v="63000"/>
    <x v="3"/>
    <x v="1"/>
    <x v="0"/>
    <x v="0"/>
    <n v="5642"/>
    <d v="2022-09-21T00:00:00"/>
    <x v="2"/>
    <n v="145"/>
    <x v="16"/>
    <x v="0"/>
    <x v="4"/>
    <s v="Mohammad Farhaan jamali"/>
    <x v="1"/>
  </r>
  <r>
    <s v="https://www.youtube.com/watch?v=10Kqx6bUlXc"/>
    <n v="1770817"/>
    <s v="Are We Alone?"/>
    <s v="Aperture - YouTube"/>
    <s v="Aperture"/>
    <x v="0"/>
    <x v="18"/>
    <n v="116090698"/>
    <d v="1899-12-30T00:20:15"/>
    <x v="722"/>
    <x v="18"/>
    <n v="42000"/>
    <x v="3"/>
    <x v="1"/>
    <x v="0"/>
    <x v="0"/>
    <n v="6137"/>
    <d v="2022-08-21T00:00:00"/>
    <x v="2"/>
    <n v="145"/>
    <x v="16"/>
    <x v="0"/>
    <x v="4"/>
    <s v="Mohammad Farhaan jamali"/>
    <x v="1"/>
  </r>
  <r>
    <s v="https://www.youtube.com/watch?v=zCLOJ9j1k2Y"/>
    <n v="12912707"/>
    <s v="Japan in 8K 60fps"/>
    <s v="Armadas - YouTube"/>
    <s v="Armadas"/>
    <x v="2"/>
    <x v="54"/>
    <n v="35759963"/>
    <d v="1899-12-30T00:05:24"/>
    <x v="723"/>
    <x v="307"/>
    <n v="167000"/>
    <x v="6"/>
    <x v="0"/>
    <x v="0"/>
    <x v="0"/>
    <n v="8400"/>
    <d v="2022-09-22T00:00:00"/>
    <x v="0"/>
    <n v="59"/>
    <x v="1"/>
    <x v="0"/>
    <x v="2"/>
    <s v="Mohammad Farhaan jamali"/>
    <x v="4"/>
  </r>
  <r>
    <s v="https://www.youtube.com/watch?v=6k7a8bw451M"/>
    <n v="7920988"/>
    <s v="Japan Night Aerials in 8K"/>
    <s v="Armadas - YouTube"/>
    <s v="Armadas"/>
    <x v="2"/>
    <x v="54"/>
    <n v="35759963"/>
    <d v="1899-12-30T00:04:34"/>
    <x v="724"/>
    <x v="55"/>
    <n v="134000"/>
    <x v="6"/>
    <x v="0"/>
    <x v="0"/>
    <x v="0"/>
    <n v="89000"/>
    <d v="2022-09-21T00:00:00"/>
    <x v="0"/>
    <n v="59"/>
    <x v="1"/>
    <x v="0"/>
    <x v="2"/>
    <s v="Mohammad Farhaan jamali"/>
    <x v="4"/>
  </r>
  <r>
    <s v="https://www.youtube.com/watch?v=brD-KX9Mn7s"/>
    <n v="669159"/>
    <s v="Takato Castle Ruins Park"/>
    <s v="Armadas - YouTube"/>
    <s v="Armadas"/>
    <x v="2"/>
    <x v="54"/>
    <n v="35759963"/>
    <d v="1899-12-30T00:10:12"/>
    <x v="725"/>
    <x v="104"/>
    <n v="13000"/>
    <x v="6"/>
    <x v="0"/>
    <x v="0"/>
    <x v="0"/>
    <n v="475"/>
    <d v="2022-08-21T00:00:00"/>
    <x v="2"/>
    <n v="59"/>
    <x v="1"/>
    <x v="0"/>
    <x v="2"/>
    <s v="Mohammad Farhaan jamali"/>
    <x v="1"/>
  </r>
  <r>
    <s v="https://www.youtube.com/watch?v=xrR3xQNeB_Y"/>
    <s v="54,555,154 "/>
    <s v="Sasta Shaark Tank"/>
    <s v="ashish chanchlani vines - YouTube"/>
    <s v="Ashish Chanchlani"/>
    <x v="0"/>
    <x v="61"/>
    <n v="4103125719"/>
    <d v="1899-12-30T00:32:32"/>
    <x v="726"/>
    <x v="292"/>
    <n v="340000"/>
    <x v="2"/>
    <x v="1"/>
    <x v="0"/>
    <x v="2"/>
    <n v="116779"/>
    <d v="2022-09-22T00:00:00"/>
    <x v="0"/>
    <n v="147"/>
    <x v="31"/>
    <x v="0"/>
    <x v="2"/>
    <s v="Mohammad Farhaan jamali"/>
    <x v="0"/>
  </r>
  <r>
    <s v="https://www.youtube.com/watch?v=74cVT_tUpck&amp;list=RD74cVT_tUpck&amp;start_radio=1"/>
    <n v="56452388"/>
    <s v="Coke Studio Season 12 | Wohi Khuda Hai "/>
    <s v="Coke Studio - YouTube"/>
    <s v="Atif Aslam"/>
    <x v="0"/>
    <x v="59"/>
    <n v="3416920219"/>
    <d v="1899-12-30T00:06:56"/>
    <x v="727"/>
    <x v="60"/>
    <n v="880000"/>
    <x v="2"/>
    <x v="1"/>
    <x v="0"/>
    <x v="3"/>
    <n v="49714"/>
    <d v="2022-09-22T00:00:00"/>
    <x v="0"/>
    <n v="531"/>
    <x v="34"/>
    <x v="0"/>
    <x v="0"/>
    <s v="Mohammad Farhaan jamali"/>
    <x v="2"/>
  </r>
  <r>
    <s v="https://www.youtube.com/watch?v=w8mBplMtwJ8"/>
    <s v="112,417,300 "/>
    <s v="Ava Max - My Head &amp; My Heart"/>
    <s v="Ava Max - YouTube"/>
    <s v="Ava Max"/>
    <x v="1"/>
    <x v="71"/>
    <n v="2875362894"/>
    <d v="1899-12-30T00:02:52"/>
    <x v="728"/>
    <x v="280"/>
    <n v="11000000"/>
    <x v="3"/>
    <x v="0"/>
    <x v="0"/>
    <x v="0"/>
    <n v="33000"/>
    <d v="2022-09-22T00:00:00"/>
    <x v="0"/>
    <n v="158"/>
    <x v="27"/>
    <x v="1"/>
    <x v="2"/>
    <s v="Mohammad Farhaan jamali"/>
    <x v="4"/>
  </r>
  <r>
    <s v="https://www.youtube.com/watch?v=jH1RNk8954Q"/>
    <n v="288656579"/>
    <s v="Ava Max - Kings &amp; Queens"/>
    <s v="Ava Max - YouTube"/>
    <s v="Ava Max"/>
    <x v="1"/>
    <x v="71"/>
    <n v="2875362894"/>
    <d v="1899-12-30T00:02:42"/>
    <x v="729"/>
    <x v="188"/>
    <n v="31000000"/>
    <x v="3"/>
    <x v="0"/>
    <x v="0"/>
    <x v="0"/>
    <n v="81000"/>
    <d v="2022-09-22T00:00:00"/>
    <x v="0"/>
    <n v="158"/>
    <x v="27"/>
    <x v="1"/>
    <x v="2"/>
    <s v="Mohammad Farhaan jamali"/>
    <x v="4"/>
  </r>
  <r>
    <s v="https://www.youtube.com/watch?v=89S-RbszwJE"/>
    <n v="141912692"/>
    <s v="Ava Max - Who's Laughing Now"/>
    <s v="Ava Max - YouTube"/>
    <s v="Ava Max"/>
    <x v="1"/>
    <x v="71"/>
    <n v="2875362894"/>
    <d v="1899-12-30T00:03:16"/>
    <x v="730"/>
    <x v="73"/>
    <n v="1300000"/>
    <x v="3"/>
    <x v="0"/>
    <x v="0"/>
    <x v="0"/>
    <n v="39000"/>
    <d v="2022-09-22T00:00:00"/>
    <x v="0"/>
    <n v="158"/>
    <x v="27"/>
    <x v="1"/>
    <x v="2"/>
    <s v="Mohammad Farhaan jamali"/>
    <x v="4"/>
  </r>
  <r>
    <s v="https://www.youtube.com/watch?v=wsf78BS9VE0"/>
    <n v="15930919"/>
    <s v="Official Batman: Arkham Knight Announce Trailer - &quot;Father to Son&quot;"/>
    <s v="Batman Arkham - YouTube"/>
    <s v="Batman Arkham"/>
    <x v="2"/>
    <x v="274"/>
    <n v="99715024"/>
    <d v="1899-12-30T00:03:54"/>
    <x v="731"/>
    <x v="289"/>
    <n v="151000"/>
    <x v="3"/>
    <x v="0"/>
    <x v="0"/>
    <x v="0"/>
    <n v="18940"/>
    <d v="2022-09-20T00:00:00"/>
    <x v="0"/>
    <n v="1060"/>
    <x v="22"/>
    <x v="0"/>
    <x v="2"/>
    <s v="Mohammad Farhaan jamali"/>
    <x v="4"/>
  </r>
  <r>
    <s v="https://www.youtube.com/watch?v=f0AkGoliFi0"/>
    <n v="989282"/>
    <s v="Iraq and Syria: After Islamic State?"/>
    <s v="BBC News - YouTube"/>
    <s v="BBC News"/>
    <x v="2"/>
    <x v="141"/>
    <n v="3964301413"/>
    <d v="1899-12-30T00:47:06"/>
    <x v="732"/>
    <x v="142"/>
    <n v="6500"/>
    <x v="3"/>
    <x v="0"/>
    <x v="0"/>
    <x v="3"/>
    <n v="2008"/>
    <d v="2022-09-17T00:00:00"/>
    <x v="0"/>
    <n v="16629"/>
    <x v="69"/>
    <x v="1"/>
    <x v="2"/>
    <s v="Mohammad Farhaan jamali"/>
    <x v="0"/>
  </r>
  <r>
    <s v="https://www.youtube.com/watch?v=wnHW6o8WMas"/>
    <n v="61374841"/>
    <s v="NO EXCUSES"/>
    <s v="Ben Lionel Scott - YouTube"/>
    <s v="Ben Lionel"/>
    <x v="0"/>
    <x v="87"/>
    <n v="296395381"/>
    <d v="1899-12-30T00:03:19"/>
    <x v="733"/>
    <x v="287"/>
    <n v="17000000"/>
    <x v="3"/>
    <x v="0"/>
    <x v="0"/>
    <x v="0"/>
    <n v="15000"/>
    <d v="2022-09-23T00:00:00"/>
    <x v="0"/>
    <n v="203"/>
    <x v="15"/>
    <x v="0"/>
    <x v="2"/>
    <s v="Mohammad Farhaan jamali"/>
    <x v="4"/>
  </r>
  <r>
    <s v="https://www.youtube.com/watch?v=fGU7_5gG9Ok"/>
    <n v="329141"/>
    <s v="BELIEVE YOU CAN"/>
    <s v="Ben Lionel Scott - YouTube"/>
    <s v="Ben Lionel"/>
    <x v="0"/>
    <x v="87"/>
    <n v="296395381"/>
    <d v="1899-12-30T00:05:07"/>
    <x v="734"/>
    <x v="85"/>
    <n v="9200"/>
    <x v="3"/>
    <x v="1"/>
    <x v="0"/>
    <x v="0"/>
    <n v="280"/>
    <d v="2022-09-22T00:00:00"/>
    <x v="0"/>
    <n v="203"/>
    <x v="15"/>
    <x v="0"/>
    <x v="2"/>
    <s v="Mohammad Farhaan jamali"/>
    <x v="4"/>
  </r>
  <r>
    <s v="https://www.youtube.com/watch?v=Htcp1eHsQ_s"/>
    <n v="176206"/>
    <s v="DON’T QUIT "/>
    <s v="Ben Lionel Scott - YouTube"/>
    <s v="Ben Lionel"/>
    <x v="0"/>
    <x v="87"/>
    <n v="296395381"/>
    <d v="1899-12-30T00:04:14"/>
    <x v="735"/>
    <x v="171"/>
    <n v="5900"/>
    <x v="3"/>
    <x v="1"/>
    <x v="0"/>
    <x v="0"/>
    <n v="185"/>
    <d v="2022-09-09T00:00:00"/>
    <x v="0"/>
    <n v="203"/>
    <x v="15"/>
    <x v="0"/>
    <x v="2"/>
    <s v="Mohammad Farhaan jamali"/>
    <x v="4"/>
  </r>
  <r>
    <s v="https://www.youtube.com/watch?v=AjZ0KbJcav0"/>
    <n v="176206"/>
    <s v="BELIEVE IN YOURSELF"/>
    <s v="Ben Lionel Scott - YouTube"/>
    <s v="Ben Lionel"/>
    <x v="0"/>
    <x v="87"/>
    <n v="296395381"/>
    <d v="1899-12-30T00:04:09"/>
    <x v="736"/>
    <x v="90"/>
    <n v="164000"/>
    <x v="3"/>
    <x v="1"/>
    <x v="0"/>
    <x v="0"/>
    <n v="3221"/>
    <d v="2022-09-07T00:00:00"/>
    <x v="0"/>
    <n v="203"/>
    <x v="15"/>
    <x v="0"/>
    <x v="2"/>
    <s v="Mohammad Farhaan jamali"/>
    <x v="4"/>
  </r>
  <r>
    <s v="https://www.youtube.com/watch?v=ZjMsEyG5EjE"/>
    <n v="469193"/>
    <s v="Beyblade Metal Fusion E01 &quot;Pegasus Has Landed&quot;"/>
    <s v="Bey Toons India - YouTube"/>
    <s v="Bey Toons India"/>
    <x v="2"/>
    <x v="295"/>
    <n v="1901853"/>
    <d v="1899-12-30T00:22:03"/>
    <x v="737"/>
    <x v="311"/>
    <n v="9900"/>
    <x v="2"/>
    <x v="0"/>
    <x v="0"/>
    <x v="2"/>
    <n v="0"/>
    <s v="N/A"/>
    <x v="1"/>
    <n v="45"/>
    <x v="27"/>
    <x v="0"/>
    <x v="2"/>
    <s v="Mohammad Farhaan jamali"/>
    <x v="1"/>
  </r>
  <r>
    <s v="https://www.youtube.com/watch?v=h25S27rh4oY"/>
    <n v="69441470"/>
    <s v="Chai Mein Kya Dubayenge? Ijjat?!"/>
    <s v="BB Ki Vines - YouTube"/>
    <s v="Bhuvan Bam"/>
    <x v="0"/>
    <x v="164"/>
    <n v="4420370182"/>
    <d v="1899-12-30T00:05:54"/>
    <x v="738"/>
    <x v="162"/>
    <n v="1900000"/>
    <x v="2"/>
    <x v="1"/>
    <x v="0"/>
    <x v="2"/>
    <n v="43497"/>
    <d v="2022-09-21T00:00:00"/>
    <x v="1"/>
    <n v="186"/>
    <x v="36"/>
    <x v="0"/>
    <x v="0"/>
    <s v="Mohammad Farhaan jamali"/>
    <x v="4"/>
  </r>
  <r>
    <s v="https://www.youtube.com/watch?v=5Mh3o886qpg"/>
    <s v="4,252,090 "/>
    <s v="How do SSDs Work? | How does your Smartphone store data? "/>
    <s v="Branch Education - YouTube"/>
    <s v="Branch Education"/>
    <x v="2"/>
    <x v="45"/>
    <n v="36"/>
    <d v="1899-12-30T00:17:54"/>
    <x v="739"/>
    <x v="46"/>
    <n v="166000"/>
    <x v="3"/>
    <x v="1"/>
    <x v="0"/>
    <x v="0"/>
    <n v="6447"/>
    <d v="2022-09-22T00:00:00"/>
    <x v="0"/>
    <n v="166000"/>
    <x v="22"/>
    <x v="1"/>
    <x v="2"/>
    <s v="Mohammad Farhaan jamali"/>
    <x v="1"/>
  </r>
  <r>
    <s v="https://www.youtube.com/watch?v=ezCMNMoUPLQ"/>
    <s v="58,704 "/>
    <s v="BUGATTI CENTODIECI: Inspired by The Legendary EB110 Supersport"/>
    <s v="Bugatti - YouTube"/>
    <s v="Bugatti"/>
    <x v="2"/>
    <x v="143"/>
    <n v="130995381"/>
    <d v="1899-12-30T00:01:12"/>
    <x v="740"/>
    <x v="3"/>
    <n v="2700"/>
    <x v="6"/>
    <x v="0"/>
    <x v="0"/>
    <x v="0"/>
    <n v="164"/>
    <d v="2022-09-21T00:00:00"/>
    <x v="2"/>
    <n v="97"/>
    <x v="4"/>
    <x v="0"/>
    <x v="2"/>
    <s v="Mohammad Farhaan jamali"/>
    <x v="3"/>
  </r>
  <r>
    <s v="https://www.youtube.com/watch?v=r72GP1PIZa0"/>
    <n v="31946705"/>
    <s v="Call of Duty: Modern Warfare II - World Gameplay Reveal Trailer"/>
    <s v="Call of Duty - YouTube"/>
    <s v="Call of Duty"/>
    <x v="2"/>
    <x v="231"/>
    <n v="1312469577"/>
    <d v="1899-12-30T00:01:48"/>
    <x v="741"/>
    <x v="242"/>
    <n v="460000"/>
    <x v="3"/>
    <x v="1"/>
    <x v="0"/>
    <x v="3"/>
    <n v="32975"/>
    <d v="2022-09-21T00:00:00"/>
    <x v="2"/>
    <n v="1530"/>
    <x v="96"/>
    <x v="1"/>
    <x v="1"/>
    <s v="Mohammad Farhaan jamali"/>
    <x v="3"/>
  </r>
  <r>
    <s v="https://www.youtube.com/watch?v=6Htn1x-_-is"/>
    <s v="65,140,354 "/>
    <s v="Alan Walker, Sabrina Carpenter &amp; Farruko - On My Way"/>
    <s v="Farruko - YouTube"/>
    <s v="Carlos Efren Reyes Rosado"/>
    <x v="0"/>
    <x v="52"/>
    <n v="8637278122"/>
    <d v="1899-12-30T00:03:36"/>
    <x v="742"/>
    <x v="53"/>
    <n v="741000"/>
    <x v="3"/>
    <x v="0"/>
    <x v="0"/>
    <x v="2"/>
    <n v="19071"/>
    <d v="2022-09-21T00:00:00"/>
    <x v="0"/>
    <n v="316"/>
    <x v="31"/>
    <x v="0"/>
    <x v="2"/>
    <s v="Mohammad Farhaan jamali"/>
    <x v="4"/>
  </r>
  <r>
    <s v="https://www.youtube.com/watch?v=HtgXGm6rvE8"/>
    <s v="29,740,945 "/>
    <s v="Ben 10 | Rustbucket Moments"/>
    <s v="Cartoon Network India - YouTube"/>
    <s v="Cartoon Network India"/>
    <x v="2"/>
    <x v="171"/>
    <n v="2042798795"/>
    <d v="1899-12-30T00:14:50"/>
    <x v="743"/>
    <x v="172"/>
    <n v="187000"/>
    <x v="2"/>
    <x v="0"/>
    <x v="0"/>
    <x v="0"/>
    <n v="0"/>
    <s v="N/A"/>
    <x v="1"/>
    <n v="1826"/>
    <x v="80"/>
    <x v="0"/>
    <x v="2"/>
    <s v="Mohammad Farhaan jamali"/>
    <x v="1"/>
  </r>
  <r>
    <s v="https://www.youtube.com/watch?v=xPFckIKt8zg"/>
    <s v="31,419,234 "/>
    <s v="Need For Speed Motorsport"/>
    <s v="Castrol Biking - YouTube"/>
    <s v="Castrol"/>
    <x v="2"/>
    <x v="161"/>
    <n v="651227679"/>
    <d v="1899-12-30T00:00:47"/>
    <x v="744"/>
    <x v="291"/>
    <n v="253000"/>
    <x v="3"/>
    <x v="1"/>
    <x v="0"/>
    <x v="0"/>
    <n v="2200"/>
    <d v="2022-09-21T00:00:00"/>
    <x v="5"/>
    <n v="237"/>
    <x v="52"/>
    <x v="0"/>
    <x v="2"/>
    <s v="Mohammad Farhaan jamali"/>
    <x v="3"/>
  </r>
  <r>
    <s v="https://www.youtube.com/watch?v=GCYez2V1r8U"/>
    <s v="564,212 "/>
    <s v="Castrol POWER1 ULTIMATE for performance"/>
    <s v="Castrol Biking - YouTube"/>
    <s v="Castrol"/>
    <x v="2"/>
    <x v="161"/>
    <n v="651227679"/>
    <d v="1899-12-30T00:00:13"/>
    <x v="745"/>
    <x v="11"/>
    <n v="9"/>
    <x v="3"/>
    <x v="1"/>
    <x v="0"/>
    <x v="0"/>
    <n v="1"/>
    <d v="2022-08-20T00:00:00"/>
    <x v="0"/>
    <n v="237"/>
    <x v="52"/>
    <x v="0"/>
    <x v="2"/>
    <s v="Mohammad Farhaan jamali"/>
    <x v="3"/>
  </r>
  <r>
    <s v="https://www.youtube.com/watch?v=yUU2Y3ZRsZ4"/>
    <s v="994 "/>
    <s v="CASTROL POWER1 ULTIMATE 6s- PH"/>
    <s v="Castrol Biking - YouTube"/>
    <s v="Castrol"/>
    <x v="2"/>
    <x v="161"/>
    <n v="651227679"/>
    <d v="1899-12-30T00:00:06"/>
    <x v="746"/>
    <x v="299"/>
    <n v="18"/>
    <x v="3"/>
    <x v="1"/>
    <x v="0"/>
    <x v="0"/>
    <n v="1"/>
    <d v="2022-06-21T00:00:00"/>
    <x v="0"/>
    <n v="237"/>
    <x v="52"/>
    <x v="0"/>
    <x v="2"/>
    <s v="Mohammad Farhaan jamali"/>
    <x v="3"/>
  </r>
  <r>
    <s v="https://www.youtube.com/watch?v=8C_ibG489oE"/>
    <s v="49,210,847 "/>
    <s v="CLASHIVERSARY is Almost Here! RIP Barbarian?"/>
    <s v="Clash of Clans - YouTube"/>
    <s v="Clash of Clans"/>
    <x v="2"/>
    <x v="73"/>
    <n v="3659293357"/>
    <d v="1899-12-30T00:01:04"/>
    <x v="747"/>
    <x v="75"/>
    <n v="288000"/>
    <x v="6"/>
    <x v="0"/>
    <x v="0"/>
    <x v="2"/>
    <n v="9252"/>
    <d v="2022-09-20T00:00:00"/>
    <x v="0"/>
    <n v="577"/>
    <x v="39"/>
    <x v="0"/>
    <x v="1"/>
    <s v="Mohammad Farhaan jamali"/>
    <x v="3"/>
  </r>
  <r>
    <s v="https://www.youtube.com/watch?v=W0_DPi0PmF0"/>
    <s v="18,867,344 "/>
    <s v="Hot Robot At SXSW Says She Wants To Destroy Humans"/>
    <s v="CNBC Awaaz. - YouTube"/>
    <s v="CNBC"/>
    <x v="2"/>
    <x v="269"/>
    <n v="481592773"/>
    <d v="1899-12-30T00:02:37"/>
    <x v="748"/>
    <x v="279"/>
    <n v="132000"/>
    <x v="3"/>
    <x v="1"/>
    <x v="0"/>
    <x v="0"/>
    <n v="27000"/>
    <d v="2022-09-22T00:00:00"/>
    <x v="0"/>
    <n v="14699"/>
    <x v="90"/>
    <x v="0"/>
    <x v="16"/>
    <s v="Mohammad Farhaan jamali"/>
    <x v="4"/>
  </r>
  <r>
    <s v="https://www.youtube.com/watch?v=6Pm0Mn0-jYU"/>
    <s v="7,749,708 "/>
    <s v="Why Finland And Denmark Are Happier Than The U.S."/>
    <s v="CNBC Make It - YouTube"/>
    <s v="CNBC Make I"/>
    <x v="2"/>
    <x v="57"/>
    <n v="238976515"/>
    <d v="1899-12-30T00:25:44"/>
    <x v="749"/>
    <x v="58"/>
    <n v="131000"/>
    <x v="3"/>
    <x v="1"/>
    <x v="0"/>
    <x v="2"/>
    <n v="18306"/>
    <d v="2022-09-21T00:00:00"/>
    <x v="0"/>
    <n v="2209"/>
    <x v="33"/>
    <x v="0"/>
    <x v="11"/>
    <s v="Mohammad Farhaan jamali"/>
    <x v="1"/>
  </r>
  <r>
    <s v="https://www.youtube.com/watch?v=0Wd7ZhGSkRo"/>
    <s v="1,253,763 "/>
    <s v="Hands-on: DJI’s FPV is so immersive you’ll feel like you’re flying at nearly 90mph"/>
    <s v="CNET - YouTube"/>
    <s v="CNET "/>
    <x v="2"/>
    <x v="16"/>
    <n v="1582960304"/>
    <d v="1899-12-30T00:06:15"/>
    <x v="750"/>
    <x v="16"/>
    <n v="12000"/>
    <x v="3"/>
    <x v="1"/>
    <x v="0"/>
    <x v="0"/>
    <n v="1000"/>
    <d v="2022-09-11T00:00:00"/>
    <x v="2"/>
    <n v="20899"/>
    <x v="14"/>
    <x v="0"/>
    <x v="1"/>
    <s v="Mohammad Farhaan jamali"/>
    <x v="2"/>
  </r>
  <r>
    <s v="https://www.youtube.com/watch?v=HdhvPZc5dFw"/>
    <s v="146,367 "/>
    <s v="Apple Watch Ultra Full Review: It's Bigger, Bolder and Better"/>
    <s v="CNET - YouTube"/>
    <s v="CNET "/>
    <x v="2"/>
    <x v="16"/>
    <n v="1582960304"/>
    <d v="1899-12-30T00:16:07"/>
    <x v="751"/>
    <x v="30"/>
    <n v="2000"/>
    <x v="3"/>
    <x v="1"/>
    <x v="0"/>
    <x v="0"/>
    <n v="125"/>
    <d v="2022-09-22T00:00:00"/>
    <x v="2"/>
    <n v="20899"/>
    <x v="78"/>
    <x v="0"/>
    <x v="1"/>
    <s v="Mohammad Farhaan jamali"/>
    <x v="1"/>
  </r>
  <r>
    <s v="https://www.youtube.com/watch?v=utMV52k0quo"/>
    <s v="5,403,447 "/>
    <s v="$6000 CLEAN Water Cooled Asus RTX 3090 Gaming PC!"/>
    <s v="Designs By IFR - YouTube"/>
    <s v="Corey"/>
    <x v="0"/>
    <x v="154"/>
    <n v="86648666"/>
    <d v="1899-12-30T00:14:22"/>
    <x v="752"/>
    <x v="276"/>
    <n v="91000"/>
    <x v="6"/>
    <x v="1"/>
    <x v="0"/>
    <x v="0"/>
    <n v="3480"/>
    <d v="2022-09-22T00:00:00"/>
    <x v="2"/>
    <n v="757"/>
    <x v="36"/>
    <x v="0"/>
    <x v="2"/>
    <s v="Mohammad Farhaan jamali"/>
    <x v="1"/>
  </r>
  <r>
    <s v="https://www.youtube.com/watch?v=lP14CoCshlQ"/>
    <s v="6,932,446 "/>
    <s v="I Built my ULTIMATE Dream $20,000 Gaming &amp; Streaming Setup!"/>
    <s v="Designs By IFR - YouTube"/>
    <s v="Corey"/>
    <x v="0"/>
    <x v="154"/>
    <n v="86648666"/>
    <d v="1899-12-30T00:37:04"/>
    <x v="753"/>
    <x v="206"/>
    <n v="167000"/>
    <x v="3"/>
    <x v="1"/>
    <x v="0"/>
    <x v="0"/>
    <n v="5100"/>
    <d v="2022-09-21T00:00:00"/>
    <x v="2"/>
    <n v="757"/>
    <x v="36"/>
    <x v="0"/>
    <x v="2"/>
    <s v="Mohammad Farhaan jamali"/>
    <x v="0"/>
  </r>
  <r>
    <s v="https://www.youtube.com/watch?v=FzVuHhb4W24"/>
    <s v="22,820 "/>
    <s v="FINALLY Building a PC that is affordable... LYTE Gaming Build Kit"/>
    <s v="Designs By IFR - YouTube"/>
    <s v="Corey"/>
    <x v="0"/>
    <x v="154"/>
    <n v="86648666"/>
    <d v="1899-12-30T00:25:02"/>
    <x v="754"/>
    <x v="119"/>
    <n v="860"/>
    <x v="3"/>
    <x v="1"/>
    <x v="0"/>
    <x v="0"/>
    <n v="104"/>
    <d v="2022-09-22T00:00:00"/>
    <x v="2"/>
    <n v="757"/>
    <x v="36"/>
    <x v="0"/>
    <x v="2"/>
    <s v="Mohammad Farhaan jamali"/>
    <x v="1"/>
  </r>
  <r>
    <s v="https://www.youtube.com/watch?v=dKjCWfuvYxQ"/>
    <s v="38,594,948 "/>
    <s v="New Robot Can Now Fight Back!"/>
    <s v="Corridor - YouTube"/>
    <s v="Corridor"/>
    <x v="2"/>
    <x v="130"/>
    <n v="1901522524"/>
    <d v="1899-12-30T00:03:31"/>
    <x v="755"/>
    <x v="128"/>
    <n v="700600"/>
    <x v="3"/>
    <x v="1"/>
    <x v="0"/>
    <x v="0"/>
    <n v="53056"/>
    <d v="2022-09-22T00:00:00"/>
    <x v="2"/>
    <n v="203"/>
    <x v="24"/>
    <x v="0"/>
    <x v="0"/>
    <s v="Mohammad Farhaan jamali"/>
    <x v="4"/>
  </r>
  <r>
    <s v="https://www.youtube.com/watch?v=OuF9weSkS68"/>
    <s v="4,425,788 "/>
    <s v="How Apple Just Changed the Entire Industry (M1 Chip)"/>
    <s v="ColdFusion - YouTube"/>
    <s v="Dagogo Altraide"/>
    <x v="0"/>
    <x v="125"/>
    <n v="363290210"/>
    <d v="1899-12-30T00:26:27"/>
    <x v="756"/>
    <x v="226"/>
    <n v="141000"/>
    <x v="3"/>
    <x v="1"/>
    <x v="0"/>
    <x v="0"/>
    <n v="12813"/>
    <d v="2022-09-22T00:00:00"/>
    <x v="0"/>
    <n v="445"/>
    <x v="35"/>
    <x v="0"/>
    <x v="2"/>
    <s v="Mohammad Farhaan jamali"/>
    <x v="1"/>
  </r>
  <r>
    <s v="https://www.youtube.com/watch?v=d5lEkz3Bomc"/>
    <s v="623,906 "/>
    <s v="The Rise and Stagnation of IBM"/>
    <s v="ColdFusion - YouTube"/>
    <s v="Dagogo Altraide"/>
    <x v="0"/>
    <x v="125"/>
    <n v="363290210"/>
    <d v="1899-12-30T00:17:06"/>
    <x v="757"/>
    <x v="122"/>
    <n v="24000"/>
    <x v="3"/>
    <x v="1"/>
    <x v="0"/>
    <x v="0"/>
    <n v="1500"/>
    <d v="2022-09-13T00:00:00"/>
    <x v="0"/>
    <n v="445"/>
    <x v="35"/>
    <x v="0"/>
    <x v="2"/>
    <s v="Mohammad Farhaan jamali"/>
    <x v="1"/>
  </r>
  <r>
    <s v="https://www.youtube.com/watch?v=jj0CmnxuTaQ"/>
    <s v="11,355,112 "/>
    <s v="Danny Daycare"/>
    <s v="Danny MacAskill - YouTube"/>
    <s v="Danny MacAskill"/>
    <x v="0"/>
    <x v="183"/>
    <n v="29704337"/>
    <d v="1899-12-30T00:04:10"/>
    <x v="758"/>
    <x v="189"/>
    <n v="222000"/>
    <x v="3"/>
    <x v="1"/>
    <x v="0"/>
    <x v="1"/>
    <n v="5023"/>
    <d v="2021-09-22T00:00:00"/>
    <x v="0"/>
    <n v="24"/>
    <x v="57"/>
    <x v="0"/>
    <x v="2"/>
    <s v="Mohammad Farhaan jamali"/>
    <x v="4"/>
  </r>
  <r>
    <s v="https://www.youtube.com/watch?v=kWkFYZnbPSY"/>
    <s v="3,824,477 "/>
    <s v="Welcome to the Family"/>
    <s v="Danny MacAskill - YouTube"/>
    <s v="Danny MacAskill"/>
    <x v="0"/>
    <x v="183"/>
    <n v="29704337"/>
    <d v="1899-12-30T00:03:36"/>
    <x v="742"/>
    <x v="201"/>
    <n v="73000"/>
    <x v="6"/>
    <x v="1"/>
    <x v="0"/>
    <x v="2"/>
    <n v="1818"/>
    <d v="2022-09-01T00:00:00"/>
    <x v="0"/>
    <n v="24"/>
    <x v="57"/>
    <x v="0"/>
    <x v="2"/>
    <s v="Mohammad Farhaan jamali"/>
    <x v="4"/>
  </r>
  <r>
    <s v="https://www.youtube.com/watch?v=fXEOXVZIQVM"/>
    <s v="722,420 "/>
    <s v="Black Adam | Official Trailer 2"/>
    <s v="DC - YouTube"/>
    <s v="DC"/>
    <x v="2"/>
    <x v="152"/>
    <n v="1704720633"/>
    <d v="1899-12-30T00:02:40"/>
    <x v="759"/>
    <x v="106"/>
    <n v="41000"/>
    <x v="3"/>
    <x v="1"/>
    <x v="0"/>
    <x v="2"/>
    <n v="2400"/>
    <d v="2022-09-22T00:00:00"/>
    <x v="0"/>
    <n v="3574"/>
    <x v="74"/>
    <x v="0"/>
    <x v="2"/>
    <s v="Mohammad Farhaan jamali"/>
    <x v="4"/>
  </r>
  <r>
    <s v="https://www.youtube.com/watch?v=Jt38cyB-73M"/>
    <n v="47315"/>
    <s v="Pennyworth S3 | Official Trailer | DC"/>
    <s v="DC - YouTube"/>
    <s v="DC"/>
    <x v="2"/>
    <x v="152"/>
    <n v="1704720633"/>
    <d v="1899-12-30T00:02:06"/>
    <x v="760"/>
    <x v="129"/>
    <n v="2000"/>
    <x v="3"/>
    <x v="1"/>
    <x v="0"/>
    <x v="3"/>
    <n v="207"/>
    <d v="2022-09-21T00:00:00"/>
    <x v="0"/>
    <n v="3574"/>
    <x v="74"/>
    <x v="0"/>
    <x v="2"/>
    <s v="Mohammad Farhaan jamali"/>
    <x v="4"/>
  </r>
  <r>
    <s v="https://www.youtube.com/watch?v=LsV5JLIO_ok"/>
    <s v="455,355 "/>
    <s v="Gotham Knights | Official Villains Trailer | D"/>
    <s v="DC - YouTube"/>
    <s v="DC"/>
    <x v="2"/>
    <x v="152"/>
    <n v="1704720633"/>
    <d v="1899-12-30T00:02:33"/>
    <x v="761"/>
    <x v="11"/>
    <n v="15000"/>
    <x v="3"/>
    <x v="1"/>
    <x v="0"/>
    <x v="2"/>
    <n v="1100"/>
    <d v="2022-09-21T00:00:00"/>
    <x v="0"/>
    <n v="3574"/>
    <x v="74"/>
    <x v="0"/>
    <x v="2"/>
    <s v="Mohammad Farhaan jamali"/>
    <x v="4"/>
  </r>
  <r>
    <s v="https://www.youtube.com/watch?v=890wWM0lg94"/>
    <s v="7,985,194 "/>
    <s v="Biggest Mystery in Aviation | What happened to MH370 Flight?"/>
    <s v="Dhruv Rathee - YouTube"/>
    <s v="Dhruv Rathee"/>
    <x v="0"/>
    <x v="69"/>
    <n v="1100982120"/>
    <d v="1899-12-30T00:20:32"/>
    <x v="762"/>
    <x v="71"/>
    <n v="345000"/>
    <x v="2"/>
    <x v="1"/>
    <x v="0"/>
    <x v="0"/>
    <n v="12188"/>
    <d v="2022-09-21T00:00:00"/>
    <x v="0"/>
    <n v="487"/>
    <x v="37"/>
    <x v="0"/>
    <x v="0"/>
    <s v="Mohammad Farhaan jamali"/>
    <x v="1"/>
  </r>
  <r>
    <s v="https://www.youtube.com/watch?v=bvWRMAU6V-c"/>
    <s v="495,293,616 "/>
    <s v="We Don't Talk About Bruno (From &quot;Encanto&quot;)"/>
    <s v="DisneyMusicVEVO - YouTube"/>
    <s v="Disney"/>
    <x v="2"/>
    <x v="28"/>
    <n v="25216557237"/>
    <d v="1899-12-30T00:03:41"/>
    <x v="763"/>
    <x v="107"/>
    <n v="4100000"/>
    <x v="3"/>
    <x v="1"/>
    <x v="0"/>
    <x v="1"/>
    <n v="196433"/>
    <d v="2022-09-22T00:00:00"/>
    <x v="0"/>
    <n v="1812"/>
    <x v="13"/>
    <x v="0"/>
    <x v="1"/>
    <s v="Mohammad Farhaan jamali"/>
    <x v="4"/>
  </r>
  <r>
    <s v="https://www.youtube.com/watch?v=2jVBWyih-RU"/>
    <s v="3,212,706 "/>
    <s v="Cars on the Road - Cast - TRUCKS"/>
    <s v="DisneyMusicVEVO - YouTube"/>
    <s v="Disney"/>
    <x v="2"/>
    <x v="28"/>
    <n v="25216557237"/>
    <d v="1899-12-30T00:03:19"/>
    <x v="733"/>
    <x v="29"/>
    <n v="3100"/>
    <x v="3"/>
    <x v="1"/>
    <x v="0"/>
    <x v="3"/>
    <s v="N/A"/>
    <s v="N/A"/>
    <x v="0"/>
    <n v="1812"/>
    <x v="13"/>
    <x v="0"/>
    <x v="1"/>
    <s v="Mohammad Farhaan jamali"/>
    <x v="4"/>
  </r>
  <r>
    <s v="https://www.youtube.com/watch?v=jtaWLpuVYxs"/>
    <s v="1,193,520 "/>
    <s v="What Do You Know About Love?"/>
    <s v="DisneyMusicVEVO - YouTube"/>
    <s v="Disney"/>
    <x v="2"/>
    <x v="28"/>
    <n v="25216557237"/>
    <d v="1899-12-30T00:02:57"/>
    <x v="764"/>
    <x v="11"/>
    <n v="17000"/>
    <x v="3"/>
    <x v="1"/>
    <x v="0"/>
    <x v="1"/>
    <n v="1489"/>
    <d v="2022-09-22T00:00:00"/>
    <x v="0"/>
    <n v="1812"/>
    <x v="13"/>
    <x v="0"/>
    <x v="1"/>
    <s v="Mohammad Farhaan jamali"/>
    <x v="4"/>
  </r>
  <r>
    <s v="https://www.youtube.com/watch?v=tU8BuomMd-4"/>
    <s v="2,511,501 "/>
    <s v="DJI - Introducing DJI Avata"/>
    <s v="DJI - YouTube"/>
    <s v="DJI"/>
    <x v="2"/>
    <x v="51"/>
    <n v="403300344"/>
    <d v="1899-12-30T00:03:48"/>
    <x v="765"/>
    <x v="121"/>
    <n v="60000"/>
    <x v="3"/>
    <x v="1"/>
    <x v="0"/>
    <x v="0"/>
    <n v="3200"/>
    <d v="2022-09-22T00:00:00"/>
    <x v="0"/>
    <n v="1099"/>
    <x v="30"/>
    <x v="1"/>
    <x v="15"/>
    <s v="Mohammad Farhaan jamali"/>
    <x v="4"/>
  </r>
  <r>
    <s v="https://www.youtube.com/watch?v=6dnqGrSKudM"/>
    <s v="3,570,252 "/>
    <s v="DJI - This is DJI Mavic 3"/>
    <s v="DJI - YouTube"/>
    <s v="DJI"/>
    <x v="2"/>
    <x v="51"/>
    <n v="403300344"/>
    <d v="1899-12-30T00:04:08"/>
    <x v="766"/>
    <x v="52"/>
    <n v="74000"/>
    <x v="3"/>
    <x v="1"/>
    <x v="0"/>
    <x v="2"/>
    <n v="3300"/>
    <d v="2022-09-15T00:00:00"/>
    <x v="0"/>
    <n v="1099"/>
    <x v="30"/>
    <x v="0"/>
    <x v="10"/>
    <s v="Mohammad Farhaan jamali"/>
    <x v="4"/>
  </r>
  <r>
    <s v="https://www.youtube.com/watch?v=VPRBxXWfBtU"/>
    <s v="508,522 "/>
    <s v="The crisis in Mali"/>
    <s v="DW Documentary - YouTube"/>
    <s v="DW Documentary"/>
    <x v="2"/>
    <x v="79"/>
    <n v="708836991"/>
    <d v="1899-12-30T00:42:25"/>
    <x v="767"/>
    <x v="39"/>
    <n v="1900"/>
    <x v="3"/>
    <x v="1"/>
    <x v="0"/>
    <x v="2"/>
    <n v="585"/>
    <d v="2022-09-21T00:00:00"/>
    <x v="0"/>
    <n v="857"/>
    <x v="44"/>
    <x v="0"/>
    <x v="2"/>
    <s v="Mohammad Farhaan jamali"/>
    <x v="0"/>
  </r>
  <r>
    <s v="https://www.youtube.com/watch?v=9edWX7TTsLw"/>
    <s v="1,469,990 "/>
    <s v="Who owns water?"/>
    <s v="DW Documentary - YouTube"/>
    <s v="DW Documentary"/>
    <x v="2"/>
    <x v="79"/>
    <n v="708836991"/>
    <d v="1899-12-30T00:42:26"/>
    <x v="768"/>
    <x v="11"/>
    <n v="11000"/>
    <x v="3"/>
    <x v="1"/>
    <x v="0"/>
    <x v="2"/>
    <n v="3022"/>
    <d v="2022-09-21T00:00:00"/>
    <x v="0"/>
    <n v="857"/>
    <x v="44"/>
    <x v="0"/>
    <x v="2"/>
    <s v="Mohammad Farhaan jamali"/>
    <x v="0"/>
  </r>
  <r>
    <s v="https://www.youtube.com/watch?v=t6m49vNjEGs"/>
    <s v="10,191,317 "/>
    <s v="How the rich get richer – money in the world economy "/>
    <s v="DW Documentary - YouTube"/>
    <s v="DW Documentary"/>
    <x v="2"/>
    <x v="79"/>
    <n v="708836991"/>
    <d v="1899-12-30T00:42:30"/>
    <x v="769"/>
    <x v="264"/>
    <n v="79000"/>
    <x v="3"/>
    <x v="1"/>
    <x v="0"/>
    <x v="0"/>
    <n v="7987"/>
    <d v="2022-09-22T00:00:00"/>
    <x v="0"/>
    <n v="857"/>
    <x v="44"/>
    <x v="0"/>
    <x v="2"/>
    <s v="Mohammad Farhaan jamali"/>
    <x v="0"/>
  </r>
  <r>
    <s v="https://www.youtube.com/watch?v=2Vv-BfVoq4g"/>
    <s v="3,280,571,430 "/>
    <s v="Ed Sheeran - Perfect"/>
    <s v="Ed Sheeran - YouTube"/>
    <s v="Ed Sheeran"/>
    <x v="0"/>
    <x v="30"/>
    <n v="28173317993"/>
    <d v="1899-12-30T00:04:39"/>
    <x v="770"/>
    <x v="31"/>
    <n v="18000000"/>
    <x v="3"/>
    <x v="0"/>
    <x v="0"/>
    <x v="2"/>
    <n v="476983"/>
    <d v="2022-09-21T00:00:00"/>
    <x v="2"/>
    <n v="257"/>
    <x v="21"/>
    <x v="0"/>
    <x v="2"/>
    <s v="Mohammad Farhaan jamali"/>
    <x v="4"/>
  </r>
  <r>
    <s v="https://www.youtube.com/watch?v=zbMHLJ0dY4w"/>
    <s v="1,839,819 "/>
    <s v="SQL Basics for Beginners"/>
    <s v="edureka! - YouTube"/>
    <s v="Edureka"/>
    <x v="2"/>
    <x v="290"/>
    <n v="339614261"/>
    <d v="1899-12-30T00:27:50"/>
    <x v="771"/>
    <x v="306"/>
    <n v="33000"/>
    <x v="3"/>
    <x v="1"/>
    <x v="0"/>
    <x v="0"/>
    <n v="352"/>
    <d v="2022-09-23T00:00:00"/>
    <x v="0"/>
    <n v="7475"/>
    <x v="107"/>
    <x v="0"/>
    <x v="27"/>
    <s v="Mohammad Farhaan jamali"/>
    <x v="1"/>
  </r>
  <r>
    <s v="https://www.youtube.com/watch?v=801vCdFTt7g"/>
    <s v="5,368,537 "/>
    <s v="Inside One of The Largest PRIVATE JETS in The World"/>
    <s v="Enes Yilmazer - YouTube"/>
    <s v="Enes Yilmazer"/>
    <x v="0"/>
    <x v="66"/>
    <n v="447952948"/>
    <d v="1899-12-30T00:16:36"/>
    <x v="772"/>
    <x v="68"/>
    <n v="111000"/>
    <x v="3"/>
    <x v="1"/>
    <x v="0"/>
    <x v="0"/>
    <n v="3868"/>
    <d v="2022-09-23T00:00:00"/>
    <x v="2"/>
    <n v="197"/>
    <x v="36"/>
    <x v="0"/>
    <x v="2"/>
    <s v="Mohammad Farhaan jamali"/>
    <x v="1"/>
  </r>
  <r>
    <s v="https://www.youtube.com/watch?v=kMA5zXLd5uU"/>
    <s v="651,209 "/>
    <s v="Touring a 54th Floor New York City PENTHOUSE"/>
    <s v="Enes Yilmazer - YouTube"/>
    <s v="Enes Yilmazer"/>
    <x v="0"/>
    <x v="66"/>
    <n v="447952948"/>
    <d v="1899-12-30T00:15:17"/>
    <x v="773"/>
    <x v="42"/>
    <n v="15000"/>
    <x v="3"/>
    <x v="1"/>
    <x v="0"/>
    <x v="0"/>
    <n v="1087"/>
    <d v="2022-09-23T00:00:00"/>
    <x v="2"/>
    <n v="197"/>
    <x v="36"/>
    <x v="0"/>
    <x v="2"/>
    <s v="Mohammad Farhaan jamali"/>
    <x v="1"/>
  </r>
  <r>
    <s v="https://www.youtube.com/watch?v=G9XhLca9JSk"/>
    <s v="30,916,967 "/>
    <s v="We Toured The Most FUTURISTIC Motorhome in the World!"/>
    <s v="Enes Yilmazer - YouTube"/>
    <s v="Enes Yilmazer"/>
    <x v="0"/>
    <x v="66"/>
    <n v="447952948"/>
    <d v="1899-12-30T00:17:33"/>
    <x v="774"/>
    <x v="155"/>
    <n v="429000"/>
    <x v="3"/>
    <x v="1"/>
    <x v="0"/>
    <x v="0"/>
    <n v="13909"/>
    <d v="2022-09-23T00:00:00"/>
    <x v="2"/>
    <n v="197"/>
    <x v="36"/>
    <x v="0"/>
    <x v="2"/>
    <s v="Mohammad Farhaan jamali"/>
    <x v="1"/>
  </r>
  <r>
    <s v="https://www.youtube.com/watch?v=U8Cd_McCdow"/>
    <s v="18,262,073 "/>
    <s v="Touring the MOST EXPENSIVE HOUSE in the United States!"/>
    <s v="Enes Yilmazer - YouTube"/>
    <s v="Enes Yilmazer"/>
    <x v="0"/>
    <x v="66"/>
    <n v="447952948"/>
    <d v="1899-12-30T00:40:47"/>
    <x v="775"/>
    <x v="271"/>
    <n v="193000"/>
    <x v="3"/>
    <x v="1"/>
    <x v="0"/>
    <x v="0"/>
    <n v="19954"/>
    <d v="2022-09-23T00:00:00"/>
    <x v="2"/>
    <n v="197"/>
    <x v="36"/>
    <x v="0"/>
    <x v="2"/>
    <s v="Mohammad Farhaan jamali"/>
    <x v="0"/>
  </r>
  <r>
    <s v="https://www.youtube.com/watch?v=1CR0QmCaMTs"/>
    <s v="153,725,208 "/>
    <s v="Fabiolous Escape 2"/>
    <s v="Fabio Wibmer - YouTube"/>
    <s v="Fabio Wibmer"/>
    <x v="0"/>
    <x v="24"/>
    <n v="1381226940"/>
    <d v="1899-12-30T00:10:00"/>
    <x v="776"/>
    <x v="24"/>
    <n v="2100000"/>
    <x v="6"/>
    <x v="0"/>
    <x v="0"/>
    <x v="0"/>
    <n v="33768"/>
    <d v="2022-09-22T00:00:00"/>
    <x v="0"/>
    <n v="264"/>
    <x v="7"/>
    <x v="0"/>
    <x v="0"/>
    <s v="Mohammad Farhaan jamali"/>
    <x v="2"/>
  </r>
  <r>
    <s v="https://www.youtube.com/watch?v=Jdpy4G8ZYS8"/>
    <s v="1,757,584 "/>
    <s v="LIFE OF FABS Ep 02"/>
    <s v="Fabio Wibmer - YouTube"/>
    <s v="Fabio Wibmer"/>
    <x v="0"/>
    <x v="24"/>
    <n v="1381226940"/>
    <d v="1899-12-30T00:14:20"/>
    <x v="777"/>
    <x v="40"/>
    <n v="81000"/>
    <x v="3"/>
    <x v="1"/>
    <x v="0"/>
    <x v="0"/>
    <n v="1664"/>
    <d v="2022-09-14T00:00:00"/>
    <x v="0"/>
    <n v="264"/>
    <x v="7"/>
    <x v="0"/>
    <x v="0"/>
    <s v="Mohammad Farhaan jamali"/>
    <x v="1"/>
  </r>
  <r>
    <s v="https://www.youtube.com/watch?v=3YzUHpUrxyw"/>
    <s v="1,748,914 "/>
    <s v="BEST OF 2021"/>
    <s v="Fabio Wibmer - YouTube"/>
    <s v="Fabio Wibmer"/>
    <x v="0"/>
    <x v="24"/>
    <n v="1381226940"/>
    <d v="1899-12-30T00:05:10"/>
    <x v="778"/>
    <x v="37"/>
    <n v="83000"/>
    <x v="6"/>
    <x v="0"/>
    <x v="0"/>
    <x v="0"/>
    <n v="1655"/>
    <d v="2022-09-21T00:00:00"/>
    <x v="0"/>
    <n v="264"/>
    <x v="7"/>
    <x v="0"/>
    <x v="0"/>
    <s v="Mohammad Farhaan jamali"/>
    <x v="4"/>
  </r>
  <r>
    <s v="https://www.youtube.com/watch?v=5oVAXOCwCWE"/>
    <s v="4,540,383 "/>
    <s v="BEST OF 2020"/>
    <s v="Fabio Wibmer - YouTube"/>
    <s v="Fabio Wibmer"/>
    <x v="0"/>
    <x v="24"/>
    <n v="1381226940"/>
    <d v="1899-12-30T00:06:30"/>
    <x v="779"/>
    <x v="47"/>
    <n v="194000"/>
    <x v="6"/>
    <x v="0"/>
    <x v="0"/>
    <x v="0"/>
    <n v="4974"/>
    <d v="2022-09-11T00:00:00"/>
    <x v="0"/>
    <n v="264"/>
    <x v="7"/>
    <x v="0"/>
    <x v="0"/>
    <s v="Mohammad Farhaan jamali"/>
    <x v="2"/>
  </r>
  <r>
    <s v="https://www.youtube.com/watch?v=BGA7Ee4jS2w"/>
    <s v="3,823,967 "/>
    <s v="iPhone 14 Pro Max Unboxing &amp; First Look - The Dynamic Island Magic"/>
    <s v="Technical Guruji - YouTube"/>
    <s v="Gaurav"/>
    <x v="0"/>
    <x v="101"/>
    <n v="3107415994"/>
    <d v="1899-12-30T00:08:56"/>
    <x v="780"/>
    <x v="39"/>
    <n v="196000"/>
    <x v="2"/>
    <x v="0"/>
    <x v="0"/>
    <x v="1"/>
    <n v="19653"/>
    <d v="2022-09-21T00:00:00"/>
    <x v="2"/>
    <n v="4661"/>
    <x v="52"/>
    <x v="0"/>
    <x v="0"/>
    <s v="Mohammad Farhaan jamali"/>
    <x v="2"/>
  </r>
  <r>
    <s v="https://www.youtube.com/watch?v=BD1o6sFDr0Y"/>
    <s v="1,216,125 "/>
    <s v="Moving to a New City in USA"/>
    <s v="Flying Beast - YouTube"/>
    <s v="Gaurav Taneja"/>
    <x v="0"/>
    <x v="98"/>
    <n v="3172759281"/>
    <d v="1899-12-30T00:08:00"/>
    <x v="781"/>
    <x v="30"/>
    <n v="57000"/>
    <x v="2"/>
    <x v="0"/>
    <x v="0"/>
    <x v="0"/>
    <n v="1302"/>
    <d v="2022-09-21T00:00:00"/>
    <x v="0"/>
    <n v="1207"/>
    <x v="25"/>
    <x v="0"/>
    <x v="2"/>
    <s v="Mohammad Farhaan jamali"/>
    <x v="2"/>
  </r>
  <r>
    <s v="https://www.youtube.com/watch?v=rzGlVG75kUM"/>
    <s v="820,048 "/>
    <s v="GMC HUMMER EV | “Revolutionary World Premiere”"/>
    <s v="GMC - YouTube"/>
    <s v="GMC"/>
    <x v="2"/>
    <x v="240"/>
    <n v="106153981"/>
    <d v="1899-12-30T00:05:33"/>
    <x v="782"/>
    <x v="253"/>
    <n v="8800"/>
    <x v="3"/>
    <x v="1"/>
    <x v="0"/>
    <x v="0"/>
    <n v="542"/>
    <d v="2022-09-21T00:00:00"/>
    <x v="0"/>
    <n v="331"/>
    <x v="63"/>
    <x v="0"/>
    <x v="2"/>
    <s v="Mohammad Farhaan jamali"/>
    <x v="4"/>
  </r>
  <r>
    <s v="https://www.youtube.com/watch?v=k6pTulbKhcw"/>
    <s v="49,295,752 "/>
    <s v="Chhota Bheem - Adla Badli"/>
    <s v="Green Gold TV - Official Channel - YouTube"/>
    <s v="Green Gold TV"/>
    <x v="2"/>
    <x v="192"/>
    <n v="9094477174"/>
    <d v="1899-12-30T00:10:21"/>
    <x v="783"/>
    <x v="197"/>
    <n v="315000"/>
    <x v="2"/>
    <x v="0"/>
    <x v="0"/>
    <x v="0"/>
    <n v="0"/>
    <s v="N/A"/>
    <x v="0"/>
    <n v="1105"/>
    <x v="80"/>
    <x v="0"/>
    <x v="2"/>
    <s v="Mohammad Farhaan jamali"/>
    <x v="1"/>
  </r>
  <r>
    <s v="https://www.youtube.com/watch?v=3xtntVX3uCM"/>
    <s v="36,622,720 "/>
    <s v="School PTM"/>
    <s v="Harsh Beniwal - YouTube"/>
    <s v="Harsh Beniwal"/>
    <x v="0"/>
    <x v="35"/>
    <n v="1672855100"/>
    <d v="1899-12-30T00:14:21"/>
    <x v="784"/>
    <x v="36"/>
    <n v="1600000"/>
    <x v="2"/>
    <x v="0"/>
    <x v="0"/>
    <x v="0"/>
    <n v="40241"/>
    <d v="2022-09-21T00:00:00"/>
    <x v="0"/>
    <n v="160"/>
    <x v="17"/>
    <x v="0"/>
    <x v="2"/>
    <s v="Mohammad Farhaan jamali"/>
    <x v="1"/>
  </r>
  <r>
    <s v="https://www.youtube.com/watch?v=670ZGMBjrPI"/>
    <s v="11,060,600 "/>
    <s v="The 48 Laws of Power"/>
    <s v="illacertus - YouTube"/>
    <s v="illacertus "/>
    <x v="0"/>
    <x v="49"/>
    <n v="29400394"/>
    <d v="1899-12-30T00:29:18"/>
    <x v="785"/>
    <x v="50"/>
    <n v="8100"/>
    <x v="3"/>
    <x v="1"/>
    <x v="0"/>
    <x v="0"/>
    <n v="8167"/>
    <d v="2022-09-23T00:00:00"/>
    <x v="0"/>
    <n v="96"/>
    <x v="27"/>
    <x v="0"/>
    <x v="2"/>
    <s v="Mohammad Farhaan jamali"/>
    <x v="1"/>
  </r>
  <r>
    <s v="https://www.youtube.com/watch?v=YstuRGzIPY4"/>
    <s v="1,569,230 "/>
    <s v="THE ART OF SEDUCTION BY ROBERT GREENE"/>
    <s v="illacertus - YouTube"/>
    <s v="illacertus "/>
    <x v="0"/>
    <x v="49"/>
    <n v="29400394"/>
    <d v="1899-12-30T00:15:02"/>
    <x v="786"/>
    <x v="298"/>
    <n v="41000"/>
    <x v="3"/>
    <x v="1"/>
    <x v="0"/>
    <x v="0"/>
    <n v="953"/>
    <d v="2022-09-18T00:00:00"/>
    <x v="0"/>
    <n v="96"/>
    <x v="27"/>
    <x v="0"/>
    <x v="2"/>
    <s v="Mohammad Farhaan jamali"/>
    <x v="1"/>
  </r>
  <r>
    <s v="https://www.youtube.com/watch?v=Z1LGhnE4Aa4"/>
    <s v="2,383,358 "/>
    <s v="The 33 Strategies of Wa"/>
    <s v="illacertus - YouTube"/>
    <s v="illacertus "/>
    <x v="0"/>
    <x v="49"/>
    <n v="29400394"/>
    <d v="1899-12-30T00:23:45"/>
    <x v="787"/>
    <x v="302"/>
    <n v="74000"/>
    <x v="3"/>
    <x v="1"/>
    <x v="0"/>
    <x v="0"/>
    <n v="2074"/>
    <d v="2022-09-17T00:00:00"/>
    <x v="0"/>
    <n v="96"/>
    <x v="27"/>
    <x v="0"/>
    <x v="2"/>
    <s v="Mohammad Farhaan jamali"/>
    <x v="1"/>
  </r>
  <r>
    <s v="https://www.youtube.com/watch?v=aAbW8QoqHTo"/>
    <s v="455,693 "/>
    <s v="The Four Confidences by Ed Latimore"/>
    <s v="illacertus - YouTube"/>
    <s v="illacertus "/>
    <x v="0"/>
    <x v="49"/>
    <n v="29400394"/>
    <d v="1899-12-30T00:10:51"/>
    <x v="788"/>
    <x v="87"/>
    <n v="17000"/>
    <x v="3"/>
    <x v="1"/>
    <x v="0"/>
    <x v="0"/>
    <n v="410"/>
    <d v="2022-09-13T00:00:00"/>
    <x v="0"/>
    <n v="96"/>
    <x v="27"/>
    <x v="0"/>
    <x v="2"/>
    <s v="Mohammad Farhaan jamali"/>
    <x v="1"/>
  </r>
  <r>
    <s v="https://www.youtube.com/watch?v=JJ5WP2BKigc"/>
    <s v="19,808,698 "/>
    <s v="Unboxing The Mind Bending Wallpaper TV"/>
    <s v="Unbox Therapy - YouTube"/>
    <s v="Jack"/>
    <x v="0"/>
    <x v="29"/>
    <n v="4356049543"/>
    <d v="1899-12-30T00:06:00"/>
    <x v="789"/>
    <x v="190"/>
    <n v="256000"/>
    <x v="3"/>
    <x v="1"/>
    <x v="0"/>
    <x v="0"/>
    <n v="14502"/>
    <d v="2022-09-07T00:00:00"/>
    <x v="2"/>
    <n v="2063"/>
    <x v="18"/>
    <x v="0"/>
    <x v="2"/>
    <s v="Mohammad Farhaan jamali"/>
    <x v="2"/>
  </r>
  <r>
    <s v="https://www.youtube.com/watch?v=N-4YMlihRf4"/>
    <s v="27,350,029 "/>
    <s v="Alesso, Katy Perry - When I'm Gone "/>
    <s v="Katy Perry - YouTube"/>
    <s v="Katy Perry"/>
    <x v="1"/>
    <x v="209"/>
    <n v="24149147107"/>
    <d v="1899-12-30T00:02:56"/>
    <x v="790"/>
    <x v="219"/>
    <n v="554000"/>
    <x v="3"/>
    <x v="1"/>
    <x v="0"/>
    <x v="2"/>
    <n v="69650"/>
    <d v="2022-09-21T00:00:00"/>
    <x v="0"/>
    <n v="287"/>
    <x v="28"/>
    <x v="1"/>
    <x v="2"/>
    <s v="Mohammad Farhaan jamali"/>
    <x v="4"/>
  </r>
  <r>
    <s v="https://www.youtube.com/watch?v=Tb5aO78Au1c"/>
    <s v="286,066 "/>
    <s v="Urus Performante: for bar raisers only"/>
    <s v="Lamborghini - YouTube"/>
    <s v="Lamborghini"/>
    <x v="2"/>
    <x v="250"/>
    <n v="199093356"/>
    <d v="1899-12-30T00:01:12"/>
    <x v="740"/>
    <x v="32"/>
    <n v="11000"/>
    <x v="3"/>
    <x v="1"/>
    <x v="0"/>
    <x v="3"/>
    <n v="414"/>
    <d v="2022-09-21T00:00:00"/>
    <x v="0"/>
    <n v="660"/>
    <x v="99"/>
    <x v="0"/>
    <x v="2"/>
    <s v="Mohammad Farhaan jamali"/>
    <x v="3"/>
  </r>
  <r>
    <s v="https://www.youtube.com/watch?v=6lBqYInBldk&amp;list=PLmHVyfmcRKyyKV86N7i0q9TfYNN8bBjX-"/>
    <s v="1,346,724 "/>
    <s v="How Power Query Will Change the Way You Use Excel"/>
    <s v="Leila Gharani - YouTube"/>
    <s v="Leila Gharani"/>
    <x v="1"/>
    <x v="55"/>
    <n v="162667679"/>
    <d v="1899-12-30T00:09:01"/>
    <x v="791"/>
    <x v="56"/>
    <n v="20000"/>
    <x v="3"/>
    <x v="1"/>
    <x v="0"/>
    <x v="0"/>
    <n v="935"/>
    <d v="2022-09-22T00:00:00"/>
    <x v="0"/>
    <n v="467"/>
    <x v="28"/>
    <x v="0"/>
    <x v="0"/>
    <s v="Mohammad Farhaan jamali"/>
    <x v="2"/>
  </r>
  <r>
    <s v="https://www.youtube.com/watch?v=9eh4yLBHp7E"/>
    <s v="143,850 "/>
    <s v="All time FAVORITE Grips"/>
    <s v="Levinho - YouTube"/>
    <s v="Levinho"/>
    <x v="0"/>
    <x v="80"/>
    <n v="2020309659"/>
    <d v="1899-12-30T00:11:11"/>
    <x v="792"/>
    <x v="30"/>
    <n v="9000"/>
    <x v="6"/>
    <x v="1"/>
    <x v="0"/>
    <x v="2"/>
    <n v="372"/>
    <d v="2022-09-21T00:00:00"/>
    <x v="0"/>
    <n v="1869"/>
    <x v="27"/>
    <x v="0"/>
    <x v="11"/>
    <s v="Mohammad Farhaan jamali"/>
    <x v="1"/>
  </r>
  <r>
    <s v="https://www.youtube.com/watch?v=zABLecsR5UE"/>
    <s v="550,972,359 "/>
    <s v="Lewis Capaldi - Someone You Loved"/>
    <s v="Lewis Capaldi - YouTube"/>
    <s v="Lewis Capaldi"/>
    <x v="0"/>
    <x v="289"/>
    <n v="2494716427"/>
    <d v="1899-12-30T00:03:06"/>
    <x v="793"/>
    <x v="304"/>
    <n v="6900000"/>
    <x v="3"/>
    <x v="1"/>
    <x v="0"/>
    <x v="2"/>
    <n v="144439"/>
    <d v="2022-09-22T00:00:00"/>
    <x v="0"/>
    <n v="107"/>
    <x v="27"/>
    <x v="1"/>
    <x v="1"/>
    <s v="Mohammad Farhaan jamali"/>
    <x v="4"/>
  </r>
  <r>
    <s v="https://www.youtube.com/watch?v=ALZHF5UqnU4"/>
    <n v="2318653109"/>
    <s v="Alone (Official Music Video)"/>
    <s v="Marshmello - YouTube"/>
    <s v="Marshmello"/>
    <x v="0"/>
    <x v="90"/>
    <n v="13620344429"/>
    <d v="1899-12-30T00:03:19"/>
    <x v="733"/>
    <x v="93"/>
    <n v="2300000"/>
    <x v="3"/>
    <x v="1"/>
    <x v="0"/>
    <x v="2"/>
    <n v="1000000"/>
    <d v="2022-09-14T00:00:00"/>
    <x v="0"/>
    <n v="414"/>
    <x v="5"/>
    <x v="0"/>
    <x v="0"/>
    <s v="Mohammad Farhaan jamali"/>
    <x v="4"/>
  </r>
  <r>
    <s v="https://www.youtube.com/watch?v=m7Bc3pLyij0"/>
    <s v="1,018,664,327 "/>
    <s v="Marshmello ft. Bastille - Happier"/>
    <s v="Marshmello - YouTube"/>
    <s v="Marshmello"/>
    <x v="0"/>
    <x v="90"/>
    <n v="13620344429"/>
    <d v="1899-12-30T00:03:53"/>
    <x v="794"/>
    <x v="210"/>
    <n v="1300000"/>
    <x v="3"/>
    <x v="1"/>
    <x v="0"/>
    <x v="2"/>
    <n v="7380000"/>
    <d v="2022-09-18T00:00:00"/>
    <x v="0"/>
    <n v="414"/>
    <x v="5"/>
    <x v="1"/>
    <x v="2"/>
    <s v="Mohammad Farhaan jamali"/>
    <x v="4"/>
  </r>
  <r>
    <s v="https://www.youtube.com/watch?v=Yp6satbo14A"/>
    <s v="520,695 "/>
    <s v="Marvel's Wastelanders: Doom | Trailer"/>
    <s v="Marvel Entertainment - YouTube"/>
    <s v="Marvel "/>
    <x v="2"/>
    <x v="103"/>
    <n v="5183991691"/>
    <d v="1899-12-30T00:01:50"/>
    <x v="795"/>
    <x v="100"/>
    <n v="19000"/>
    <x v="3"/>
    <x v="1"/>
    <x v="0"/>
    <x v="0"/>
    <n v="777"/>
    <d v="2022-09-21T00:00:00"/>
    <x v="0"/>
    <n v="8061"/>
    <x v="54"/>
    <x v="0"/>
    <x v="2"/>
    <s v="Mohammad Farhaan jamali"/>
    <x v="3"/>
  </r>
  <r>
    <s v="https://www.youtube.com/watch?v=qZVTkn2NjS0"/>
    <s v="20,207,842 "/>
    <s v="Marvel Studios’ Secret Invasion"/>
    <s v="Marvel Entertainment - YouTube"/>
    <s v="Marvel "/>
    <x v="2"/>
    <x v="103"/>
    <n v="5183991691"/>
    <d v="1899-12-30T00:01:56"/>
    <x v="796"/>
    <x v="102"/>
    <n v="677000"/>
    <x v="3"/>
    <x v="1"/>
    <x v="0"/>
    <x v="0"/>
    <n v="23000"/>
    <d v="2022-09-22T00:00:00"/>
    <x v="0"/>
    <n v="8061"/>
    <x v="54"/>
    <x v="0"/>
    <x v="2"/>
    <s v="Mohammad Farhaan jamali"/>
    <x v="3"/>
  </r>
  <r>
    <s v="https://www.youtube.com/watch?v=bLEFqhS5WmI"/>
    <s v="6,528,721 "/>
    <s v="Marvel Studios’ Special Presentation: Werewolf By Night"/>
    <s v="Marvel Entertainment - YouTube"/>
    <s v="Marvel "/>
    <x v="2"/>
    <x v="103"/>
    <n v="5183991691"/>
    <d v="1899-12-30T00:01:26"/>
    <x v="715"/>
    <x v="102"/>
    <n v="186000"/>
    <x v="3"/>
    <x v="1"/>
    <x v="0"/>
    <x v="0"/>
    <n v="9000"/>
    <d v="2022-09-22T00:00:00"/>
    <x v="0"/>
    <n v="8061"/>
    <x v="54"/>
    <x v="0"/>
    <x v="2"/>
    <s v="Mohammad Farhaan jamali"/>
    <x v="3"/>
  </r>
  <r>
    <s v="https://www.youtube.com/watch?v=3NVs--u1JZg"/>
    <s v="100,201 "/>
    <s v="Solus GT: Performance at the intersection of fantasy and reality"/>
    <s v="McLaren Automotive - YouTube"/>
    <s v="McLaren Automotive"/>
    <x v="2"/>
    <x v="33"/>
    <n v="48136318"/>
    <d v="1899-12-30T00:01:10"/>
    <x v="797"/>
    <x v="34"/>
    <n v="4700"/>
    <x v="6"/>
    <x v="0"/>
    <x v="0"/>
    <x v="2"/>
    <n v="480"/>
    <d v="2022-09-21T00:00:00"/>
    <x v="2"/>
    <n v="366"/>
    <x v="0"/>
    <x v="0"/>
    <x v="2"/>
    <s v="Mohammad Farhaan jamali"/>
    <x v="3"/>
  </r>
  <r>
    <s v="https://www.youtube.com/watch?v=wkpmdDCfdlw"/>
    <s v="7,076,891 "/>
    <s v="Types of Tuition Teachers"/>
    <s v="MostlySane - YouTube"/>
    <s v="MostlySane"/>
    <x v="1"/>
    <x v="273"/>
    <n v="1134018720"/>
    <d v="1899-12-30T00:08:09"/>
    <x v="798"/>
    <x v="286"/>
    <n v="274000"/>
    <x v="2"/>
    <x v="1"/>
    <x v="0"/>
    <x v="0"/>
    <n v="12231"/>
    <d v="2022-09-21T00:00:00"/>
    <x v="0"/>
    <n v="998"/>
    <x v="52"/>
    <x v="0"/>
    <x v="2"/>
    <s v="Mohammad Farhaan jamali"/>
    <x v="2"/>
  </r>
  <r>
    <s v="https://www.youtube.com/watch?v=zhVDk8Y55pA"/>
    <s v="723,099 "/>
    <s v="10 Most Advanced AI Robots in the World"/>
    <s v="Motech - YouTube"/>
    <s v="Motech"/>
    <x v="2"/>
    <x v="294"/>
    <n v="4455004"/>
    <d v="1899-12-30T00:01:54"/>
    <x v="799"/>
    <x v="309"/>
    <n v="4300"/>
    <x v="3"/>
    <x v="1"/>
    <x v="0"/>
    <x v="0"/>
    <n v="571"/>
    <d v="2022-09-18T00:00:00"/>
    <x v="0"/>
    <n v="30"/>
    <x v="15"/>
    <x v="0"/>
    <x v="2"/>
    <s v="Mohammad Farhaan jamali"/>
    <x v="3"/>
  </r>
  <r>
    <s v="https://www.youtube.com/watch?v=JY9mrKR5SkA"/>
    <s v="65,696,609 "/>
    <s v="MotoGP Historic Battles"/>
    <s v="MotoGP - YouTube"/>
    <s v="MotoGP"/>
    <x v="2"/>
    <x v="186"/>
    <n v="1815605284"/>
    <d v="1899-12-30T00:04:45"/>
    <x v="800"/>
    <x v="192"/>
    <n v="335000"/>
    <x v="3"/>
    <x v="0"/>
    <x v="0"/>
    <x v="0"/>
    <n v="10000"/>
    <d v="2022-09-22T00:00:00"/>
    <x v="1"/>
    <n v="6996"/>
    <x v="84"/>
    <x v="0"/>
    <x v="21"/>
    <s v="Mohammad Farhaan jamali"/>
    <x v="4"/>
  </r>
  <r>
    <s v="https://www.youtube.com/watch?v=7ZUybiDSzS"/>
    <n v="500000"/>
    <s v="MotoGP™ Rewind: A recap of the"/>
    <s v="MotoGP - YouTube"/>
    <s v="MotoGP"/>
    <x v="2"/>
    <x v="186"/>
    <n v="1815605284"/>
    <d v="1899-12-30T00:04:13"/>
    <x v="801"/>
    <x v="530"/>
    <n v="470000"/>
    <x v="3"/>
    <x v="0"/>
    <x v="0"/>
    <x v="0"/>
    <n v="10000"/>
    <d v="2022-09-22T00:00:00"/>
    <x v="1"/>
    <n v="6996"/>
    <x v="84"/>
    <x v="0"/>
    <x v="21"/>
    <s v="Mohammad Farhaan jamali"/>
    <x v="4"/>
  </r>
  <r>
    <s v="https://www.youtube.com/watch?v=MxK5yRqE6rg"/>
    <s v="7,276,999 "/>
    <s v="MotoGP™ Rewind: A recap of the"/>
    <s v="MotoGP - YouTube"/>
    <s v="MotoGP"/>
    <x v="2"/>
    <x v="186"/>
    <n v="1815605284"/>
    <d v="1899-12-30T00:03:38"/>
    <x v="802"/>
    <x v="531"/>
    <n v="41000"/>
    <x v="3"/>
    <x v="0"/>
    <x v="0"/>
    <x v="0"/>
    <n v="730"/>
    <d v="2022-09-18T00:00:00"/>
    <x v="1"/>
    <n v="6996"/>
    <x v="84"/>
    <x v="0"/>
    <x v="21"/>
    <s v="Mohammad Farhaan jamali"/>
    <x v="4"/>
  </r>
  <r>
    <s v="https://www.youtube.com/watch?v=rkZAOmPs4e8"/>
    <s v="23,295 "/>
    <s v="Excel Power BI Organisational Data Types - Mind Blowing New Feature!"/>
    <s v="MyOnlineTrainingHub - YouTube"/>
    <s v="Mynda Treacy"/>
    <x v="1"/>
    <x v="233"/>
    <n v="27936568"/>
    <d v="1899-12-30T00:13:54"/>
    <x v="803"/>
    <x v="247"/>
    <n v="637"/>
    <x v="3"/>
    <x v="1"/>
    <x v="0"/>
    <x v="0"/>
    <n v="57"/>
    <d v="2022-08-21T00:00:00"/>
    <x v="0"/>
    <n v="207"/>
    <x v="7"/>
    <x v="0"/>
    <x v="2"/>
    <s v="Mohammad Farhaan jamali"/>
    <x v="1"/>
  </r>
  <r>
    <s v="https://www.youtube.com/watch?v=K-5EdHZ0hBs"/>
    <s v="16,452,431 "/>
    <s v="Need for Speed Payback Official Gameplay Trailer"/>
    <s v="Need for Speed - YouTube"/>
    <s v="Need for Speed"/>
    <x v="2"/>
    <x v="191"/>
    <n v="121866488"/>
    <d v="1899-12-30T00:03:12"/>
    <x v="804"/>
    <x v="196"/>
    <n v="184000"/>
    <x v="3"/>
    <x v="1"/>
    <x v="0"/>
    <x v="0"/>
    <n v="15717"/>
    <d v="2022-09-18T00:00:00"/>
    <x v="0"/>
    <n v="58"/>
    <x v="7"/>
    <x v="0"/>
    <x v="2"/>
    <s v="Mohammad Farhaan jamali"/>
    <x v="4"/>
  </r>
  <r>
    <s v="https://www.youtube.com/watch?v=vIZWLvcMS9c"/>
    <s v="27,070,355 "/>
    <s v="Mismatched: Season 2 | Official Trailer"/>
    <s v="Netflix India - YouTube"/>
    <s v="Netflix"/>
    <x v="2"/>
    <x v="222"/>
    <n v="5459354826"/>
    <d v="1899-12-30T00:02:08"/>
    <x v="805"/>
    <x v="30"/>
    <n v="46000"/>
    <x v="2"/>
    <x v="1"/>
    <x v="0"/>
    <x v="1"/>
    <n v="873"/>
    <d v="2022-09-22T00:00:00"/>
    <x v="2"/>
    <n v="2827"/>
    <x v="95"/>
    <x v="0"/>
    <x v="3"/>
    <s v="Mohammad Farhaan jamali"/>
    <x v="4"/>
  </r>
  <r>
    <s v="https://www.youtube.com/watch?v=QdT7CI0ifhU"/>
    <s v="40,497 "/>
    <s v="Mittar Pyaare Nu | Official Music Video "/>
    <s v="Netflix India - YouTube"/>
    <s v="Netflix"/>
    <x v="2"/>
    <x v="222"/>
    <n v="5459354826"/>
    <d v="1899-12-30T00:01:19"/>
    <x v="806"/>
    <x v="119"/>
    <n v="1200"/>
    <x v="2"/>
    <x v="0"/>
    <x v="0"/>
    <x v="2"/>
    <n v="95"/>
    <d v="2022-09-22T00:00:00"/>
    <x v="2"/>
    <n v="2827"/>
    <x v="95"/>
    <x v="0"/>
    <x v="3"/>
    <s v="Mohammad Farhaan jamali"/>
    <x v="3"/>
  </r>
  <r>
    <s v="https://www.youtube.com/watch?v=rGkY--aI_JM"/>
    <s v="79,736 "/>
    <s v="Jamtara Season 1 Recap"/>
    <s v="Netflix India - YouTube"/>
    <s v="Netflix"/>
    <x v="2"/>
    <x v="222"/>
    <n v="5459354826"/>
    <d v="1899-12-30T00:02:09"/>
    <x v="807"/>
    <x v="39"/>
    <n v="827"/>
    <x v="2"/>
    <x v="0"/>
    <x v="0"/>
    <x v="3"/>
    <n v="50"/>
    <d v="2022-09-22T00:00:00"/>
    <x v="2"/>
    <n v="2827"/>
    <x v="95"/>
    <x v="0"/>
    <x v="3"/>
    <s v="Mohammad Farhaan jamali"/>
    <x v="4"/>
  </r>
  <r>
    <s v="https://www.youtube.com/watch?v=G5xSLbYMr-I&amp;list=RDCLAK5uy_kmPRjHDECIcuVwnKsx2Ng7fyNgFKWNJFs&amp;start_radio=1"/>
    <s v="44,486,282 "/>
    <s v="dazy - Sunroof (Official Music Video)"/>
    <s v="Nicky Youre - YouTube"/>
    <s v="Nicky Youre"/>
    <x v="0"/>
    <x v="143"/>
    <n v="50612895"/>
    <d v="1899-12-30T00:02:54"/>
    <x v="808"/>
    <x v="153"/>
    <n v="513000"/>
    <x v="3"/>
    <x v="0"/>
    <x v="0"/>
    <x v="0"/>
    <n v="7001"/>
    <d v="2022-09-22T00:00:00"/>
    <x v="2"/>
    <n v="35"/>
    <x v="27"/>
    <x v="1"/>
    <x v="2"/>
    <s v="Mohammad Farhaan jamali"/>
    <x v="4"/>
  </r>
  <r>
    <s v="https://www.youtube.com/watch?v=QKUMzJzqKBc"/>
    <s v="956,226 "/>
    <s v="Terrible Job Interviews"/>
    <s v="Niharika Nm - YouTube"/>
    <s v="Niharika"/>
    <x v="1"/>
    <x v="225"/>
    <n v="358995703"/>
    <d v="1899-12-30T00:12:05"/>
    <x v="809"/>
    <x v="235"/>
    <n v="27000"/>
    <x v="3"/>
    <x v="1"/>
    <x v="0"/>
    <x v="0"/>
    <n v="930"/>
    <d v="2022-09-07T00:00:00"/>
    <x v="1"/>
    <n v="83"/>
    <x v="1"/>
    <x v="0"/>
    <x v="2"/>
    <s v="Mohammad Farhaan jamali"/>
    <x v="1"/>
  </r>
  <r>
    <s v="https://www.youtube.com/watch?v=PJYpZ4hkXJE"/>
    <s v="69,229,684 "/>
    <s v="Story of My Life "/>
    <s v="One Direction - YouTube"/>
    <s v="One Direction"/>
    <x v="2"/>
    <x v="215"/>
    <n v="12809187424"/>
    <d v="1899-12-30T00:04:07"/>
    <x v="810"/>
    <x v="229"/>
    <n v="1200000"/>
    <x v="3"/>
    <x v="0"/>
    <x v="0"/>
    <x v="2"/>
    <n v="33614"/>
    <d v="2022-09-22T00:00:00"/>
    <x v="2"/>
    <n v="423"/>
    <x v="92"/>
    <x v="0"/>
    <x v="2"/>
    <s v="Mohammad Farhaan jamali"/>
    <x v="4"/>
  </r>
  <r>
    <s v="https://www.youtube.com/watch?v=bfcT8PbF0F8"/>
    <s v="546,768 "/>
    <s v="Pagani Utopia"/>
    <s v="Pagani Automobili - YouTube"/>
    <s v="Pagani Automobili"/>
    <x v="2"/>
    <x v="100"/>
    <n v="12501680"/>
    <d v="1899-12-30T00:05:09"/>
    <x v="811"/>
    <x v="100"/>
    <n v="10000"/>
    <x v="6"/>
    <x v="0"/>
    <x v="0"/>
    <x v="0"/>
    <n v="410"/>
    <d v="2022-09-21T00:00:00"/>
    <x v="2"/>
    <n v="98"/>
    <x v="51"/>
    <x v="0"/>
    <x v="2"/>
    <s v="Mohammad Farhaan jamali"/>
    <x v="4"/>
  </r>
  <r>
    <s v="https://www.youtube.com/watch?v=cz5Pk1uhyFc"/>
    <s v="1,453,363 "/>
    <s v="Dune Awakening - Announcement Trailer | PS5 Games"/>
    <s v="PlayStation - YouTube"/>
    <s v="PlayStation"/>
    <x v="2"/>
    <x v="121"/>
    <n v="4304845433"/>
    <d v="1899-12-30T00:02:00"/>
    <x v="812"/>
    <x v="11"/>
    <n v="31000"/>
    <x v="3"/>
    <x v="1"/>
    <x v="0"/>
    <x v="1"/>
    <n v="1400"/>
    <d v="2022-09-22T00:00:00"/>
    <x v="2"/>
    <n v="18211"/>
    <x v="60"/>
    <x v="0"/>
    <x v="2"/>
    <s v="Mohammad Farhaan jamali"/>
    <x v="4"/>
  </r>
  <r>
    <s v="https://www.youtube.com/watch?v=yC1nxbBB9Gc"/>
    <s v="71,944 "/>
    <s v="Train Life - A Railway Simulator - Launch Trailer "/>
    <s v="PlayStation - YouTube"/>
    <s v="PlayStation"/>
    <x v="2"/>
    <x v="121"/>
    <n v="4304845433"/>
    <d v="1899-12-30T00:01:42"/>
    <x v="813"/>
    <x v="9"/>
    <n v="782"/>
    <x v="3"/>
    <x v="1"/>
    <x v="0"/>
    <x v="3"/>
    <n v="135"/>
    <d v="2022-09-22T00:00:00"/>
    <x v="2"/>
    <n v="18211"/>
    <x v="60"/>
    <x v="0"/>
    <x v="2"/>
    <s v="Mohammad Farhaan jamali"/>
    <x v="3"/>
  </r>
  <r>
    <s v="https://www.youtube.com/watch?v=x7QhUL8NUK4"/>
    <s v="42,807,476 "/>
    <s v="PlayStation 4"/>
    <s v="PlayStation - YouTube"/>
    <s v="PlayStation"/>
    <x v="2"/>
    <x v="121"/>
    <n v="4304845433"/>
    <d v="1899-12-30T00:01:42"/>
    <x v="813"/>
    <x v="290"/>
    <n v="412000"/>
    <x v="3"/>
    <x v="1"/>
    <x v="0"/>
    <x v="0"/>
    <n v="54450"/>
    <d v="2022-09-22T00:00:00"/>
    <x v="2"/>
    <n v="18211"/>
    <x v="60"/>
    <x v="0"/>
    <x v="2"/>
    <s v="Mohammad Farhaan jamali"/>
    <x v="3"/>
  </r>
  <r>
    <s v="https://www.youtube.com/watch?v=1h7n0YiyYvk"/>
    <s v="3,584,898 "/>
    <s v="Pokémon Journeys "/>
    <s v="Pokémon Asia Official (Hindi) - YouTube"/>
    <s v="Pokémon Asia Officia"/>
    <x v="2"/>
    <x v="6"/>
    <n v="300672370"/>
    <d v="1899-12-30T00:21:18"/>
    <x v="814"/>
    <x v="25"/>
    <n v="0"/>
    <x v="2"/>
    <x v="0"/>
    <x v="0"/>
    <x v="2"/>
    <n v="0"/>
    <s v="N/A"/>
    <x v="0"/>
    <n v="67"/>
    <x v="16"/>
    <x v="0"/>
    <x v="2"/>
    <s v="Mohammad Farhaan jamali"/>
    <x v="1"/>
  </r>
  <r>
    <s v="https://www.youtube.com/watch?v=EDm58UgBUxk"/>
    <s v="594,745 "/>
    <s v="Presenting the new Porsche 911 GT3 RS"/>
    <s v="Porsche - YouTube"/>
    <s v="Porsche"/>
    <x v="2"/>
    <x v="137"/>
    <n v="479856808"/>
    <d v="1899-12-30T00:13:55"/>
    <x v="815"/>
    <x v="134"/>
    <n v="17000"/>
    <x v="3"/>
    <x v="1"/>
    <x v="0"/>
    <x v="1"/>
    <n v="794"/>
    <d v="2022-09-17T00:00:00"/>
    <x v="0"/>
    <n v="2449"/>
    <x v="24"/>
    <x v="1"/>
    <x v="0"/>
    <s v="Mohammad Farhaan jamali"/>
    <x v="1"/>
  </r>
  <r>
    <s v="https://www.youtube.com/watch?v=gJj90WOWQvg"/>
    <s v="25,219,092 "/>
    <s v="Maja Ma - Official Trailer"/>
    <s v="Prime Video India - YouTube"/>
    <s v="Prime"/>
    <x v="2"/>
    <x v="9"/>
    <n v="6300485808"/>
    <d v="1899-12-30T00:02:50"/>
    <x v="816"/>
    <x v="9"/>
    <n v="12000"/>
    <x v="2"/>
    <x v="1"/>
    <x v="0"/>
    <x v="2"/>
    <n v="421"/>
    <d v="2022-09-22T00:00:00"/>
    <x v="2"/>
    <n v="4572"/>
    <x v="8"/>
    <x v="0"/>
    <x v="5"/>
    <s v="Mohammad Farhaan jamali"/>
    <x v="4"/>
  </r>
  <r>
    <s v="https://www.youtube.com/watch?v=06nQFA1lfMk"/>
    <s v="49,640 "/>
    <s v="Hush Hush - Watch Now"/>
    <s v="Prime Video India - YouTube"/>
    <s v="Prime"/>
    <x v="2"/>
    <x v="9"/>
    <n v="6300485808"/>
    <d v="1899-12-30T00:00:40"/>
    <x v="817"/>
    <x v="9"/>
    <n v="145"/>
    <x v="2"/>
    <x v="1"/>
    <x v="0"/>
    <x v="2"/>
    <n v="27"/>
    <d v="2022-09-22T00:00:00"/>
    <x v="2"/>
    <n v="4572"/>
    <x v="8"/>
    <x v="0"/>
    <x v="5"/>
    <s v="Mohammad Farhaan jamali"/>
    <x v="3"/>
  </r>
  <r>
    <s v="https://www.youtube.com/watch?v=SuqagNN2th0"/>
    <s v="131,057 "/>
    <s v="Motapa And White Hair"/>
    <s v="Prime Video India - YouTube"/>
    <s v="Prime"/>
    <x v="2"/>
    <x v="9"/>
    <n v="6300485808"/>
    <d v="1899-12-30T00:05:45"/>
    <x v="818"/>
    <x v="39"/>
    <n v="3800"/>
    <x v="2"/>
    <x v="1"/>
    <x v="0"/>
    <x v="2"/>
    <n v="97"/>
    <d v="2022-09-17T00:00:00"/>
    <x v="2"/>
    <n v="4572"/>
    <x v="8"/>
    <x v="0"/>
    <x v="5"/>
    <s v="Mohammad Farhaan jamali"/>
    <x v="4"/>
  </r>
  <r>
    <s v="https://www.youtube.com/watch?v=_LTiEXMc5J0"/>
    <s v="8,830,748 "/>
    <s v="PUBG - Season 4 Gameplay Trailer"/>
    <s v="PUBG: BATTLEGROUNDS - YouTube"/>
    <s v="PUBG: BATTLEGROUNDS"/>
    <x v="2"/>
    <x v="6"/>
    <n v="225870537"/>
    <d v="1899-12-30T00:02:32"/>
    <x v="819"/>
    <x v="6"/>
    <n v="236000"/>
    <x v="3"/>
    <x v="0"/>
    <x v="0"/>
    <x v="0"/>
    <n v="6345"/>
    <d v="2022-08-21T00:00:00"/>
    <x v="0"/>
    <n v="571"/>
    <x v="5"/>
    <x v="0"/>
    <x v="4"/>
    <s v="Mohammad Farhaan jamali"/>
    <x v="4"/>
  </r>
  <r>
    <s v="https://www.youtube.com/watch?v=15NtFld9mVM"/>
    <s v="74,016 "/>
    <s v="5 Advanced Tips on how to use IF formula in Excel that will SURPRISE you"/>
    <s v="Chandoo - YouTube"/>
    <s v="Purna Buggirala"/>
    <x v="0"/>
    <x v="22"/>
    <n v="21517243"/>
    <d v="1899-12-30T00:09:28"/>
    <x v="820"/>
    <x v="22"/>
    <n v="1900"/>
    <x v="3"/>
    <x v="1"/>
    <x v="0"/>
    <x v="3"/>
    <n v="135"/>
    <d v="2022-09-11T00:00:00"/>
    <x v="0"/>
    <n v="383"/>
    <x v="6"/>
    <x v="0"/>
    <x v="1"/>
    <s v="Mohammad Farhaan jamali"/>
    <x v="2"/>
  </r>
  <r>
    <s v="https://www.youtube.com/watch?v=tZOIr0g5Ju8"/>
    <s v="26,209,294 "/>
    <s v="WORLD´S LARGEST RC AIRWOLF BLACK BELL-222 ELECTRIC"/>
    <s v="RC MEDIA WORLD - YouTube"/>
    <s v="RC MEDIA WORLD"/>
    <x v="2"/>
    <x v="258"/>
    <n v="981914759"/>
    <d v="1899-12-30T00:12:00"/>
    <x v="821"/>
    <x v="272"/>
    <n v="221000"/>
    <x v="3"/>
    <x v="0"/>
    <x v="0"/>
    <x v="0"/>
    <n v="8246"/>
    <d v="2022-09-21T00:00:00"/>
    <x v="0"/>
    <n v="2959"/>
    <x v="102"/>
    <x v="0"/>
    <x v="2"/>
    <s v="Mohammad Farhaan jamali"/>
    <x v="1"/>
  </r>
  <r>
    <s v="https://www.youtube.com/watch?v=wfN4PVaOU5Q"/>
    <s v="309,041,995 "/>
    <s v="Rihanna - Needed Me"/>
    <s v="Rihanna - YouTube"/>
    <s v="Rihanna"/>
    <x v="1"/>
    <x v="272"/>
    <n v="20321404924"/>
    <d v="1899-12-30T00:03:14"/>
    <x v="822"/>
    <x v="284"/>
    <n v="3000000"/>
    <x v="3"/>
    <x v="1"/>
    <x v="0"/>
    <x v="0"/>
    <n v="116624"/>
    <d v="2022-09-22T00:00:00"/>
    <x v="0"/>
    <n v="184"/>
    <x v="2"/>
    <x v="0"/>
    <x v="2"/>
    <s v="Mohammad Farhaan jamali"/>
    <x v="4"/>
  </r>
  <r>
    <s v="https://www.youtube.com/watch?v=E6tp8DCAJ-0"/>
    <s v="5,291,398 "/>
    <s v="Golden Gate Bridge | The CRAZY Engineering behind it"/>
    <s v="Lesics - YouTube"/>
    <s v="Sabin Mathew"/>
    <x v="0"/>
    <x v="133"/>
    <n v="810027949"/>
    <d v="1899-12-30T00:15:27"/>
    <x v="823"/>
    <x v="134"/>
    <n v="73000"/>
    <x v="3"/>
    <x v="1"/>
    <x v="0"/>
    <x v="0"/>
    <n v="1962"/>
    <d v="2022-09-21T00:00:00"/>
    <x v="0"/>
    <n v="207"/>
    <x v="63"/>
    <x v="0"/>
    <x v="2"/>
    <s v="Mohammad Farhaan jamali"/>
    <x v="1"/>
  </r>
  <r>
    <s v="https://www.youtube.com/watch?v=Z8eXaXoUJRQ"/>
    <s v="399,469,872 "/>
    <s v="Slow Down (Official)"/>
    <s v="Selena Gomez - YouTube"/>
    <s v="Selena Gomez"/>
    <x v="1"/>
    <x v="114"/>
    <n v="11712643695"/>
    <d v="1899-12-30T00:03:30"/>
    <x v="824"/>
    <x v="303"/>
    <n v="25000000"/>
    <x v="3"/>
    <x v="0"/>
    <x v="0"/>
    <x v="0"/>
    <n v="153000"/>
    <d v="2022-09-22T00:00:00"/>
    <x v="0"/>
    <n v="370"/>
    <x v="57"/>
    <x v="0"/>
    <x v="2"/>
    <s v="Mohammad Farhaan jamali"/>
    <x v="4"/>
  </r>
  <r>
    <s v="https://www.youtube.com/watch?v=cH4E_t3m3xM"/>
    <s v="486,281,569 "/>
    <s v="Selena Gomez, Marshmello - Wolves"/>
    <s v="Selena Gomez - YouTube"/>
    <s v="Selena Gomez"/>
    <x v="1"/>
    <x v="114"/>
    <n v="11712643695"/>
    <d v="1899-12-30T00:03:32"/>
    <x v="825"/>
    <x v="114"/>
    <n v="4800000"/>
    <x v="3"/>
    <x v="1"/>
    <x v="0"/>
    <x v="0"/>
    <n v="138000"/>
    <d v="2022-09-22T00:00:00"/>
    <x v="0"/>
    <n v="370"/>
    <x v="57"/>
    <x v="0"/>
    <x v="2"/>
    <s v="Mohammad Farhaan jamali"/>
    <x v="4"/>
  </r>
  <r>
    <s v="https://www.youtube.com/watch?v=KZ_LG8obeYg"/>
    <s v="1,552,970 "/>
    <s v="Calm Down (Behind The Scenes)"/>
    <s v="Selena Gomez - YouTube"/>
    <s v="Selena Gomez"/>
    <x v="1"/>
    <x v="114"/>
    <n v="11712643695"/>
    <d v="1899-12-30T00:02:39"/>
    <x v="826"/>
    <x v="30"/>
    <n v="28000"/>
    <x v="3"/>
    <x v="0"/>
    <x v="0"/>
    <x v="0"/>
    <n v="1600"/>
    <d v="2022-09-22T00:00:00"/>
    <x v="0"/>
    <n v="370"/>
    <x v="57"/>
    <x v="0"/>
    <x v="2"/>
    <s v="Mohammad Farhaan jamali"/>
    <x v="4"/>
  </r>
  <r>
    <s v="https://www.youtube.com/watch?v=po7t_U-sLi8"/>
    <s v="980,747 "/>
    <s v="Apple MacBook Air M2! *Worth the upgrade?*"/>
    <s v="Tech Burner - YouTube"/>
    <s v="Shlok Srivastava"/>
    <x v="0"/>
    <x v="218"/>
    <n v="1357104154"/>
    <d v="1899-12-30T00:09:01"/>
    <x v="791"/>
    <x v="232"/>
    <n v="60000"/>
    <x v="2"/>
    <x v="0"/>
    <x v="0"/>
    <x v="0"/>
    <n v="1879"/>
    <d v="2022-09-21T00:00:00"/>
    <x v="0"/>
    <n v="992"/>
    <x v="23"/>
    <x v="0"/>
    <x v="1"/>
    <s v="Mohammad Farhaan jamali"/>
    <x v="2"/>
  </r>
  <r>
    <s v="https://www.youtube.com/watch?v=5uzB4z4iN0g"/>
    <s v="76,781 "/>
    <s v="Tableau Projects For Practice With Examples"/>
    <s v="Simplilearn - YouTube"/>
    <s v="Simplilearn"/>
    <x v="2"/>
    <x v="48"/>
    <n v="246600359"/>
    <d v="1899-12-30T00:01:12"/>
    <x v="740"/>
    <x v="49"/>
    <n v="1100"/>
    <x v="3"/>
    <x v="1"/>
    <x v="0"/>
    <x v="0"/>
    <n v="279"/>
    <d v="2022-08-21T00:00:00"/>
    <x v="0"/>
    <n v="4576"/>
    <x v="29"/>
    <x v="0"/>
    <x v="9"/>
    <s v="Mohammad Farhaan jamali"/>
    <x v="3"/>
  </r>
  <r>
    <s v="https://www.youtube.com/watch?v=zbcCdoHeS4w"/>
    <n v="172581"/>
    <s v="Business Analytics &amp; Business Intelligence Full Course 2022"/>
    <s v="Simplilearn - YouTube"/>
    <s v="Simplilearn"/>
    <x v="2"/>
    <x v="48"/>
    <n v="246600359"/>
    <d v="1899-12-30T00:11:11"/>
    <x v="792"/>
    <x v="305"/>
    <n v="2900"/>
    <x v="3"/>
    <x v="1"/>
    <x v="0"/>
    <x v="0"/>
    <n v="36"/>
    <d v="2022-09-07T00:00:00"/>
    <x v="0"/>
    <n v="4576"/>
    <x v="29"/>
    <x v="0"/>
    <x v="9"/>
    <s v="Mohammad Farhaan jamali"/>
    <x v="1"/>
  </r>
  <r>
    <s v="https://www.youtube.com/watch?v=Cl618XVFKmc"/>
    <s v="14,949,557 "/>
    <s v="Love is Love"/>
    <s v="Swati Sachdeva - YouTube"/>
    <s v="Swati Sachdeva"/>
    <x v="1"/>
    <x v="116"/>
    <n v="48154159"/>
    <d v="1899-12-30T00:08:52"/>
    <x v="827"/>
    <x v="116"/>
    <n v="736000"/>
    <x v="2"/>
    <x v="0"/>
    <x v="0"/>
    <x v="2"/>
    <n v="16540"/>
    <d v="2022-09-22T00:00:00"/>
    <x v="2"/>
    <n v="23"/>
    <x v="17"/>
    <x v="1"/>
    <x v="2"/>
    <s v="Mohammad Farhaan jamali"/>
    <x v="2"/>
  </r>
  <r>
    <s v="https://www.youtube.com/watch?v=e-ORhEE9VVg"/>
    <s v="3,049,355,771 "/>
    <s v=" Taylor Swift - Blank Space"/>
    <s v="Taylor Swift - YouTube"/>
    <s v="Taylor Swift"/>
    <x v="1"/>
    <x v="138"/>
    <n v="25902163132"/>
    <d v="1899-12-30T00:04:32"/>
    <x v="828"/>
    <x v="138"/>
    <n v="13000000"/>
    <x v="3"/>
    <x v="0"/>
    <x v="0"/>
    <x v="0"/>
    <n v="627453"/>
    <d v="2022-09-22T00:00:00"/>
    <x v="1"/>
    <n v="426"/>
    <x v="53"/>
    <x v="0"/>
    <x v="2"/>
    <s v="Mohammad Farhaan jamali"/>
    <x v="4"/>
  </r>
  <r>
    <s v="https://www.youtube.com/watch?v=NunsrQveBhw"/>
    <s v="7,760 "/>
    <s v="It's okay to get judged | Sravani Ambatipudi"/>
    <s v="TEDx Talks - YouTube"/>
    <s v="TEDx"/>
    <x v="2"/>
    <x v="97"/>
    <n v="6764584344"/>
    <d v="1899-12-30T00:11:48"/>
    <x v="829"/>
    <x v="9"/>
    <n v="67"/>
    <x v="3"/>
    <x v="1"/>
    <x v="0"/>
    <x v="0"/>
    <n v="8"/>
    <d v="2022-09-23T00:00:00"/>
    <x v="0"/>
    <n v="186267"/>
    <x v="49"/>
    <x v="0"/>
    <x v="2"/>
    <s v="Mohammad Farhaan jamali"/>
    <x v="1"/>
  </r>
  <r>
    <s v="https://www.youtube.com/watch?v=BdwoRr4HaiQ"/>
    <s v="1,202 "/>
    <s v="Dreams Rush | Ayush Shrivastava"/>
    <s v="TEDx Talks - YouTube"/>
    <s v="TEDx"/>
    <x v="2"/>
    <x v="97"/>
    <n v="6764584344"/>
    <d v="1899-12-30T00:23:08"/>
    <x v="830"/>
    <x v="30"/>
    <n v="25"/>
    <x v="3"/>
    <x v="1"/>
    <x v="0"/>
    <x v="0"/>
    <n v="6"/>
    <d v="2022-09-23T00:00:00"/>
    <x v="0"/>
    <n v="186267"/>
    <x v="49"/>
    <x v="0"/>
    <x v="2"/>
    <s v="Mohammad Farhaan jamali"/>
    <x v="1"/>
  </r>
  <r>
    <s v="https://www.youtube.com/watch?v=rmeGVhhbGrM"/>
    <s v="9,009,949 "/>
    <s v="It is okay not to have a plan | Mithila Palkar"/>
    <s v="TEDx Talks - YouTube"/>
    <s v="TEDx"/>
    <x v="2"/>
    <x v="97"/>
    <n v="6764584344"/>
    <d v="1899-12-30T00:12:17"/>
    <x v="831"/>
    <x v="243"/>
    <n v="241000"/>
    <x v="3"/>
    <x v="1"/>
    <x v="0"/>
    <x v="0"/>
    <n v="4700"/>
    <d v="2022-09-21T00:00:00"/>
    <x v="0"/>
    <n v="186267"/>
    <x v="49"/>
    <x v="0"/>
    <x v="2"/>
    <s v="Mohammad Farhaan jamali"/>
    <x v="1"/>
  </r>
  <r>
    <s v="https://www.youtube.com/watch?v=bC0hlK7WGcM"/>
    <s v="9,860,925 "/>
    <s v="How a 13 year old changed 'Impossible' to 'I'm Possible'"/>
    <s v="TEDx Talks - YouTube"/>
    <s v="TEDx"/>
    <x v="2"/>
    <x v="97"/>
    <n v="6764584344"/>
    <d v="1899-12-30T00:14:33"/>
    <x v="832"/>
    <x v="98"/>
    <n v="239000"/>
    <x v="3"/>
    <x v="1"/>
    <x v="0"/>
    <x v="0"/>
    <n v="8200"/>
    <d v="2022-09-23T00:00:00"/>
    <x v="0"/>
    <n v="186267"/>
    <x v="49"/>
    <x v="0"/>
    <x v="2"/>
    <s v="Mohammad Farhaan jamali"/>
    <x v="1"/>
  </r>
  <r>
    <s v="https://www.youtube.com/watch?v=Fx7bAcMJ9vA"/>
    <s v="89 "/>
    <s v="Tesla Model 3 Accessories from Tesery.com "/>
    <s v="Tesery - Tesla Accessories Review - YouTube"/>
    <s v="Tesery "/>
    <x v="2"/>
    <x v="120"/>
    <n v="6261"/>
    <d v="1899-12-30T00:05:09"/>
    <x v="811"/>
    <x v="9"/>
    <n v="2"/>
    <x v="3"/>
    <x v="1"/>
    <x v="0"/>
    <x v="3"/>
    <n v="1"/>
    <d v="2022-09-17T00:00:00"/>
    <x v="4"/>
    <n v="75"/>
    <x v="25"/>
    <x v="1"/>
    <x v="2"/>
    <s v="Mohammad Farhaan jamali"/>
    <x v="4"/>
  </r>
  <r>
    <s v="https://www.youtube.com/watch?v=kd3CO78fpTQ"/>
    <s v="62 "/>
    <s v="Tesla Model 3 interior protection accessories collection"/>
    <s v="Tesery - Tesla Accessories Review - YouTube"/>
    <s v="Tesery "/>
    <x v="2"/>
    <x v="120"/>
    <n v="6261"/>
    <d v="1899-12-30T00:20:58"/>
    <x v="833"/>
    <x v="39"/>
    <n v="1"/>
    <x v="3"/>
    <x v="1"/>
    <x v="0"/>
    <x v="2"/>
    <n v="1"/>
    <d v="2022-09-17T00:00:00"/>
    <x v="4"/>
    <n v="75"/>
    <x v="25"/>
    <x v="1"/>
    <x v="2"/>
    <s v="Mohammad Farhaan jamali"/>
    <x v="1"/>
  </r>
  <r>
    <s v="https://www.youtube.com/watch?v=CyizBb9LE7o"/>
    <s v="243 "/>
    <s v="Tesla Model Y Sunshade "/>
    <s v="Tesery - Tesla Accessories Review - YouTube"/>
    <s v="Tesery "/>
    <x v="2"/>
    <x v="120"/>
    <n v="6261"/>
    <d v="1899-12-30T00:04:46"/>
    <x v="834"/>
    <x v="121"/>
    <n v="2"/>
    <x v="3"/>
    <x v="1"/>
    <x v="0"/>
    <x v="2"/>
    <n v="3"/>
    <d v="2022-09-01T00:00:00"/>
    <x v="4"/>
    <n v="75"/>
    <x v="25"/>
    <x v="0"/>
    <x v="2"/>
    <s v="Mohammad Farhaan jamali"/>
    <x v="4"/>
  </r>
  <r>
    <s v="https://www.youtube.com/watch?v=CuYqLb5VDlc"/>
    <s v="1,268,747 "/>
    <s v="When You Visit Your Hometown"/>
    <s v="The BLUNT - YouTube"/>
    <s v="The BLUNT"/>
    <x v="2"/>
    <x v="119"/>
    <n v="30960948"/>
    <d v="1899-12-30T00:15:52"/>
    <x v="835"/>
    <x v="120"/>
    <n v="63000"/>
    <x v="2"/>
    <x v="0"/>
    <x v="0"/>
    <x v="2"/>
    <n v="606"/>
    <d v="2022-09-23T00:00:00"/>
    <x v="2"/>
    <n v="58"/>
    <x v="0"/>
    <x v="0"/>
    <x v="2"/>
    <s v="Mohammad Farhaan jamali"/>
    <x v="1"/>
  </r>
  <r>
    <s v="https://www.youtube.com/watch?v=G8VFBWbFeWI"/>
    <s v="1,161,129 "/>
    <s v="Faltu Engineers"/>
    <s v="The BLUNT - YouTube"/>
    <s v="The BLUNT"/>
    <x v="2"/>
    <x v="119"/>
    <n v="30960948"/>
    <d v="1899-12-30T00:23:16"/>
    <x v="836"/>
    <x v="154"/>
    <n v="64000"/>
    <x v="2"/>
    <x v="0"/>
    <x v="0"/>
    <x v="2"/>
    <n v="1680"/>
    <d v="2022-09-22T00:00:00"/>
    <x v="2"/>
    <n v="58"/>
    <x v="0"/>
    <x v="0"/>
    <x v="2"/>
    <s v="Mohammad Farhaan jamali"/>
    <x v="1"/>
  </r>
  <r>
    <s v="https://www.youtube.com/watch?v=HC9IuLA_vxg"/>
    <s v="778,038 "/>
    <s v="Shark Tank India Spoof "/>
    <s v="The BLUNT - YouTube"/>
    <s v="The BLUNT"/>
    <x v="2"/>
    <x v="119"/>
    <n v="30960948"/>
    <d v="1899-12-30T00:15:26"/>
    <x v="837"/>
    <x v="163"/>
    <n v="29000"/>
    <x v="2"/>
    <x v="0"/>
    <x v="0"/>
    <x v="2"/>
    <n v="749"/>
    <d v="2022-09-17T00:00:00"/>
    <x v="2"/>
    <n v="58"/>
    <x v="0"/>
    <x v="0"/>
    <x v="2"/>
    <s v="Mohammad Farhaan jamali"/>
    <x v="1"/>
  </r>
  <r>
    <s v="https://www.youtube.com/watch?v=T1FdIvLg6i4"/>
    <s v="1,855,251 "/>
    <s v="Why it's harder to earn more than your parents"/>
    <s v="The Economist - YouTube"/>
    <s v="The Economist"/>
    <x v="2"/>
    <x v="249"/>
    <n v="254845629"/>
    <d v="1899-12-30T00:25:17"/>
    <x v="838"/>
    <x v="263"/>
    <n v="41000"/>
    <x v="3"/>
    <x v="1"/>
    <x v="0"/>
    <x v="0"/>
    <n v="3008"/>
    <d v="2022-09-20T00:00:00"/>
    <x v="0"/>
    <n v="475"/>
    <x v="28"/>
    <x v="0"/>
    <x v="25"/>
    <s v="Mohammad Farhaan jamali"/>
    <x v="1"/>
  </r>
  <r>
    <s v="https://www.youtube.com/watch?v=SRUxxpfGHzI"/>
    <s v="20,765,759 "/>
    <s v="TSP’s When you date a UPSC aspirant"/>
    <s v="The Screen Patti - YouTube"/>
    <s v="The Screen Patti"/>
    <x v="2"/>
    <x v="86"/>
    <n v="973013708"/>
    <d v="1899-12-30T00:11:19"/>
    <x v="839"/>
    <x v="261"/>
    <n v="660000"/>
    <x v="2"/>
    <x v="1"/>
    <x v="0"/>
    <x v="0"/>
    <n v="27900"/>
    <d v="2022-09-23T00:00:00"/>
    <x v="0"/>
    <n v="306"/>
    <x v="21"/>
    <x v="0"/>
    <x v="7"/>
    <s v="Mohammad Farhaan jamali"/>
    <x v="1"/>
  </r>
  <r>
    <s v="https://www.youtube.com/watch?v=oJo5Mv322wA"/>
    <s v="3,115,631 "/>
    <s v="Rabish Ki Report"/>
    <s v="The Screen Patti - YouTube"/>
    <s v="The Screen Patti"/>
    <x v="2"/>
    <x v="86"/>
    <n v="973013708"/>
    <d v="1899-12-30T00:15:59"/>
    <x v="840"/>
    <x v="130"/>
    <n v="195000"/>
    <x v="2"/>
    <x v="1"/>
    <x v="0"/>
    <x v="0"/>
    <n v="8537"/>
    <d v="2022-09-23T00:00:00"/>
    <x v="0"/>
    <n v="306"/>
    <x v="21"/>
    <x v="0"/>
    <x v="7"/>
    <s v="Mohammad Farhaan jamali"/>
    <x v="1"/>
  </r>
  <r>
    <s v="https://www.youtube.com/watch?v=a3SoYFywAMg"/>
    <s v="1,206,808 "/>
    <s v="Baap Baap Hota Hai | Baap Ki Shaadi "/>
    <s v="The Screen Patti - YouTube"/>
    <s v="The Screen Patti"/>
    <x v="2"/>
    <x v="86"/>
    <n v="973013708"/>
    <d v="1899-12-30T00:15:06"/>
    <x v="841"/>
    <x v="86"/>
    <n v="54000"/>
    <x v="2"/>
    <x v="1"/>
    <x v="0"/>
    <x v="0"/>
    <n v="1593"/>
    <d v="2022-09-23T00:00:00"/>
    <x v="0"/>
    <n v="306"/>
    <x v="21"/>
    <x v="1"/>
    <x v="7"/>
    <s v="Mohammad Farhaan jamali"/>
    <x v="1"/>
  </r>
  <r>
    <s v="https://www.youtube.com/watch?v=sVAThqKggms"/>
    <s v="660,428 "/>
    <s v="NEIGHBOURS"/>
    <s v="The Screen Patti - YouTube"/>
    <s v="The Screen Patti"/>
    <x v="2"/>
    <x v="86"/>
    <n v="973013708"/>
    <d v="1899-12-30T00:15:57"/>
    <x v="842"/>
    <x v="19"/>
    <n v="25000"/>
    <x v="2"/>
    <x v="1"/>
    <x v="0"/>
    <x v="0"/>
    <n v="605"/>
    <d v="2022-09-07T00:00:00"/>
    <x v="0"/>
    <n v="306"/>
    <x v="21"/>
    <x v="0"/>
    <x v="7"/>
    <s v="Mohammad Farhaan jamali"/>
    <x v="1"/>
  </r>
  <r>
    <s v="https://www.youtube.com/watch?v=bs5Om2nY-0E"/>
    <s v="7,833,954 "/>
    <s v="Qissa Missing Dimaag Ka : C.I.D Qtiyapa"/>
    <s v="The Viral Fever - YouTube"/>
    <s v="The Viral Fever"/>
    <x v="2"/>
    <x v="106"/>
    <n v="1705723801"/>
    <d v="1899-12-30T00:13:44"/>
    <x v="843"/>
    <x v="105"/>
    <n v="140000"/>
    <x v="2"/>
    <x v="0"/>
    <x v="0"/>
    <x v="0"/>
    <n v="5526"/>
    <d v="2022-09-23T00:00:00"/>
    <x v="0"/>
    <n v="443"/>
    <x v="33"/>
    <x v="0"/>
    <x v="16"/>
    <s v="Mohammad Farhaan jamali"/>
    <x v="1"/>
  </r>
  <r>
    <s v="https://www.youtube.com/watch?v=fwow3jQT_tc"/>
    <s v="1,431,877 "/>
    <s v="TVF's A Day With O P Tandon - Chemistry Teacher"/>
    <s v="The Viral Fever - YouTube"/>
    <s v="The Viral Fever"/>
    <x v="2"/>
    <x v="106"/>
    <n v="1705723801"/>
    <d v="1899-12-30T00:09:56"/>
    <x v="844"/>
    <x v="150"/>
    <n v="72000"/>
    <x v="2"/>
    <x v="0"/>
    <x v="0"/>
    <x v="0"/>
    <n v="3285"/>
    <d v="2022-09-21T00:00:00"/>
    <x v="0"/>
    <n v="443"/>
    <x v="33"/>
    <x v="0"/>
    <x v="16"/>
    <s v="Mohammad Farhaan jamali"/>
    <x v="2"/>
  </r>
  <r>
    <s v="https://www.youtube.com/watch?v=PSblBluOQf8"/>
    <s v="3,437,245 "/>
    <s v="Indian Cricket Dressing Room Vlog"/>
    <s v="The Viral Fever - YouTube"/>
    <s v="The Viral Fever"/>
    <x v="2"/>
    <x v="106"/>
    <n v="1705723801"/>
    <d v="1899-12-30T00:07:12"/>
    <x v="845"/>
    <x v="184"/>
    <n v="216000"/>
    <x v="2"/>
    <x v="0"/>
    <x v="0"/>
    <x v="0"/>
    <n v="10295"/>
    <d v="2022-09-23T00:00:00"/>
    <x v="0"/>
    <n v="443"/>
    <x v="33"/>
    <x v="0"/>
    <x v="16"/>
    <s v="Mohammad Farhaan jamali"/>
    <x v="2"/>
  </r>
  <r>
    <s v="https://www.youtube.com/watch?v=h0t5N_jvYtM"/>
    <s v="3,075,700 "/>
    <s v="Achaar Ki Panchayat"/>
    <s v="The Viral Fever - YouTube"/>
    <s v="The Viral Fever"/>
    <x v="2"/>
    <x v="106"/>
    <n v="1705723801"/>
    <d v="1899-12-30T00:08:07"/>
    <x v="846"/>
    <x v="161"/>
    <n v="88000"/>
    <x v="2"/>
    <x v="1"/>
    <x v="0"/>
    <x v="0"/>
    <n v="1653"/>
    <d v="2022-09-23T00:00:00"/>
    <x v="0"/>
    <n v="443"/>
    <x v="33"/>
    <x v="0"/>
    <x v="16"/>
    <s v="Mohammad Farhaan jamali"/>
    <x v="2"/>
  </r>
  <r>
    <s v="https://www.youtube.com/watch?v=YH39WQyLmzM"/>
    <s v="8,164,385 "/>
    <s v="NCR Days - Web Series"/>
    <s v="The Timeliners - YouTube"/>
    <s v="The Viral Fever"/>
    <x v="2"/>
    <x v="286"/>
    <n v="1021952802"/>
    <d v="1899-12-30T00:49:14"/>
    <x v="847"/>
    <x v="297"/>
    <n v="222000"/>
    <x v="2"/>
    <x v="1"/>
    <x v="0"/>
    <x v="2"/>
    <n v="8625"/>
    <d v="2022-09-22T00:00:00"/>
    <x v="2"/>
    <n v="340"/>
    <x v="44"/>
    <x v="0"/>
    <x v="11"/>
    <s v="Mohammad Farhaan jamali"/>
    <x v="0"/>
  </r>
  <r>
    <s v="https://www.youtube.com/watch?v=d4JnshyKOOQ"/>
    <s v="29,274,270 "/>
    <s v="The Crew - E3 2013 - Announcement Trailer"/>
    <s v="Ubisoft - YouTube"/>
    <s v="Ubisoft"/>
    <x v="2"/>
    <x v="124"/>
    <n v="1188188358"/>
    <d v="1899-12-30T00:03:18"/>
    <x v="848"/>
    <x v="124"/>
    <n v="219000"/>
    <x v="3"/>
    <x v="0"/>
    <x v="0"/>
    <x v="0"/>
    <n v="14038"/>
    <d v="2022-09-21T00:00:00"/>
    <x v="0"/>
    <n v="11293"/>
    <x v="61"/>
    <x v="0"/>
    <x v="1"/>
    <s v="Mohammad Farhaan jamali"/>
    <x v="4"/>
  </r>
  <r>
    <s v="https://www.youtube.com/watch?v=5FAGZ33QrT4"/>
    <s v="8,912,433 "/>
    <s v="Security Check - Standup Comedy"/>
    <s v="Varun Grover - YouTube"/>
    <s v="Varun Grover"/>
    <x v="0"/>
    <x v="44"/>
    <n v="63609990"/>
    <d v="1899-12-30T00:07:28"/>
    <x v="849"/>
    <x v="45"/>
    <n v="434000"/>
    <x v="2"/>
    <x v="0"/>
    <x v="0"/>
    <x v="0"/>
    <n v="9399"/>
    <d v="2022-09-22T00:00:00"/>
    <x v="0"/>
    <n v="11"/>
    <x v="1"/>
    <x v="1"/>
    <x v="2"/>
    <s v="Mohammad Farhaan jamali"/>
    <x v="2"/>
  </r>
  <r>
    <s v="https://www.youtube.com/watch?v=n9xhJrPXop4"/>
    <s v="41,043,446 "/>
    <s v="Dune Official Trailer"/>
    <s v="Warner Bros. Pictures - YouTube"/>
    <s v="Warner Bros"/>
    <x v="2"/>
    <x v="148"/>
    <n v="6328250813"/>
    <d v="1899-12-30T00:03:04"/>
    <x v="850"/>
    <x v="220"/>
    <n v="660000"/>
    <x v="3"/>
    <x v="1"/>
    <x v="0"/>
    <x v="1"/>
    <n v="67467"/>
    <d v="2022-09-18T00:00:00"/>
    <x v="0"/>
    <n v="2583"/>
    <x v="72"/>
    <x v="0"/>
    <x v="2"/>
    <s v="Mohammad Farhaan jamali"/>
    <x v="4"/>
  </r>
  <r>
    <s v="https://www.youtube.com/watch?v=fkC3BTt5y_w"/>
    <s v="3,473,329 "/>
    <s v="Don't Worry Darling | &quot;Dinner&quot; Clip"/>
    <s v="Warner Bros. Pictures - YouTube"/>
    <s v="Warner Bros"/>
    <x v="2"/>
    <x v="148"/>
    <n v="6328250813"/>
    <d v="1899-12-30T00:03:19"/>
    <x v="733"/>
    <x v="3"/>
    <n v="17000"/>
    <x v="3"/>
    <x v="0"/>
    <x v="0"/>
    <x v="1"/>
    <n v="1100"/>
    <d v="2022-09-22T00:00:00"/>
    <x v="0"/>
    <n v="2583"/>
    <x v="72"/>
    <x v="0"/>
    <x v="2"/>
    <s v="Mohammad Farhaan jamali"/>
    <x v="4"/>
  </r>
  <r>
    <s v="https://www.youtube.com/watch?v=QPQUrUS47Hg"/>
    <s v="836,498 "/>
    <s v="Baz Luhrmann’s ELVIS | “Trouble” Lyric Video"/>
    <s v="Warner Bros. Pictures - YouTube"/>
    <s v="Warner Bros"/>
    <x v="2"/>
    <x v="148"/>
    <n v="6328250813"/>
    <d v="1899-12-30T00:02:13"/>
    <x v="851"/>
    <x v="239"/>
    <n v="21000"/>
    <x v="3"/>
    <x v="0"/>
    <x v="0"/>
    <x v="3"/>
    <n v="410"/>
    <d v="2022-09-21T00:00:00"/>
    <x v="0"/>
    <n v="2583"/>
    <x v="72"/>
    <x v="0"/>
    <x v="2"/>
    <s v="Mohammad Farhaan jamali"/>
    <x v="4"/>
  </r>
  <r>
    <s v="https://www.youtube.com/watch?v=t0Q2otsqC4I"/>
    <n v="261428100"/>
    <s v="Tom &amp; Jerry"/>
    <s v="WB Kids - YouTube"/>
    <s v="WB Kids"/>
    <x v="2"/>
    <x v="101"/>
    <n v="9528608381"/>
    <d v="1899-12-30T00:21:37"/>
    <x v="852"/>
    <x v="262"/>
    <n v="1000000"/>
    <x v="3"/>
    <x v="0"/>
    <x v="0"/>
    <x v="2"/>
    <n v="0"/>
    <s v="N/A"/>
    <x v="0"/>
    <n v="1754"/>
    <x v="98"/>
    <x v="0"/>
    <x v="2"/>
    <s v="Mohammad Farhaan jamali"/>
    <x v="1"/>
  </r>
  <r>
    <s v="https://www.youtube.com/watch?v=WExr9hW2cHA&amp;list=PLJYf0JdTApCrVnJpQgUb4BQm_5I3KuvZZ"/>
    <n v="89512"/>
    <s v="Scooby Doo! | Voodoo Dolls &amp; Puppets"/>
    <s v="WB Kids - YouTube"/>
    <s v="WB Kids"/>
    <x v="2"/>
    <x v="101"/>
    <n v="9528608381"/>
    <d v="1899-12-30T00:09:02"/>
    <x v="853"/>
    <x v="283"/>
    <n v="660"/>
    <x v="3"/>
    <x v="1"/>
    <x v="0"/>
    <x v="2"/>
    <n v="0"/>
    <s v="N/A"/>
    <x v="0"/>
    <n v="1754"/>
    <x v="98"/>
    <x v="0"/>
    <x v="2"/>
    <s v="Mohammad Farhaan jamali"/>
    <x v="2"/>
  </r>
  <r>
    <s v="https://www.youtube.com/watch?v=QbGYps44UfU"/>
    <n v="100590"/>
    <s v="Russian missiles hit Ukraine's second largest Nuclear power plant"/>
    <s v="WION - YouTube"/>
    <s v="WION"/>
    <x v="2"/>
    <x v="221"/>
    <n v="3230978853"/>
    <d v="1899-12-30T00:02:38"/>
    <x v="854"/>
    <x v="42"/>
    <n v="1000"/>
    <x v="3"/>
    <x v="1"/>
    <x v="0"/>
    <x v="2"/>
    <n v="621"/>
    <d v="2022-09-21T00:00:00"/>
    <x v="0"/>
    <n v="82711"/>
    <x v="94"/>
    <x v="0"/>
    <x v="7"/>
    <s v="Mohammad Farhaan jamali"/>
    <x v="4"/>
  </r>
  <r>
    <s v="https://www.youtube.com/watch?v=6iO6XhbVQfs"/>
    <n v="1051281"/>
    <s v="How This Humanoid Robot Was Made"/>
    <s v="WIRED - YouTube"/>
    <s v="WIRED"/>
    <x v="2"/>
    <x v="53"/>
    <n v="3194952098"/>
    <d v="1899-12-30T00:07:36"/>
    <x v="855"/>
    <x v="54"/>
    <n v="31000"/>
    <x v="3"/>
    <x v="1"/>
    <x v="0"/>
    <x v="0"/>
    <n v="2248"/>
    <d v="2022-09-18T00:00:00"/>
    <x v="0"/>
    <n v="3436"/>
    <x v="32"/>
    <x v="0"/>
    <x v="2"/>
    <s v="Mohammad Farhaan jamali"/>
    <x v="2"/>
  </r>
  <r>
    <s v="https://www.youtube.com/watch?v=tMoAR0-Qcb8&amp;list=RDCMUCQvtJgnHhgVp9HfiB5U84Pg&amp;start_radio=1&amp;rv=tMoAR0-Qcb8&amp;t=0"/>
    <n v="9547"/>
    <s v="MoTech's Approach"/>
    <s v="WranglerJKLS - YouTube"/>
    <s v="WranglerJKLS"/>
    <x v="2"/>
    <x v="256"/>
    <n v="3165668"/>
    <d v="1899-12-30T00:21:47"/>
    <x v="856"/>
    <x v="269"/>
    <n v="256"/>
    <x v="3"/>
    <x v="1"/>
    <x v="0"/>
    <x v="0"/>
    <n v="26"/>
    <d v="2022-01-21T00:00:00"/>
    <x v="0"/>
    <n v="558"/>
    <x v="22"/>
    <x v="0"/>
    <x v="2"/>
    <s v="Mohammad Farhaan jamali"/>
    <x v="1"/>
  </r>
  <r>
    <s v="https://www.youtube.com/watch?v=GxkoQ4dm-mc"/>
    <n v="3356448"/>
    <s v="1400HP Lamborghini Huracán EVO - Forza Horizon 5"/>
    <s v="Xpertgamingtech - YouTube"/>
    <s v="Xpertgamingtech"/>
    <x v="2"/>
    <x v="163"/>
    <n v="686795112"/>
    <d v="1899-12-30T00:11:31"/>
    <x v="857"/>
    <x v="160"/>
    <n v="46000"/>
    <x v="3"/>
    <x v="0"/>
    <x v="0"/>
    <x v="0"/>
    <n v="576"/>
    <d v="2022-09-22T00:00:00"/>
    <x v="0"/>
    <n v="417"/>
    <x v="63"/>
    <x v="0"/>
    <x v="2"/>
    <s v="Mohammad Farhaan jamali"/>
    <x v="1"/>
  </r>
  <r>
    <s v="https://www.youtube.com/watch?v=IofBWge5-As"/>
    <n v="2835760"/>
    <s v="Bugatti Chiron - Forza Horizon 5"/>
    <s v="Xpertgamingtech - YouTube"/>
    <s v="Xpertgamingtech"/>
    <x v="2"/>
    <x v="163"/>
    <n v="686795112"/>
    <d v="1899-12-30T00:10:45"/>
    <x v="858"/>
    <x v="180"/>
    <n v="33000"/>
    <x v="3"/>
    <x v="0"/>
    <x v="0"/>
    <x v="0"/>
    <n v="684"/>
    <d v="2022-09-21T00:00:00"/>
    <x v="0"/>
    <n v="417"/>
    <x v="63"/>
    <x v="0"/>
    <x v="0"/>
    <s v="Mohammad Farhaan jamali"/>
    <x v="1"/>
  </r>
  <r>
    <s v="https://www.youtube.com/watch?v=sIl8vsWrD8o"/>
    <n v="71988035"/>
    <s v="When I met a Delhi Girl "/>
    <s v="Zakir Khan - YouTube"/>
    <s v="Zakir Khan"/>
    <x v="0"/>
    <x v="142"/>
    <n v="620960291"/>
    <d v="1899-12-30T00:11:41"/>
    <x v="859"/>
    <x v="258"/>
    <n v="1900000"/>
    <x v="2"/>
    <x v="0"/>
    <x v="0"/>
    <x v="0"/>
    <n v="24014"/>
    <d v="2022-09-23T00:00:00"/>
    <x v="0"/>
    <n v="120"/>
    <x v="17"/>
    <x v="0"/>
    <x v="1"/>
    <s v="Mohammad Farhaan jamali"/>
    <x v="1"/>
  </r>
  <r>
    <s v="https://www.youtube.com/watch?v=My7oET5JSRs"/>
    <n v="1810866"/>
    <s v="Farzi Mushaira "/>
    <s v="Zakir Khan - YouTube"/>
    <s v="Zakir Khan"/>
    <x v="0"/>
    <x v="142"/>
    <n v="620960291"/>
    <d v="1899-12-30T00:10:43"/>
    <x v="860"/>
    <x v="218"/>
    <n v="107000"/>
    <x v="2"/>
    <x v="0"/>
    <x v="0"/>
    <x v="0"/>
    <n v="2353"/>
    <d v="2022-09-23T00:00:00"/>
    <x v="0"/>
    <n v="120"/>
    <x v="17"/>
    <x v="0"/>
    <x v="1"/>
    <s v="Mohammad Farhaan jamali"/>
    <x v="1"/>
  </r>
  <r>
    <s v="https://www.youtube.com/watch?v=eYu8lWQnz5w"/>
    <n v="726022"/>
    <s v="Via Nahi Direct"/>
    <s v="Zakir Khan - YouTube"/>
    <s v="Zakir Khan"/>
    <x v="0"/>
    <x v="142"/>
    <n v="620960291"/>
    <d v="1899-12-30T00:03:03"/>
    <x v="861"/>
    <x v="141"/>
    <n v="39000"/>
    <x v="2"/>
    <x v="0"/>
    <x v="0"/>
    <x v="0"/>
    <n v="849"/>
    <d v="2021-12-22T00:00:00"/>
    <x v="0"/>
    <n v="120"/>
    <x v="17"/>
    <x v="0"/>
    <x v="1"/>
    <s v="Mohammad Farhaan jamali"/>
    <x v="4"/>
  </r>
  <r>
    <s v="https://www.youtube.com/watch?v=ifpplScGFqY"/>
    <n v="1480857"/>
    <s v="Zakir Meets Bandish Bandits"/>
    <s v="Zakir Khan - YouTube"/>
    <s v="Zakir Khan"/>
    <x v="0"/>
    <x v="142"/>
    <n v="620960291"/>
    <d v="1899-12-30T00:12:45"/>
    <x v="862"/>
    <x v="177"/>
    <n v="72000"/>
    <x v="2"/>
    <x v="0"/>
    <x v="0"/>
    <x v="0"/>
    <n v="3150"/>
    <d v="2022-08-21T00:00:00"/>
    <x v="0"/>
    <n v="120"/>
    <x v="17"/>
    <x v="0"/>
    <x v="1"/>
    <s v="Mohammad Farhaan jamali"/>
    <x v="1"/>
  </r>
  <r>
    <s v="https://www.youtube.com/watch?v=_GFkHA5EZdE"/>
    <n v="39798544"/>
    <s v="73 Questions With Selena Gomez"/>
    <s v="Vogue - YouTube"/>
    <s v="Vogue"/>
    <x v="2"/>
    <x v="4"/>
    <n v="3600496171"/>
    <d v="1899-12-30T00:07:40"/>
    <x v="863"/>
    <x v="4"/>
    <n v="901000"/>
    <x v="3"/>
    <x v="1"/>
    <x v="0"/>
    <x v="0"/>
    <n v="28221"/>
    <d v="2022-09-23T00:00:00"/>
    <x v="0"/>
    <n v="2872"/>
    <x v="3"/>
    <x v="0"/>
    <x v="0"/>
    <s v="Mohammad Farhaan jamali"/>
    <x v="2"/>
  </r>
  <r>
    <s v="https://www.youtube.com/watch?v=cRx-ay7gN7M"/>
    <n v="3080006"/>
    <s v="Kendall Jenner Breaks Down 16 Looks, From KUWTK to the Met Gala"/>
    <s v="Vogue - YouTube"/>
    <s v="Vogue"/>
    <x v="2"/>
    <x v="4"/>
    <n v="3600496171"/>
    <d v="1899-12-30T00:14:46"/>
    <x v="864"/>
    <x v="9"/>
    <n v="36000"/>
    <x v="3"/>
    <x v="1"/>
    <x v="0"/>
    <x v="0"/>
    <n v="1116"/>
    <d v="2022-09-23T00:00:00"/>
    <x v="0"/>
    <n v="2872"/>
    <x v="3"/>
    <x v="0"/>
    <x v="0"/>
    <s v="Mohammad Farhaan jamali"/>
    <x v="1"/>
  </r>
  <r>
    <s v="https://www.youtube.com/watch?v=4MVHi96NZls"/>
    <n v="6358409"/>
    <s v="Every Outfit Hailey Bieber Wears in a Week"/>
    <s v="Vogue - YouTube"/>
    <s v="Vogue"/>
    <x v="2"/>
    <x v="4"/>
    <n v="3600496171"/>
    <d v="1899-12-30T00:09:06"/>
    <x v="865"/>
    <x v="23"/>
    <n v="223000"/>
    <x v="3"/>
    <x v="1"/>
    <x v="0"/>
    <x v="0"/>
    <n v="4157"/>
    <d v="2022-09-18T00:00:00"/>
    <x v="0"/>
    <n v="2872"/>
    <x v="3"/>
    <x v="0"/>
    <x v="0"/>
    <s v="Mohammad Farhaan jamali"/>
    <x v="2"/>
  </r>
  <r>
    <s v="https://www.youtube.com/watch?v=Dt11Y3gcvjY"/>
    <n v="646500"/>
    <s v="Kendall Jenner: In The Bag"/>
    <s v="Vogue - YouTube"/>
    <s v="Vogue"/>
    <x v="2"/>
    <x v="4"/>
    <n v="3600496171"/>
    <d v="1899-12-30T00:04:13"/>
    <x v="801"/>
    <x v="131"/>
    <n v="8800"/>
    <x v="3"/>
    <x v="1"/>
    <x v="0"/>
    <x v="0"/>
    <n v="154"/>
    <d v="2022-09-22T00:00:00"/>
    <x v="0"/>
    <n v="2872"/>
    <x v="3"/>
    <x v="0"/>
    <x v="0"/>
    <s v="Mohammad Farhaan jamali"/>
    <x v="4"/>
  </r>
  <r>
    <s v="https://www.youtube.com/watch?v=7sSJtScnsjE"/>
    <n v="150062"/>
    <s v="Anatomy of a Magazine Layout Part 1 - 15 Terms and Definitions"/>
    <s v="Yes I'm a Designer - YouTube"/>
    <s v="Martin Perhiniak"/>
    <x v="0"/>
    <x v="40"/>
    <n v="23449558"/>
    <d v="1899-12-30T00:14:22"/>
    <x v="752"/>
    <x v="66"/>
    <n v="4800"/>
    <x v="3"/>
    <x v="1"/>
    <x v="0"/>
    <x v="0"/>
    <n v="65"/>
    <d v="2022-09-10T00:00:00"/>
    <x v="0"/>
    <n v="647"/>
    <x v="23"/>
    <x v="0"/>
    <x v="2"/>
    <s v="Mohammad Farhaan jamali"/>
    <x v="1"/>
  </r>
  <r>
    <s v="https://www.youtube.com/watch?v=RbbQl2sU-ag"/>
    <n v="4756978"/>
    <s v="Learn to Draw Anything with Adobe Illustrator CC"/>
    <s v="Yes I'm a Designer - YouTube"/>
    <s v="Martin Perhiniak"/>
    <x v="0"/>
    <x v="40"/>
    <n v="23449558"/>
    <d v="1899-12-30T00:43:07"/>
    <x v="866"/>
    <x v="243"/>
    <n v="111000"/>
    <x v="3"/>
    <x v="1"/>
    <x v="0"/>
    <x v="0"/>
    <n v="2654"/>
    <d v="2022-09-23T00:00:00"/>
    <x v="0"/>
    <n v="647"/>
    <x v="23"/>
    <x v="0"/>
    <x v="2"/>
    <s v="Mohammad Farhaan jamali"/>
    <x v="0"/>
  </r>
  <r>
    <s v="https://www.youtube.com/watch?v=4rT6UJlJ0f0"/>
    <n v="697729"/>
    <s v="5 Creative Layout Techniques with InDesign and Photoshop"/>
    <s v="Yes I'm a Designer - YouTube"/>
    <s v="Martin Perhiniak"/>
    <x v="0"/>
    <x v="40"/>
    <n v="23449558"/>
    <d v="1899-12-30T00:17:35"/>
    <x v="867"/>
    <x v="41"/>
    <n v="29000"/>
    <x v="3"/>
    <x v="1"/>
    <x v="0"/>
    <x v="0"/>
    <n v="320"/>
    <d v="2022-09-21T00:00:00"/>
    <x v="0"/>
    <n v="647"/>
    <x v="23"/>
    <x v="0"/>
    <x v="2"/>
    <s v="Mohammad Farhaan jamali"/>
    <x v="1"/>
  </r>
  <r>
    <s v="https://www.youtube.com/watch?v=tsAbqrRswBM"/>
    <n v="424443"/>
    <s v="Photoshop CC 2015 vs CS6"/>
    <s v="Yes I'm a Designer - YouTube"/>
    <s v="Martin Perhiniak"/>
    <x v="0"/>
    <x v="40"/>
    <n v="23449558"/>
    <d v="1899-12-30T00:27:12"/>
    <x v="868"/>
    <x v="270"/>
    <n v="4000"/>
    <x v="3"/>
    <x v="1"/>
    <x v="0"/>
    <x v="1"/>
    <n v="179"/>
    <d v="2022-09-21T00:00:00"/>
    <x v="0"/>
    <n v="647"/>
    <x v="23"/>
    <x v="0"/>
    <x v="2"/>
    <s v="Mohammad Farhaan jamali"/>
    <x v="1"/>
  </r>
  <r>
    <s v="https://www.youtube.com/watch?v=ZIXM37H0mzs"/>
    <n v="1338941"/>
    <s v="Top 20 NEW Features &amp; Updates EXPLAINED"/>
    <s v="PiXimperfect - YouTube"/>
    <s v="Unmesh Dinda"/>
    <x v="0"/>
    <x v="189"/>
    <n v="329727112"/>
    <d v="1899-12-30T00:27:45"/>
    <x v="869"/>
    <x v="310"/>
    <n v="47000"/>
    <x v="3"/>
    <x v="1"/>
    <x v="0"/>
    <x v="0"/>
    <n v="2577"/>
    <d v="2022-09-07T00:00:00"/>
    <x v="2"/>
    <n v="739"/>
    <x v="68"/>
    <x v="0"/>
    <x v="1"/>
    <s v="Mohammad Farhaan jamali"/>
    <x v="1"/>
  </r>
  <r>
    <s v="https://www.youtube.com/watch?v=na0G3FFeTnE"/>
    <s v="256,545 "/>
    <s v="Fix EXTREME Color Cast with a Quick Photoshop Trick!"/>
    <s v="PiXimperfect - YouTube"/>
    <s v="Unmesh Dinda"/>
    <x v="0"/>
    <x v="189"/>
    <n v="329727112"/>
    <d v="1899-12-30T00:08:47"/>
    <x v="870"/>
    <x v="69"/>
    <n v="8100"/>
    <x v="3"/>
    <x v="1"/>
    <x v="0"/>
    <x v="0"/>
    <n v="174"/>
    <d v="2022-09-23T00:00:00"/>
    <x v="2"/>
    <n v="739"/>
    <x v="68"/>
    <x v="0"/>
    <x v="1"/>
    <s v="Mohammad Farhaan jamali"/>
    <x v="2"/>
  </r>
  <r>
    <s v="https://www.youtube.com/watch?v=s6kSrsibouY"/>
    <s v="118,530 "/>
    <s v="Do You Need a Plugin to Apply Pro Skin Tones?"/>
    <s v="PiXimperfect - YouTube"/>
    <s v="Unmesh Dinda"/>
    <x v="0"/>
    <x v="189"/>
    <n v="329727112"/>
    <d v="1899-12-30T00:19:24"/>
    <x v="871"/>
    <x v="255"/>
    <n v="3300"/>
    <x v="3"/>
    <x v="1"/>
    <x v="0"/>
    <x v="0"/>
    <n v="167"/>
    <d v="2022-09-22T00:00:00"/>
    <x v="2"/>
    <n v="739"/>
    <x v="68"/>
    <x v="0"/>
    <x v="1"/>
    <s v="Mohammad Farhaan jamali"/>
    <x v="1"/>
  </r>
  <r>
    <s v="https://www.youtube.com/watch?v=K1xrOPKjPrA"/>
    <s v="118,530 "/>
    <s v="NEW Photo Restoration Filter in Photoshop!"/>
    <s v="PiXimperfect - YouTube"/>
    <s v="Unmesh Dinda"/>
    <x v="0"/>
    <x v="189"/>
    <n v="329727112"/>
    <d v="1899-12-30T00:12:38"/>
    <x v="872"/>
    <x v="195"/>
    <n v="27000"/>
    <x v="3"/>
    <x v="1"/>
    <x v="0"/>
    <x v="0"/>
    <n v="1103"/>
    <d v="2022-09-23T00:00:00"/>
    <x v="2"/>
    <n v="739"/>
    <x v="68"/>
    <x v="0"/>
    <x v="1"/>
    <s v="Mohammad Farhaan jamali"/>
    <x v="1"/>
  </r>
  <r>
    <s v="https://www.youtube.com/watch?v=eiV7E_LVlxs"/>
    <s v="470,183 "/>
    <s v="PERFECT LAYOUT DESIGN Step by Step"/>
    <s v="Satori Graphics - YouTube"/>
    <s v="Satori"/>
    <x v="0"/>
    <x v="11"/>
    <n v="58048539"/>
    <d v="1899-12-30T00:07:09"/>
    <x v="873"/>
    <x v="137"/>
    <n v="18000"/>
    <x v="3"/>
    <x v="1"/>
    <x v="0"/>
    <x v="0"/>
    <n v="178"/>
    <d v="2022-09-22T00:00:00"/>
    <x v="0"/>
    <n v="918"/>
    <x v="10"/>
    <x v="0"/>
    <x v="1"/>
    <s v="Mohammad Farhaan jamali"/>
    <x v="2"/>
  </r>
  <r>
    <s v="https://www.youtube.com/watch?v=V97WvNwI-sg"/>
    <s v="17,341 "/>
    <s v="What I Learned About The Golden Ratio Surprised Me!"/>
    <s v="Satori Graphics - YouTube"/>
    <s v="Satori"/>
    <x v="0"/>
    <x v="11"/>
    <n v="58048539"/>
    <d v="1899-12-30T00:04:14"/>
    <x v="735"/>
    <x v="39"/>
    <n v="787"/>
    <x v="3"/>
    <x v="1"/>
    <x v="0"/>
    <x v="0"/>
    <n v="61"/>
    <d v="2022-09-21T00:00:00"/>
    <x v="0"/>
    <n v="918"/>
    <x v="10"/>
    <x v="0"/>
    <x v="1"/>
    <s v="Mohammad Farhaan jamali"/>
    <x v="4"/>
  </r>
  <r>
    <s v="https://www.youtube.com/watch?v=D4RPBIAvq5A"/>
    <s v="17,341 "/>
    <s v="My Designs Became SUPERIOR With Advanced Design Theory!"/>
    <s v="Satori Graphics - YouTube"/>
    <s v="Satori"/>
    <x v="0"/>
    <x v="11"/>
    <n v="58048539"/>
    <d v="1899-12-30T00:07:47"/>
    <x v="874"/>
    <x v="125"/>
    <n v="3600"/>
    <x v="3"/>
    <x v="1"/>
    <x v="0"/>
    <x v="0"/>
    <n v="118"/>
    <d v="2022-09-23T00:00:00"/>
    <x v="0"/>
    <n v="918"/>
    <x v="10"/>
    <x v="0"/>
    <x v="1"/>
    <s v="Mohammad Farhaan jamali"/>
    <x v="2"/>
  </r>
  <r>
    <s v="https://www.youtube.com/watch?v=0HheRYQ9ass"/>
    <s v="25,166 "/>
    <s v="The BEST Mockups You Will Find Online!"/>
    <s v="Satori Graphics - YouTube"/>
    <s v="Satori"/>
    <x v="0"/>
    <x v="11"/>
    <n v="58048539"/>
    <d v="1899-12-30T00:05:51"/>
    <x v="875"/>
    <x v="11"/>
    <n v="1400"/>
    <x v="3"/>
    <x v="1"/>
    <x v="0"/>
    <x v="0"/>
    <n v="70"/>
    <d v="2022-09-01T00:00:00"/>
    <x v="0"/>
    <n v="918"/>
    <x v="10"/>
    <x v="0"/>
    <x v="1"/>
    <s v="Mohammad Farhaan jamali"/>
    <x v="4"/>
  </r>
  <r>
    <s v="https://www.youtube.com/watch?v=nMwUOWCnQ6Q"/>
    <s v="1,335,970 "/>
    <s v="Why the Dutch Government Has the Best Graphic Design"/>
    <s v="Hoog - YouTube"/>
    <s v="Hoog"/>
    <x v="2"/>
    <x v="162"/>
    <n v="6791400"/>
    <d v="1899-12-30T00:08:06"/>
    <x v="876"/>
    <x v="96"/>
    <n v="1400"/>
    <x v="3"/>
    <x v="1"/>
    <x v="0"/>
    <x v="0"/>
    <n v="1471"/>
    <d v="2022-09-23T00:00:00"/>
    <x v="0"/>
    <n v="20"/>
    <x v="1"/>
    <x v="0"/>
    <x v="11"/>
    <s v="Mohammad Farhaan jamali"/>
    <x v="2"/>
  </r>
  <r>
    <s v="https://www.youtube.com/watch?v=VZx-rLoV4do"/>
    <s v="1,822,241 "/>
    <s v="America Is Not Europe"/>
    <s v="Hoog - YouTube"/>
    <s v="Hoog"/>
    <x v="2"/>
    <x v="162"/>
    <n v="6791400"/>
    <d v="1899-12-30T00:09:25"/>
    <x v="877"/>
    <x v="37"/>
    <n v="67000"/>
    <x v="3"/>
    <x v="1"/>
    <x v="0"/>
    <x v="0"/>
    <n v="8500"/>
    <d v="2022-09-23T00:00:00"/>
    <x v="0"/>
    <n v="20"/>
    <x v="1"/>
    <x v="0"/>
    <x v="11"/>
    <s v="Mohammad Farhaan jamali"/>
    <x v="2"/>
  </r>
  <r>
    <s v="https://www.youtube.com/watch?v=GfYuTb21Gd0"/>
    <s v="412,370 "/>
    <s v="Europe Is Too Old"/>
    <s v="Hoog - YouTube"/>
    <s v="Hoog"/>
    <x v="2"/>
    <x v="162"/>
    <n v="6791400"/>
    <d v="1899-12-30T00:08:37"/>
    <x v="878"/>
    <x v="159"/>
    <n v="20000"/>
    <x v="3"/>
    <x v="1"/>
    <x v="0"/>
    <x v="0"/>
    <n v="2898"/>
    <d v="2022-09-23T00:00:00"/>
    <x v="0"/>
    <n v="20"/>
    <x v="1"/>
    <x v="0"/>
    <x v="11"/>
    <s v="Mohammad Farhaan jamali"/>
    <x v="2"/>
  </r>
  <r>
    <s v="https://www.youtube.com/watch?v=TszPiGaZy8g"/>
    <s v="151,924 "/>
    <s v="Sweden is Taking On Netflix"/>
    <s v="Hoog - YouTube"/>
    <s v="Hoog"/>
    <x v="2"/>
    <x v="162"/>
    <n v="6791400"/>
    <d v="1899-12-30T00:07:06"/>
    <x v="879"/>
    <x v="271"/>
    <n v="7800"/>
    <x v="3"/>
    <x v="1"/>
    <x v="0"/>
    <x v="0"/>
    <n v="670"/>
    <d v="2022-09-22T00:00:00"/>
    <x v="0"/>
    <n v="20"/>
    <x v="1"/>
    <x v="0"/>
    <x v="11"/>
    <s v="Mohammad Farhaan jamali"/>
    <x v="2"/>
  </r>
  <r>
    <s v="https://www.youtube.com/watch?v=-tsVp4QD0yk"/>
    <s v="96,559 "/>
    <s v="The Rapid Rise of Food Delivery"/>
    <s v="Hoog - YouTube"/>
    <s v="Hoog"/>
    <x v="2"/>
    <x v="162"/>
    <n v="6791400"/>
    <d v="1899-12-30T00:07:00"/>
    <x v="880"/>
    <x v="181"/>
    <n v="4100"/>
    <x v="3"/>
    <x v="1"/>
    <x v="0"/>
    <x v="0"/>
    <n v="260"/>
    <d v="2022-08-21T00:00:00"/>
    <x v="0"/>
    <n v="20"/>
    <x v="1"/>
    <x v="0"/>
    <x v="11"/>
    <s v="Mohammad Farhaan jamali"/>
    <x v="2"/>
  </r>
  <r>
    <s v="https://www.youtube.com/watch?v=fnIrwrCq_4Q"/>
    <s v="1,354,645 "/>
    <s v="How 3 Million Grocery Items Are Delivered To Homes Every Week"/>
    <s v="Business Insider - YouTube"/>
    <s v="Business Insider"/>
    <x v="2"/>
    <x v="149"/>
    <n v="3139694002"/>
    <d v="1899-12-30T00:08:58"/>
    <x v="881"/>
    <x v="147"/>
    <n v="19000"/>
    <x v="3"/>
    <x v="1"/>
    <x v="0"/>
    <x v="2"/>
    <n v="728"/>
    <d v="2022-09-07T00:00:00"/>
    <x v="0"/>
    <n v="5322"/>
    <x v="73"/>
    <x v="0"/>
    <x v="13"/>
    <s v="Mohammad Farhaan jamali"/>
    <x v="2"/>
  </r>
  <r>
    <s v="https://www.youtube.com/watch?v=zHpenVvUEyc"/>
    <s v="87,781 "/>
    <s v="How One Company Is Making Self-Driving Trucks A Reality"/>
    <s v="Business Insider - YouTube"/>
    <s v="Business Insider"/>
    <x v="2"/>
    <x v="149"/>
    <n v="3139694002"/>
    <d v="1899-12-30T00:06:18"/>
    <x v="882"/>
    <x v="9"/>
    <n v="1600"/>
    <x v="3"/>
    <x v="1"/>
    <x v="0"/>
    <x v="0"/>
    <n v="408"/>
    <d v="2022-09-23T00:00:00"/>
    <x v="0"/>
    <n v="5322"/>
    <x v="73"/>
    <x v="0"/>
    <x v="13"/>
    <s v="Mohammad Farhaan jamali"/>
    <x v="2"/>
  </r>
  <r>
    <s v="https://www.youtube.com/watch?v=HSMT5eZv7lA"/>
    <s v="1,364,003 "/>
    <s v="Why Honma Golf Clubs Are So Expensive"/>
    <s v="Business Insider - YouTube"/>
    <s v="Business Insider"/>
    <x v="2"/>
    <x v="149"/>
    <n v="3139694002"/>
    <d v="1899-12-30T00:10:16"/>
    <x v="883"/>
    <x v="170"/>
    <n v="6200"/>
    <x v="3"/>
    <x v="1"/>
    <x v="0"/>
    <x v="2"/>
    <n v="497"/>
    <d v="2022-09-23T00:00:00"/>
    <x v="0"/>
    <n v="5322"/>
    <x v="73"/>
    <x v="0"/>
    <x v="13"/>
    <s v="Mohammad Farhaan jamali"/>
    <x v="1"/>
  </r>
  <r>
    <s v="https://www.youtube.com/watch?v=LndU1nlPQ80"/>
    <s v="593,734 "/>
    <s v="https://www.youtube.com/watch?v=LndU1nlPQ80"/>
    <s v="Business Insider - YouTube"/>
    <s v="Business Insider"/>
    <x v="2"/>
    <x v="149"/>
    <n v="3139694002"/>
    <d v="1899-12-30T00:16:02"/>
    <x v="884"/>
    <x v="69"/>
    <n v="7600"/>
    <x v="3"/>
    <x v="1"/>
    <x v="0"/>
    <x v="2"/>
    <n v="677"/>
    <d v="2022-09-23T00:00:00"/>
    <x v="0"/>
    <n v="5322"/>
    <x v="73"/>
    <x v="0"/>
    <x v="13"/>
    <s v="Mohammad Farhaan jamal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C4B04-DF87-4229-8C2F-613BD7F73B6C}" name="PivotTable2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Language">
  <location ref="J31:L37"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dataField="1"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axis="axisRow" showAll="0">
      <items count="21">
        <item h="1" x="17"/>
        <item x="3"/>
        <item h="1" x="15"/>
        <item x="2"/>
        <item h="1" x="13"/>
        <item h="1" x="12"/>
        <item h="1" x="4"/>
        <item x="0"/>
        <item h="1" x="16"/>
        <item x="9"/>
        <item h="1" x="10"/>
        <item h="1" x="6"/>
        <item h="1" x="19"/>
        <item h="1" x="8"/>
        <item h="1" x="11"/>
        <item h="1" x="14"/>
        <item x="5"/>
        <item x="1"/>
        <item h="1"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2"/>
  </rowFields>
  <rowItems count="6">
    <i>
      <x v="1"/>
    </i>
    <i>
      <x v="3"/>
    </i>
    <i>
      <x v="7"/>
    </i>
    <i>
      <x v="9"/>
    </i>
    <i>
      <x v="16"/>
    </i>
    <i>
      <x v="17"/>
    </i>
  </rowItems>
  <colFields count="1">
    <field x="-2"/>
  </colFields>
  <colItems count="2">
    <i>
      <x/>
    </i>
    <i i="1">
      <x v="1"/>
    </i>
  </colItems>
  <dataFields count="2">
    <dataField name="Average of Total Channel Subcribers" fld="6" subtotal="average" baseField="12" baseItem="1" numFmtId="167"/>
    <dataField name="Max of Total Channel Subcribers" fld="6" subtotal="max" baseField="12" baseItem="1" numFmtId="167"/>
  </dataFields>
  <chartFormats count="1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1"/>
          </reference>
          <reference field="12" count="1" selected="0">
            <x v="1"/>
          </reference>
        </references>
      </pivotArea>
    </chartFormat>
    <chartFormat chart="2" format="4">
      <pivotArea type="data" outline="0" fieldPosition="0">
        <references count="2">
          <reference field="4294967294" count="1" selected="0">
            <x v="1"/>
          </reference>
          <reference field="12" count="1" selected="0">
            <x v="3"/>
          </reference>
        </references>
      </pivotArea>
    </chartFormat>
    <chartFormat chart="2" format="5">
      <pivotArea type="data" outline="0" fieldPosition="0">
        <references count="2">
          <reference field="4294967294" count="1" selected="0">
            <x v="0"/>
          </reference>
          <reference field="12" count="1" selected="0">
            <x v="3"/>
          </reference>
        </references>
      </pivotArea>
    </chartFormat>
    <chartFormat chart="5" format="12" series="1">
      <pivotArea type="data" outline="0" fieldPosition="0">
        <references count="1">
          <reference field="4294967294" count="1" selected="0">
            <x v="1"/>
          </reference>
        </references>
      </pivotArea>
    </chartFormat>
    <chartFormat chart="5" format="13">
      <pivotArea type="data" outline="0" fieldPosition="0">
        <references count="2">
          <reference field="4294967294" count="1" selected="0">
            <x v="1"/>
          </reference>
          <reference field="12" count="1" selected="0">
            <x v="1"/>
          </reference>
        </references>
      </pivotArea>
    </chartFormat>
    <chartFormat chart="5" format="14">
      <pivotArea type="data" outline="0" fieldPosition="0">
        <references count="2">
          <reference field="4294967294" count="1" selected="0">
            <x v="1"/>
          </reference>
          <reference field="12" count="1" selected="0">
            <x v="3"/>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2" count="1" selected="0">
            <x v="1"/>
          </reference>
        </references>
      </pivotArea>
    </chartFormat>
    <chartFormat chart="5" format="17">
      <pivotArea type="data" outline="0" fieldPosition="0">
        <references count="2">
          <reference field="4294967294" count="1" selected="0">
            <x v="0"/>
          </reference>
          <reference field="12" count="1" selected="0">
            <x v="3"/>
          </reference>
        </references>
      </pivotArea>
    </chartFormat>
    <chartFormat chart="5" format="18">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15B4A-FEC2-4AC0-86BE-9A4203EB3486}"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Language">
  <location ref="M5:O11"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axis="axisRow" showAll="0" sortType="descending">
      <items count="21">
        <item h="1" x="17"/>
        <item x="3"/>
        <item h="1" x="15"/>
        <item x="2"/>
        <item h="1" x="13"/>
        <item h="1" x="12"/>
        <item h="1" x="4"/>
        <item x="0"/>
        <item h="1" x="16"/>
        <item x="9"/>
        <item h="1" x="10"/>
        <item h="1" x="6"/>
        <item h="1" x="19"/>
        <item h="1" x="8"/>
        <item h="1" x="11"/>
        <item h="1" x="14"/>
        <item x="5"/>
        <item x="1"/>
        <item h="1"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2"/>
  </rowFields>
  <rowItems count="6">
    <i>
      <x v="1"/>
    </i>
    <i>
      <x v="3"/>
    </i>
    <i>
      <x v="9"/>
    </i>
    <i>
      <x v="17"/>
    </i>
    <i>
      <x v="7"/>
    </i>
    <i>
      <x v="16"/>
    </i>
  </rowItems>
  <colFields count="1">
    <field x="-2"/>
  </colFields>
  <colItems count="2">
    <i>
      <x/>
    </i>
    <i i="1">
      <x v="1"/>
    </i>
  </colItems>
  <dataFields count="2">
    <dataField name="Average of No of Likes" fld="11" subtotal="average" baseField="12" baseItem="1"/>
    <dataField name="Average of No of Comments" fld="16" subtotal="average" baseField="12" baseItem="1"/>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D5F2D7-58D6-4EFC-B75C-57A775482162}" name="PivotTable4"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Language">
  <location ref="A31:B37"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axis="axisRow" showAll="0" sortType="descending">
      <items count="21">
        <item h="1" x="17"/>
        <item x="3"/>
        <item h="1" x="15"/>
        <item x="2"/>
        <item h="1" x="13"/>
        <item h="1" x="12"/>
        <item h="1" x="4"/>
        <item x="0"/>
        <item h="1" x="16"/>
        <item x="9"/>
        <item h="1" x="10"/>
        <item h="1" x="6"/>
        <item h="1" x="19"/>
        <item h="1" x="8"/>
        <item h="1" x="11"/>
        <item h="1" x="14"/>
        <item x="5"/>
        <item x="1"/>
        <item h="1" x="7"/>
        <item h="1"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2"/>
  </rowFields>
  <rowItems count="6">
    <i>
      <x v="1"/>
    </i>
    <i>
      <x v="3"/>
    </i>
    <i>
      <x v="9"/>
    </i>
    <i>
      <x v="17"/>
    </i>
    <i>
      <x v="16"/>
    </i>
    <i>
      <x v="7"/>
    </i>
  </rowItems>
  <colItems count="1">
    <i/>
  </colItems>
  <dataFields count="1">
    <dataField name="Avg_video_views" fld="1" subtotal="average" baseField="12" baseItem="0" numFmtId="168"/>
  </dataFields>
  <conditionalFormats count="1">
    <conditionalFormat priority="4">
      <pivotAreas count="1">
        <pivotArea type="data" outline="0" collapsedLevelsAreSubtotals="1" fieldPosition="0">
          <references count="1">
            <reference field="4294967294" count="1" selected="0">
              <x v="0"/>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1"/>
          </reference>
        </references>
      </pivotArea>
    </chartFormat>
    <chartFormat chart="1" format="2">
      <pivotArea type="data" outline="0" fieldPosition="0">
        <references count="2">
          <reference field="4294967294" count="1" selected="0">
            <x v="0"/>
          </reference>
          <reference field="12" count="1" selected="0">
            <x v="3"/>
          </reference>
        </references>
      </pivotArea>
    </chartFormat>
    <chartFormat chart="1" format="3">
      <pivotArea type="data" outline="0" fieldPosition="0">
        <references count="2">
          <reference field="4294967294" count="1" selected="0">
            <x v="0"/>
          </reference>
          <reference field="1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05F951-6673-4488-805F-DBFF433F00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Language">
  <location ref="A4:C25" firstHeaderRow="0" firstDataRow="1" firstDataCol="1"/>
  <pivotFields count="3">
    <pivotField axis="axisRow" allDrilled="1" subtotalTop="0" showAll="0" sortType="descending" defaultSubtotal="0" defaultAttributeDrillState="1">
      <items count="20">
        <item x="0"/>
        <item x="1"/>
        <item x="2"/>
        <item x="3"/>
        <item x="4"/>
        <item x="5"/>
        <item x="6"/>
        <item x="7"/>
        <item x="8"/>
        <item x="9"/>
        <item x="10"/>
        <item n="No language" x="11"/>
        <item x="12"/>
        <item x="13"/>
        <item x="14"/>
        <item x="15"/>
        <item x="16"/>
        <item x="17"/>
        <item x="18"/>
        <item x="19"/>
      </items>
      <autoSortScope>
        <pivotArea dataOnly="0" outline="0" fieldPosition="0">
          <references count="1">
            <reference field="4294967294" count="1" selected="0">
              <x v="1"/>
            </reference>
          </references>
        </pivotArea>
      </autoSortScope>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1">
    <i>
      <x v="1"/>
    </i>
    <i>
      <x v="3"/>
    </i>
    <i>
      <x v="16"/>
    </i>
    <i>
      <x v="17"/>
    </i>
    <i>
      <x v="9"/>
    </i>
    <i>
      <x v="7"/>
    </i>
    <i>
      <x v="11"/>
    </i>
    <i>
      <x v="15"/>
    </i>
    <i>
      <x v="4"/>
    </i>
    <i>
      <x v="18"/>
    </i>
    <i>
      <x v="6"/>
    </i>
    <i>
      <x v="2"/>
    </i>
    <i>
      <x v="8"/>
    </i>
    <i>
      <x v="19"/>
    </i>
    <i>
      <x v="12"/>
    </i>
    <i>
      <x v="13"/>
    </i>
    <i>
      <x v="10"/>
    </i>
    <i>
      <x v="14"/>
    </i>
    <i>
      <x/>
    </i>
    <i>
      <x v="5"/>
    </i>
    <i t="grand">
      <x/>
    </i>
  </rowItems>
  <colFields count="1">
    <field x="-2"/>
  </colFields>
  <colItems count="2">
    <i>
      <x/>
    </i>
    <i i="1">
      <x v="1"/>
    </i>
  </colItems>
  <dataFields count="2">
    <dataField name="No. of videos" fld="1" subtotal="count" baseField="0" baseItem="0">
      <extLst>
        <ext xmlns:x15="http://schemas.microsoft.com/office/spreadsheetml/2010/11/main" uri="{FABC7310-3BB5-11E1-824E-6D434824019B}">
          <x15:dataField isCountDistinct="1"/>
        </ext>
      </extLst>
    </dataField>
    <dataField name="No. of videos %" fld="2" subtotal="count" showDataAs="percentOfTotal" baseField="0" baseItem="0" numFmtId="10">
      <extLst>
        <ext xmlns:x14="http://schemas.microsoft.com/office/spreadsheetml/2009/9/main" uri="{E15A36E0-9728-4e99-A89B-3F7291B0FE68}">
          <x14:dataField sourceField="1" uniqueName="[__Xl2].[Measures].[Distinct Count of Video Link]"/>
        </ext>
        <ext xmlns:x15="http://schemas.microsoft.com/office/spreadsheetml/2010/11/main" uri="{FABC7310-3BB5-11E1-824E-6D434824019B}">
          <x15:dataField isCountDistinct="1"/>
        </ext>
      </extLst>
    </dataField>
  </dataFields>
  <conditionalFormats count="1">
    <conditionalFormat priority="5">
      <pivotAreas count="1">
        <pivotArea type="data" collapsedLevelsAreSubtotals="1" fieldPosition="0">
          <references count="2">
            <reference field="4294967294" count="1" selected="0">
              <x v="1"/>
            </reference>
            <reference field="0" count="20">
              <x v="0"/>
              <x v="1"/>
              <x v="2"/>
              <x v="3"/>
              <x v="4"/>
              <x v="5"/>
              <x v="6"/>
              <x v="7"/>
              <x v="8"/>
              <x v="9"/>
              <x v="10"/>
              <x v="11"/>
              <x v="12"/>
              <x v="13"/>
              <x v="14"/>
              <x v="15"/>
              <x v="16"/>
              <x v="17"/>
              <x v="18"/>
              <x v="19"/>
            </reference>
          </references>
        </pivotArea>
      </pivotAreas>
    </conditionalFormat>
  </conditional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No. of videos %"/>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C378E7-E328-4470-A682-9C429E21E0D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ideo Quality">
  <location ref="A4:C12" firstHeaderRow="0"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8">
    <i>
      <x/>
    </i>
    <i>
      <x v="1"/>
    </i>
    <i>
      <x v="2"/>
    </i>
    <i>
      <x v="3"/>
    </i>
    <i>
      <x v="4"/>
    </i>
    <i>
      <x v="5"/>
    </i>
    <i>
      <x v="6"/>
    </i>
    <i t="grand">
      <x/>
    </i>
  </rowItems>
  <colFields count="1">
    <field x="-2"/>
  </colFields>
  <colItems count="2">
    <i>
      <x/>
    </i>
    <i i="1">
      <x v="1"/>
    </i>
  </colItems>
  <dataFields count="2">
    <dataField name="Distinct Count of Video Link" fld="1" subtotal="count" baseField="0" baseItem="0">
      <extLst>
        <ext xmlns:x15="http://schemas.microsoft.com/office/spreadsheetml/2010/11/main" uri="{FABC7310-3BB5-11E1-824E-6D434824019B}">
          <x15:dataField isCountDistinct="1"/>
        </ext>
      </extLst>
    </dataField>
    <dataField name="Distinct Count of Video Link2" fld="2" subtotal="count" showDataAs="percentOfTotal" baseField="0" baseItem="0" numFmtId="10">
      <extLst>
        <ext xmlns:x14="http://schemas.microsoft.com/office/spreadsheetml/2009/9/main" uri="{E15A36E0-9728-4e99-A89B-3F7291B0FE68}">
          <x14:dataField sourceField="1" uniqueName="[__Xl2].[Measures].[Distinct Count of Video Link]"/>
        </ext>
        <ext xmlns:x15="http://schemas.microsoft.com/office/spreadsheetml/2010/11/main" uri="{FABC7310-3BB5-11E1-824E-6D434824019B}">
          <x15:dataField isCountDistinct="1"/>
        </ext>
      </extLst>
    </dataField>
  </dataFields>
  <conditionalFormats count="1">
    <conditionalFormat priority="8">
      <pivotAreas count="1">
        <pivotArea type="data" collapsedLevelsAreSubtotals="1" fieldPosition="0">
          <references count="2">
            <reference field="4294967294" count="1" selected="0">
              <x v="1"/>
            </reference>
            <reference field="0" count="7">
              <x v="0"/>
              <x v="1"/>
              <x v="2"/>
              <x v="3"/>
              <x v="4"/>
              <x v="5"/>
              <x v="6"/>
            </reference>
          </references>
        </pivotArea>
      </pivotAreas>
    </conditionalFormat>
  </conditional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2"/>
    <pivotHierarchy dragToData="1"/>
    <pivotHierarchy dragToData="1"/>
    <pivotHierarchy dragToData="1" caption="Distinct Count of No of Videos the Channel"/>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12547-5378-4252-91C2-35A7AA54AE98}" name="PivotTable1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Video Quality">
  <location ref="A41:B48"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8">
        <item x="3"/>
        <item x="6"/>
        <item x="5"/>
        <item x="1"/>
        <item x="0"/>
        <item x="4"/>
        <item x="2"/>
        <item t="default"/>
      </items>
    </pivotField>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8"/>
  </rowFields>
  <rowItems count="7">
    <i>
      <x/>
    </i>
    <i>
      <x v="1"/>
    </i>
    <i>
      <x v="2"/>
    </i>
    <i>
      <x v="3"/>
    </i>
    <i>
      <x v="4"/>
    </i>
    <i>
      <x v="5"/>
    </i>
    <i>
      <x v="6"/>
    </i>
  </rowItems>
  <colItems count="1">
    <i/>
  </colItems>
  <dataFields count="1">
    <dataField name="Average of Video Views" fld="1" subtotal="average" baseField="18" baseItem="0" numFmtId="167"/>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5"/>
          </reference>
        </references>
      </pivotArea>
    </chartFormat>
    <chartFormat chart="0" format="2">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A7BEA6-525B-49B4-988D-7E291DB1BCF7}"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ideo Quality">
  <location ref="A29:B37"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axis="axisRow" showAll="0">
      <items count="8">
        <item x="3"/>
        <item x="6"/>
        <item x="5"/>
        <item x="1"/>
        <item x="0"/>
        <item x="4"/>
        <item x="2"/>
        <item t="default"/>
      </items>
    </pivotField>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8"/>
  </rowFields>
  <rowItems count="8">
    <i>
      <x/>
    </i>
    <i>
      <x v="1"/>
    </i>
    <i>
      <x v="2"/>
    </i>
    <i>
      <x v="3"/>
    </i>
    <i>
      <x v="4"/>
    </i>
    <i>
      <x v="5"/>
    </i>
    <i>
      <x v="6"/>
    </i>
    <i t="grand">
      <x/>
    </i>
  </rowItems>
  <colItems count="1">
    <i/>
  </colItems>
  <dataFields count="1">
    <dataField name="Average of No of Comments" fld="16" subtotal="average" baseField="18" baseItem="0"/>
  </dataFields>
  <conditionalFormats count="1">
    <conditionalFormat priority="4">
      <pivotAreas count="1">
        <pivotArea type="data" collapsedLevelsAreSubtotals="1" fieldPosition="0">
          <references count="2">
            <reference field="4294967294" count="1" selected="0">
              <x v="0"/>
            </reference>
            <reference field="18" count="7">
              <x v="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804C56-383D-464A-B77F-2B79BC957CB6}"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ideo Quality">
  <location ref="A17:B24"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7">
    <i>
      <x/>
    </i>
    <i>
      <x v="1"/>
    </i>
    <i>
      <x v="2"/>
    </i>
    <i>
      <x v="3"/>
    </i>
    <i>
      <x v="4"/>
    </i>
    <i>
      <x v="5"/>
    </i>
    <i>
      <x v="6"/>
    </i>
  </rowItems>
  <colItems count="1">
    <i/>
  </colItems>
  <dataFields count="1">
    <dataField name="Average of No of Likes" fld="1" subtotal="average" baseField="0" baseItem="0"/>
  </dataFields>
  <conditionalFormats count="1">
    <conditionalFormat priority="6">
      <pivotAreas count="1">
        <pivotArea type="data" collapsedLevelsAreSubtotals="1" fieldPosition="0">
          <references count="2">
            <reference field="4294967294" count="1" selected="0">
              <x v="0"/>
            </reference>
            <reference field="0" count="7">
              <x v="0"/>
              <x v="1"/>
              <x v="2"/>
              <x v="3"/>
              <x v="4"/>
              <x v="5"/>
              <x v="6"/>
            </reference>
          </references>
        </pivotArea>
      </pivotAreas>
    </conditionalFormat>
  </conditional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2"/>
    <pivotHierarchy dragToData="1"/>
    <pivotHierarchy dragToData="1"/>
    <pivotHierarchy dragToData="1" caption="Distinct Count of No of Videos the Channel"/>
    <pivotHierarchy dragToData="1"/>
    <pivotHierarchy dragToData="1" caption="Average of No of Likes"/>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1C5D04-FD46-437B-BB31-37F2489CE69B}" name="PivotTable1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Premiered">
  <location ref="A12:B14"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1"/>
  </rowFields>
  <rowItems count="2">
    <i>
      <x/>
    </i>
    <i>
      <x v="1"/>
    </i>
  </rowItems>
  <colItems count="1">
    <i/>
  </colItems>
  <dataFields count="1">
    <dataField name="Average of Video Views" fld="1" subtotal="average" baseField="21" baseItem="0" numFmtId="167"/>
  </dataFields>
  <conditionalFormats count="1">
    <conditionalFormat priority="5">
      <pivotAreas count="1">
        <pivotArea type="data" outline="0" collapsedLevelsAreSubtotals="1" fieldPosition="0">
          <references count="1">
            <reference field="4294967294" count="1" selected="0">
              <x v="0"/>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1" count="1" selected="0">
            <x v="0"/>
          </reference>
        </references>
      </pivotArea>
    </chartFormat>
    <chartFormat chart="6"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AA0904-DA6F-4DE4-9276-F1228AD4B471}"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emiered">
  <location ref="A4:C7" firstHeaderRow="0" firstDataRow="1" firstDataCol="1"/>
  <pivotFields count="3">
    <pivotField axis="axisRow" allDrilled="1" subtotalTop="0" showAll="0" sortType="descending" defaultSubtotal="0" defaultAttributeDrillState="1">
      <items count="2">
        <item x="1"/>
        <item x="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Distinct Count of Video Link" fld="1" subtotal="count" baseField="0" baseItem="0">
      <extLst>
        <ext xmlns:x15="http://schemas.microsoft.com/office/spreadsheetml/2010/11/main" uri="{FABC7310-3BB5-11E1-824E-6D434824019B}">
          <x15:dataField isCountDistinct="1"/>
        </ext>
      </extLst>
    </dataField>
    <dataField name="Distinct Count of Video Link2" fld="2" subtotal="count" showDataAs="percentOfTotal" baseField="0" baseItem="0" numFmtId="10">
      <extLst>
        <ext xmlns:x14="http://schemas.microsoft.com/office/spreadsheetml/2009/9/main" uri="{E15A36E0-9728-4e99-A89B-3F7291B0FE68}">
          <x14:dataField sourceField="1" uniqueName="[__Xl2].[Measures].[Distinct Count of Video Link]"/>
        </ext>
        <ext xmlns:x15="http://schemas.microsoft.com/office/spreadsheetml/2010/11/main" uri="{FABC7310-3BB5-11E1-824E-6D434824019B}">
          <x15:dataField isCountDistinct="1"/>
        </ext>
      </extLst>
    </dataField>
  </dataFields>
  <conditionalFormats count="1">
    <conditionalFormat priority="7">
      <pivotAreas count="1">
        <pivotArea type="data" collapsedLevelsAreSubtotals="1" fieldPosition="0">
          <references count="2">
            <reference field="4294967294" count="1" selected="0">
              <x v="1"/>
            </reference>
            <reference field="0" count="2">
              <x v="0"/>
              <x v="1"/>
            </reference>
          </references>
        </pivotArea>
      </pivotAreas>
    </conditionalFormat>
  </conditional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2"/>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435C00-E69C-4F63-B161-D9F2EE55EC20}" name="PivotTable17"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emiered">
  <location ref="A18:C20"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dataField="1"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1"/>
  </rowFields>
  <rowItems count="2">
    <i>
      <x/>
    </i>
    <i>
      <x v="1"/>
    </i>
  </rowItems>
  <colFields count="1">
    <field x="-2"/>
  </colFields>
  <colItems count="2">
    <i>
      <x/>
    </i>
    <i i="1">
      <x v="1"/>
    </i>
  </colItems>
  <dataFields count="2">
    <dataField name="Average of No of Likes" fld="11" subtotal="average" baseField="21" baseItem="0"/>
    <dataField name="Average of No of Comments" fld="16" subtotal="average" baseField="21" baseItem="0"/>
  </dataFields>
  <conditionalFormats count="3">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96DCCD-C291-41EB-A014-AF56A9F69248}" name="PivotTable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Subscriber count">
  <location ref="A60:B83"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x="365"/>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axis="axisRow" showAll="0">
      <items count="24">
        <item n="&lt; 25000" sd="0" x="0"/>
        <item n="25K- 50K" sd="0" x="1"/>
        <item n="50K -1Lakh" sd="0" x="2"/>
        <item n="1L - 2L" sd="0" x="3"/>
        <item n="2L - 3L" sd="0" x="4"/>
        <item n="3L - 4L" sd="0" x="5"/>
        <item n="4L - 5L" sd="0" x="6"/>
        <item n="5L - 6L" sd="0" x="7"/>
        <item n="6L -7L" sd="0" x="8"/>
        <item n="7L - 8L" sd="0" x="9"/>
        <item n="8L - 1M" sd="0" x="10"/>
        <item n="1M - 2M" sd="0" x="11"/>
        <item n="2M - 3M" sd="0" x="12"/>
        <item n="3M - 4M" sd="0" x="13"/>
        <item n="4M - 5M" sd="0" x="14"/>
        <item n="5M - 6M" sd="0" x="15"/>
        <item n="6M - 7M" sd="0" x="16"/>
        <item n="7M - 8M" sd="0" x="17"/>
        <item n="8M - 9M" sd="0" x="18"/>
        <item n="10M - 20M" sd="0" x="19"/>
        <item n="20M - 30M" sd="0" x="20"/>
        <item n="30M - 40M" sd="0" x="21"/>
        <item n="More than 40M" sd="0" x="22"/>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6"/>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Average of Hashtags" fld="15" subtotal="average" baseField="25"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782E80-12DB-4536-88F9-94C859A89C94}" name="PivotTable2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Hashtag">
  <location ref="A24:B36"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14">
        <item h="1" x="0"/>
        <item x="1"/>
        <item x="3"/>
        <item x="2"/>
        <item x="6"/>
        <item x="8"/>
        <item x="7"/>
        <item x="4"/>
        <item x="11"/>
        <item x="10"/>
        <item x="9"/>
        <item x="5"/>
        <item x="12"/>
        <item t="default"/>
      </items>
    </pivotField>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5"/>
  </rowFields>
  <rowItems count="12">
    <i>
      <x v="1"/>
    </i>
    <i>
      <x v="2"/>
    </i>
    <i>
      <x v="3"/>
    </i>
    <i>
      <x v="4"/>
    </i>
    <i>
      <x v="5"/>
    </i>
    <i>
      <x v="6"/>
    </i>
    <i>
      <x v="7"/>
    </i>
    <i>
      <x v="8"/>
    </i>
    <i>
      <x v="9"/>
    </i>
    <i>
      <x v="10"/>
    </i>
    <i>
      <x v="11"/>
    </i>
    <i>
      <x v="12"/>
    </i>
  </rowItems>
  <colItems count="1">
    <i/>
  </colItems>
  <dataFields count="1">
    <dataField name="Average of Video Views" fld="1" subtotal="average" baseField="15" baseItem="0" numFmtId="167"/>
  </dataFields>
  <conditionalFormats count="1">
    <conditionalFormat priority="5">
      <pivotAreas count="1">
        <pivotArea type="data" outline="0" collapsedLevelsAreSubtotals="1" fieldPosition="0">
          <references count="1">
            <reference field="4294967294" count="1" selected="0">
              <x v="0"/>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3"/>
          </reference>
        </references>
      </pivotArea>
    </chartFormat>
    <chartFormat chart="4" format="9">
      <pivotArea type="data" outline="0" fieldPosition="0">
        <references count="2">
          <reference field="4294967294" count="1" selected="0">
            <x v="0"/>
          </reference>
          <reference field="15" count="1" selected="0">
            <x v="7"/>
          </reference>
        </references>
      </pivotArea>
    </chartFormat>
    <chartFormat chart="4" format="10">
      <pivotArea type="data" outline="0" fieldPosition="0">
        <references count="2">
          <reference field="4294967294" count="1" selected="0">
            <x v="0"/>
          </reference>
          <reference field="1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3847BD-11C9-4CDE-B890-3A2FC88B35D2}" name="PivotTable19"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Hashtag">
  <location ref="A4:C18" firstHeaderRow="0"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4">
    <i>
      <x/>
    </i>
    <i>
      <x v="1"/>
    </i>
    <i>
      <x v="2"/>
    </i>
    <i>
      <x v="3"/>
    </i>
    <i>
      <x v="4"/>
    </i>
    <i>
      <x v="5"/>
    </i>
    <i>
      <x v="6"/>
    </i>
    <i>
      <x v="7"/>
    </i>
    <i>
      <x v="8"/>
    </i>
    <i>
      <x v="9"/>
    </i>
    <i>
      <x v="10"/>
    </i>
    <i>
      <x v="11"/>
    </i>
    <i>
      <x v="12"/>
    </i>
    <i t="grand">
      <x/>
    </i>
  </rowItems>
  <colFields count="1">
    <field x="-2"/>
  </colFields>
  <colItems count="2">
    <i>
      <x/>
    </i>
    <i i="1">
      <x v="1"/>
    </i>
  </colItems>
  <dataFields count="2">
    <dataField name="Distinct Count of Video Link" fld="1" subtotal="count" baseField="0" baseItem="0">
      <extLst>
        <ext xmlns:x15="http://schemas.microsoft.com/office/spreadsheetml/2010/11/main" uri="{FABC7310-3BB5-11E1-824E-6D434824019B}">
          <x15:dataField isCountDistinct="1"/>
        </ext>
      </extLst>
    </dataField>
    <dataField name="Distinct Count of Video Link2" fld="2" subtotal="count" showDataAs="percentOfTotal" baseField="0" baseItem="0" numFmtId="10">
      <extLst>
        <ext xmlns:x14="http://schemas.microsoft.com/office/spreadsheetml/2009/9/main" uri="{E15A36E0-9728-4e99-A89B-3F7291B0FE68}">
          <x14:dataField sourceField="1" uniqueName="[__Xl2].[Measures].[Distinct Count of Video Link]"/>
        </ext>
        <ext xmlns:x15="http://schemas.microsoft.com/office/spreadsheetml/2010/11/main" uri="{FABC7310-3BB5-11E1-824E-6D434824019B}">
          <x15:dataField isCountDistinct="1"/>
        </ext>
      </extLst>
    </dataField>
  </dataFields>
  <conditionalFormats count="1">
    <conditionalFormat priority="7">
      <pivotAreas count="1">
        <pivotArea type="data" collapsedLevelsAreSubtotals="1" fieldPosition="0">
          <references count="2">
            <reference field="4294967294" count="1" selected="0">
              <x v="1"/>
            </reference>
            <reference field="0" count="13">
              <x v="0"/>
              <x v="1"/>
              <x v="2"/>
              <x v="3"/>
              <x v="4"/>
              <x v="5"/>
              <x v="6"/>
              <x v="7"/>
              <x v="8"/>
              <x v="9"/>
              <x v="10"/>
              <x v="11"/>
              <x v="12"/>
            </reference>
          </references>
        </pivotArea>
      </pivotAreas>
    </conditionalFormat>
  </conditional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2"/>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A57982-0646-49C2-8A6F-AF74D75E180F}" name="PivotTable2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Hashtag">
  <location ref="A42:C54"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axis="axisRow" showAll="0">
      <items count="14">
        <item h="1" x="0"/>
        <item x="1"/>
        <item x="3"/>
        <item x="2"/>
        <item x="6"/>
        <item x="8"/>
        <item x="7"/>
        <item x="4"/>
        <item x="11"/>
        <item x="10"/>
        <item x="9"/>
        <item x="5"/>
        <item x="12"/>
        <item t="default"/>
      </items>
    </pivotField>
    <pivotField dataField="1"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5"/>
  </rowFields>
  <rowItems count="12">
    <i>
      <x v="1"/>
    </i>
    <i>
      <x v="2"/>
    </i>
    <i>
      <x v="3"/>
    </i>
    <i>
      <x v="4"/>
    </i>
    <i>
      <x v="5"/>
    </i>
    <i>
      <x v="6"/>
    </i>
    <i>
      <x v="7"/>
    </i>
    <i>
      <x v="8"/>
    </i>
    <i>
      <x v="9"/>
    </i>
    <i>
      <x v="10"/>
    </i>
    <i>
      <x v="11"/>
    </i>
    <i>
      <x v="12"/>
    </i>
  </rowItems>
  <colFields count="1">
    <field x="-2"/>
  </colFields>
  <colItems count="2">
    <i>
      <x/>
    </i>
    <i i="1">
      <x v="1"/>
    </i>
  </colItems>
  <dataFields count="2">
    <dataField name="Average of No of Likes" fld="11" subtotal="average" baseField="15" baseItem="1"/>
    <dataField name="Average of No of Comments" fld="16" subtotal="average" baseField="15" baseItem="1"/>
  </dataFields>
  <conditionalFormats count="2">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7AC970-7BF7-48B8-8813-768C131E7B2C}" name="PivotTable2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5:B17" firstHeaderRow="1" firstDataRow="1" firstDataCol="1"/>
  <pivotFields count="30">
    <pivotField showAll="0"/>
    <pivotField showAll="0"/>
    <pivotField showAll="0"/>
    <pivotField showAll="0"/>
    <pivotField showAll="0"/>
    <pivotField axis="axisRow" showAll="0" sortType="descending">
      <items count="7">
        <item h="1" x="3"/>
        <item h="1" x="5"/>
        <item h="1" x="2"/>
        <item x="0"/>
        <item x="1"/>
        <item h="1" x="4"/>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5"/>
  </rowFields>
  <rowItems count="2">
    <i>
      <x v="3"/>
    </i>
    <i>
      <x v="4"/>
    </i>
  </rowItems>
  <colItems count="1">
    <i/>
  </colItems>
  <dataFields count="1">
    <dataField name="Average of No of Comments" fld="16" subtotal="average" baseField="5" baseItem="3"/>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1CCADB0-3F0C-4EB3-95A1-6ED880A1B98B}" name="PivotTable27"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C12" firstHeaderRow="0" firstDataRow="1" firstDataCol="1"/>
  <pivotFields count="30">
    <pivotField showAll="0"/>
    <pivotField showAll="0"/>
    <pivotField showAll="0"/>
    <pivotField showAll="0"/>
    <pivotField showAll="0"/>
    <pivotField axis="axisRow" showAll="0" sortType="descending">
      <items count="7">
        <item h="1" x="3"/>
        <item h="1" x="5"/>
        <item h="1" x="2"/>
        <item x="0"/>
        <item x="1"/>
        <item x="4"/>
        <item t="default"/>
      </items>
    </pivotField>
    <pivotField dataField="1"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5"/>
  </rowFields>
  <rowItems count="3">
    <i>
      <x v="3"/>
    </i>
    <i>
      <x v="4"/>
    </i>
    <i>
      <x v="5"/>
    </i>
  </rowItems>
  <colFields count="1">
    <field x="-2"/>
  </colFields>
  <colItems count="2">
    <i>
      <x/>
    </i>
    <i i="1">
      <x v="1"/>
    </i>
  </colItems>
  <dataFields count="2">
    <dataField name="Average of Total Channel Subcribers" fld="6" subtotal="average" baseField="5" baseItem="3" numFmtId="167"/>
    <dataField name="Max of Total Channel Subcribers" fld="6" subtotal="max" baseField="5" baseItem="3"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1C8518-4FC6-452F-9B6F-71139C1B7206}" name="PivotTable4"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Creator gender">
  <location ref="A40:B43" firstHeaderRow="1" firstDataRow="1" firstDataCol="1"/>
  <pivotFields count="30">
    <pivotField showAll="0"/>
    <pivotField showAll="0"/>
    <pivotField showAll="0"/>
    <pivotField showAll="0"/>
    <pivotField showAll="0"/>
    <pivotField axis="axisRow" showAll="0" sortType="descending">
      <items count="7">
        <item h="1" x="3"/>
        <item h="1" x="5"/>
        <item h="1" x="2"/>
        <item x="0"/>
        <item x="1"/>
        <item x="4"/>
        <item t="default"/>
      </items>
      <autoSortScope>
        <pivotArea dataOnly="0" outline="0" fieldPosition="0">
          <references count="1">
            <reference field="4294967294" count="1" selected="0">
              <x v="0"/>
            </reference>
          </references>
        </pivotArea>
      </autoSortScope>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5"/>
  </rowFields>
  <rowItems count="3">
    <i>
      <x v="4"/>
    </i>
    <i>
      <x v="5"/>
    </i>
    <i>
      <x v="3"/>
    </i>
  </rowItems>
  <colItems count="1">
    <i/>
  </colItems>
  <dataFields count="1">
    <dataField name="Average of No of Likes" fld="11" subtotal="average" baseField="5" baseItem="3" numFmtId="17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66F8C31-8F46-427B-B3B4-FC4E6DC18E66}" name="PivotTable25"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B6" firstHeaderRow="1" firstDataRow="1" firstDataCol="1"/>
  <pivotFields count="2">
    <pivotField axis="axisRow" allDrilled="1" subtotalTop="0" showAll="0" sortType="descending" defaultSubtotal="0" defaultAttributeDrillState="1">
      <items count="2">
        <item s="1" x="1"/>
        <item s="1" x="0"/>
      </items>
    </pivotField>
    <pivotField dataField="1" subtotalTop="0" showAll="0" defaultSubtotal="0"/>
  </pivotFields>
  <rowFields count="1">
    <field x="0"/>
  </rowFields>
  <rowItems count="2">
    <i>
      <x/>
    </i>
    <i>
      <x v="1"/>
    </i>
  </rowItems>
  <colItems count="1">
    <i/>
  </colItems>
  <dataFields count="1">
    <dataField name="Distinct Count of Video Link" fld="1"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9A5E759-5941-4BAA-B30E-539DCF4BBA29}" name="PivotTable2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Creator gender">
  <location ref="A20:B23" firstHeaderRow="1" firstDataRow="1" firstDataCol="1"/>
  <pivotFields count="30">
    <pivotField showAll="0"/>
    <pivotField dataField="1" showAll="0"/>
    <pivotField showAll="0"/>
    <pivotField showAll="0"/>
    <pivotField showAll="0"/>
    <pivotField axis="axisRow" showAll="0" sortType="descending">
      <items count="7">
        <item h="1" x="3"/>
        <item h="1" x="5"/>
        <item h="1" x="2"/>
        <item x="0"/>
        <item x="1"/>
        <item x="4"/>
        <item t="default"/>
      </items>
      <autoSortScope>
        <pivotArea dataOnly="0" outline="0" fieldPosition="0">
          <references count="1">
            <reference field="4294967294" count="1" selected="0">
              <x v="0"/>
            </reference>
          </references>
        </pivotArea>
      </autoSortScope>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5"/>
  </rowFields>
  <rowItems count="3">
    <i>
      <x v="5"/>
    </i>
    <i>
      <x v="4"/>
    </i>
    <i>
      <x v="3"/>
    </i>
  </rowItems>
  <colItems count="1">
    <i/>
  </colItems>
  <dataFields count="1">
    <dataField name="Average of Video Views" fld="1" subtotal="average" baseField="5" baseItem="3" numFmtId="167"/>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7EC2172-B32D-42CD-BB54-D4A1FFBCF8D1}" name="PivotTable3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B54" firstHeaderRow="1" firstDataRow="1" firstDataCol="1"/>
  <pivotFields count="30">
    <pivotField dataField="1"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axis="axisRow" numFmtId="4"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4"/>
    </i>
    <i>
      <x v="27"/>
    </i>
    <i>
      <x v="28"/>
    </i>
    <i>
      <x v="30"/>
    </i>
    <i>
      <x v="32"/>
    </i>
    <i>
      <x v="39"/>
    </i>
    <i>
      <x v="44"/>
    </i>
    <i>
      <x v="49"/>
    </i>
    <i>
      <x v="53"/>
    </i>
    <i>
      <x v="55"/>
    </i>
    <i>
      <x v="73"/>
    </i>
    <i>
      <x v="87"/>
    </i>
    <i>
      <x v="96"/>
    </i>
    <i>
      <x v="101"/>
    </i>
    <i>
      <x v="114"/>
    </i>
    <i>
      <x v="117"/>
    </i>
    <i>
      <x v="121"/>
    </i>
    <i>
      <x v="125"/>
    </i>
    <i>
      <x v="141"/>
    </i>
    <i>
      <x v="143"/>
    </i>
    <i>
      <x v="144"/>
    </i>
    <i>
      <x v="147"/>
    </i>
    <i>
      <x v="148"/>
    </i>
    <i>
      <x v="152"/>
    </i>
    <i>
      <x v="160"/>
    </i>
    <i>
      <x v="181"/>
    </i>
    <i>
      <x v="192"/>
    </i>
    <i>
      <x v="209"/>
    </i>
  </rowItems>
  <colItems count="1">
    <i/>
  </colItems>
  <dataFields count="1">
    <dataField name="Count of Video Lin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D942EB-668A-4322-82C9-9CA482ADA8E2}" name="PivotTable3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Video Duration">
  <location ref="F4:G31"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axis="axisRow" numFmtId="4" showAll="0">
      <items count="212">
        <item x="0"/>
        <item n="1 - 6 Min" x="1"/>
        <item n="6 - 11 Min" x="2"/>
        <item n="11 - 16 Min" x="3"/>
        <item n="16 - 21 Min" x="4"/>
        <item n="21 - 26 Min" x="5"/>
        <item n="26 - 31 Min" x="6"/>
        <item n="31 - 36 Min" x="7"/>
        <item n="36 - 41 Min" x="8"/>
        <item n="41 - 46 Min" x="9"/>
        <item n="46 - 51 Min" x="10"/>
        <item n="51 - 56 Min" x="11"/>
        <item n="56 - 61 Min" x="12"/>
        <item n="61 - 66 Min" x="13"/>
        <item n="66 - 71 Min" x="14"/>
        <item n="71 - 76 Min" x="15"/>
        <item n="76 - 81 Min" x="16"/>
        <item n="81 - 86 Min" x="17"/>
        <item n="86 - 91 Min" x="18"/>
        <item n="91 - 96 Min" x="19"/>
        <item n="96 - 101 Min" x="20"/>
        <item n="101 - 106 Min" x="21"/>
        <item x="22"/>
        <item x="23"/>
        <item n="116 - 121 Min" x="24"/>
        <item x="25"/>
        <item x="26"/>
        <item n="131 - 136 Min" x="27"/>
        <item n="136 -141 Min" x="28"/>
        <item x="29"/>
        <item n="146 - 151 Min" x="30"/>
        <item x="31"/>
        <item n="156 -161 Min"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9"/>
  </rowFields>
  <rowItems count="27">
    <i>
      <x/>
    </i>
    <i>
      <x v="1"/>
    </i>
    <i>
      <x v="2"/>
    </i>
    <i>
      <x v="3"/>
    </i>
    <i>
      <x v="4"/>
    </i>
    <i>
      <x v="5"/>
    </i>
    <i>
      <x v="6"/>
    </i>
    <i>
      <x v="7"/>
    </i>
    <i>
      <x v="8"/>
    </i>
    <i>
      <x v="9"/>
    </i>
    <i>
      <x v="10"/>
    </i>
    <i>
      <x v="11"/>
    </i>
    <i>
      <x v="12"/>
    </i>
    <i>
      <x v="13"/>
    </i>
    <i>
      <x v="14"/>
    </i>
    <i>
      <x v="15"/>
    </i>
    <i>
      <x v="16"/>
    </i>
    <i>
      <x v="17"/>
    </i>
    <i>
      <x v="18"/>
    </i>
    <i>
      <x v="19"/>
    </i>
    <i>
      <x v="20"/>
    </i>
    <i>
      <x v="21"/>
    </i>
    <i>
      <x v="24"/>
    </i>
    <i>
      <x v="27"/>
    </i>
    <i>
      <x v="28"/>
    </i>
    <i>
      <x v="30"/>
    </i>
    <i>
      <x v="32"/>
    </i>
  </rowItems>
  <colItems count="1">
    <i/>
  </colItems>
  <dataFields count="1">
    <dataField name="Average of Video Views" fld="1" subtotal="average" baseField="9" baseItem="0" numFmtId="167"/>
  </dataFields>
  <formats count="1">
    <format dxfId="1">
      <pivotArea dataOnly="0" labelOnly="1" fieldPosition="0">
        <references count="1">
          <reference field="9"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2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4F4A834-5C1A-441A-94D2-53B629BBA947}"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Video Duration">
  <location ref="J26:K28"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dataField="1" numFmtId="4" showAll="0"/>
    <pivotField showAll="0">
      <items count="15">
        <item x="0"/>
        <item x="1"/>
        <item x="2"/>
        <item x="3"/>
        <item x="4"/>
        <item x="5"/>
        <item x="6"/>
        <item x="7"/>
        <item x="8"/>
        <item x="9"/>
        <item x="10"/>
        <item x="11"/>
        <item x="12"/>
        <item x="13"/>
        <item t="default"/>
      </items>
    </pivotField>
    <pivotField showAll="0"/>
    <pivotField axis="axisRow" showAll="0">
      <items count="21">
        <item h="1" x="17"/>
        <item x="3"/>
        <item h="1" x="15"/>
        <item x="2"/>
        <item h="1" x="13"/>
        <item h="1" x="12"/>
        <item h="1" x="4"/>
        <item h="1" x="0"/>
        <item h="1" x="16"/>
        <item h="1" x="9"/>
        <item h="1" x="10"/>
        <item h="1" x="6"/>
        <item h="1" x="19"/>
        <item h="1" x="8"/>
        <item h="1" x="11"/>
        <item h="1" x="14"/>
        <item h="1" x="5"/>
        <item h="1" x="1"/>
        <item h="1" x="7"/>
        <item h="1"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12"/>
  </rowFields>
  <rowItems count="2">
    <i>
      <x v="1"/>
    </i>
    <i>
      <x v="3"/>
    </i>
  </rowItems>
  <colItems count="1">
    <i/>
  </colItems>
  <dataFields count="1">
    <dataField name="Average of Duration in Seconds" fld="9"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7EE5298-BB4F-405D-B1C5-9C2383036C82}" name="PivotTable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Video category">
  <location ref="J74:K79"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3"/>
        <item x="0"/>
        <item x="4"/>
        <item x="2"/>
        <item x="1"/>
        <item t="default"/>
      </items>
      <autoSortScope>
        <pivotArea dataOnly="0" outline="0" fieldPosition="0">
          <references count="1">
            <reference field="4294967294" count="1" selected="0">
              <x v="0"/>
            </reference>
          </references>
        </pivotArea>
      </autoSortScope>
    </pivotField>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4"/>
  </rowFields>
  <rowItems count="5">
    <i>
      <x v="2"/>
    </i>
    <i>
      <x v="1"/>
    </i>
    <i>
      <x v="3"/>
    </i>
    <i>
      <x v="4"/>
    </i>
    <i>
      <x/>
    </i>
  </rowItems>
  <colItems count="1">
    <i/>
  </colItems>
  <dataFields count="1">
    <dataField name="Average of No of Likes" fld="11" subtotal="average" baseField="24" baseItem="0" numFmtId="171"/>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BB89AF6-6A58-473B-A1B8-6418D400B2EF}"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Video category">
  <location ref="J61:K66"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3"/>
        <item x="0"/>
        <item x="4"/>
        <item x="2"/>
        <item x="1"/>
        <item t="default"/>
      </items>
      <autoSortScope>
        <pivotArea dataOnly="0" outline="0" fieldPosition="0">
          <references count="1">
            <reference field="4294967294" count="1" selected="0">
              <x v="0"/>
            </reference>
          </references>
        </pivotArea>
      </autoSortScope>
    </pivotField>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4"/>
  </rowFields>
  <rowItems count="5">
    <i>
      <x v="2"/>
    </i>
    <i>
      <x v="1"/>
    </i>
    <i>
      <x/>
    </i>
    <i>
      <x v="3"/>
    </i>
    <i>
      <x v="4"/>
    </i>
  </rowItems>
  <colItems count="1">
    <i/>
  </colItems>
  <dataFields count="1">
    <dataField name="Average of Video Views" fld="1" subtotal="average" baseField="24" baseItem="0" numFmtId="17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61D5DBC-CBDB-416F-B244-61943B9C367C}" name="PivotTable37"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laylist">
  <location ref="Q4:R24" firstHeaderRow="1" firstDataRow="1" firstDataCol="1"/>
  <pivotFields count="30">
    <pivotField dataField="1"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Row" showAll="0">
      <items count="203">
        <item n="No Playlist" h="1" x="0"/>
        <item x="1"/>
        <item x="2"/>
        <item x="3"/>
        <item x="4"/>
        <item x="5"/>
        <item x="6"/>
        <item x="7"/>
        <item x="8"/>
        <item x="9"/>
        <item x="10"/>
        <item x="11"/>
        <item x="12"/>
        <item x="13"/>
        <item x="14"/>
        <item x="15"/>
        <item x="16"/>
        <item x="17"/>
        <item x="18"/>
        <item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t="default"/>
      </items>
    </pivotField>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0"/>
  </rowFields>
  <rowItems count="20">
    <i>
      <x v="1"/>
    </i>
    <i>
      <x v="2"/>
    </i>
    <i>
      <x v="3"/>
    </i>
    <i>
      <x v="4"/>
    </i>
    <i>
      <x v="5"/>
    </i>
    <i>
      <x v="6"/>
    </i>
    <i>
      <x v="7"/>
    </i>
    <i>
      <x v="8"/>
    </i>
    <i>
      <x v="9"/>
    </i>
    <i>
      <x v="10"/>
    </i>
    <i>
      <x v="11"/>
    </i>
    <i>
      <x v="12"/>
    </i>
    <i>
      <x v="13"/>
    </i>
    <i>
      <x v="14"/>
    </i>
    <i>
      <x v="15"/>
    </i>
    <i>
      <x v="16"/>
    </i>
    <i>
      <x v="17"/>
    </i>
    <i>
      <x v="18"/>
    </i>
    <i>
      <x v="19"/>
    </i>
    <i>
      <x v="20"/>
    </i>
  </rowItems>
  <colItems count="1">
    <i/>
  </colItems>
  <dataFields count="1">
    <dataField name="Count of Video Link" fld="0"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0" count="1" selected="0">
            <x v="2"/>
          </reference>
        </references>
      </pivotArea>
    </chartFormat>
    <chartFormat chart="2" format="2">
      <pivotArea type="data" outline="0" fieldPosition="0">
        <references count="2">
          <reference field="4294967294" count="1" selected="0">
            <x v="0"/>
          </reference>
          <reference field="20" count="1" selected="0">
            <x v="9"/>
          </reference>
        </references>
      </pivotArea>
    </chartFormat>
    <chartFormat chart="2" format="3">
      <pivotArea type="data" outline="0" fieldPosition="0">
        <references count="2">
          <reference field="4294967294" count="1" selected="0">
            <x v="0"/>
          </reference>
          <reference field="20" count="1" selected="0">
            <x v="16"/>
          </reference>
        </references>
      </pivotArea>
    </chartFormat>
    <chartFormat chart="2" format="4">
      <pivotArea type="data" outline="0" fieldPosition="0">
        <references count="2">
          <reference field="4294967294" count="1" selected="0">
            <x v="0"/>
          </reference>
          <reference field="20" count="1" selected="0">
            <x v="4"/>
          </reference>
        </references>
      </pivotArea>
    </chartFormat>
    <chartFormat chart="2" format="5">
      <pivotArea type="data" outline="0" fieldPosition="0">
        <references count="2">
          <reference field="4294967294" count="1" selected="0">
            <x v="0"/>
          </reference>
          <reference field="2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E266F9-223C-41E3-8856-CC8099C1196F}" name="PivotTable3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Playlist">
  <location ref="E4:F24"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Row" showAll="0">
      <items count="203">
        <item n="No Playlist" h="1" x="0"/>
        <item x="1"/>
        <item x="2"/>
        <item x="3"/>
        <item x="4"/>
        <item x="5"/>
        <item x="6"/>
        <item x="7"/>
        <item x="8"/>
        <item x="9"/>
        <item x="10"/>
        <item x="11"/>
        <item x="12"/>
        <item x="13"/>
        <item x="14"/>
        <item x="15"/>
        <item x="16"/>
        <item x="17"/>
        <item x="18"/>
        <item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t="default"/>
      </items>
    </pivotField>
    <pivotField showAll="0"/>
    <pivotField showAll="0"/>
    <pivotField showAll="0"/>
    <pivotField showAll="0"/>
    <pivotField showAll="0" defaultSubtotal="0">
      <items count="4">
        <item x="0"/>
        <item x="1"/>
        <item x="2"/>
        <item x="3"/>
      </items>
    </pivotField>
    <pivotField showAll="0">
      <items count="24">
        <item x="0"/>
        <item x="1"/>
        <item x="2"/>
        <item x="3"/>
        <item x="4"/>
        <item x="5"/>
        <item x="6"/>
        <item x="7"/>
        <item x="8"/>
        <item x="9"/>
        <item x="10"/>
        <item x="11"/>
        <item x="12"/>
        <item x="13"/>
        <item x="19"/>
        <item x="20"/>
        <item x="21"/>
        <item x="22"/>
        <item x="14"/>
        <item x="15"/>
        <item x="16"/>
        <item x="17"/>
        <item x="18"/>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0"/>
  </rowFields>
  <rowItems count="20">
    <i>
      <x v="1"/>
    </i>
    <i>
      <x v="2"/>
    </i>
    <i>
      <x v="3"/>
    </i>
    <i>
      <x v="4"/>
    </i>
    <i>
      <x v="5"/>
    </i>
    <i>
      <x v="6"/>
    </i>
    <i>
      <x v="7"/>
    </i>
    <i>
      <x v="8"/>
    </i>
    <i>
      <x v="9"/>
    </i>
    <i>
      <x v="10"/>
    </i>
    <i>
      <x v="11"/>
    </i>
    <i>
      <x v="12"/>
    </i>
    <i>
      <x v="13"/>
    </i>
    <i>
      <x v="14"/>
    </i>
    <i>
      <x v="15"/>
    </i>
    <i>
      <x v="16"/>
    </i>
    <i>
      <x v="17"/>
    </i>
    <i>
      <x v="18"/>
    </i>
    <i>
      <x v="19"/>
    </i>
    <i>
      <x v="20"/>
    </i>
  </rowItems>
  <colItems count="1">
    <i/>
  </colItems>
  <dataFields count="1">
    <dataField name="Average of Video Views" fld="1" subtotal="average" baseField="20" baseItem="1" numFmtId="167"/>
  </dataFields>
  <formats count="1">
    <format dxfId="0">
      <pivotArea dataOnly="0" labelOnly="1" fieldPosition="0">
        <references count="1">
          <reference field="20" count="1">
            <x v="1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0" count="1" selected="0">
            <x v="10"/>
          </reference>
        </references>
      </pivotArea>
    </chartFormat>
    <chartFormat chart="1" format="2">
      <pivotArea type="data" outline="0" fieldPosition="0">
        <references count="2">
          <reference field="4294967294" count="1" selected="0">
            <x v="0"/>
          </reference>
          <reference field="20" count="1" selected="0">
            <x v="13"/>
          </reference>
        </references>
      </pivotArea>
    </chartFormat>
    <chartFormat chart="1" format="3">
      <pivotArea type="data" outline="0" fieldPosition="0">
        <references count="2">
          <reference field="4294967294" count="1" selected="0">
            <x v="0"/>
          </reference>
          <reference field="20" count="1" selected="0">
            <x v="6"/>
          </reference>
        </references>
      </pivotArea>
    </chartFormat>
    <chartFormat chart="1" format="4">
      <pivotArea type="data" outline="0" fieldPosition="0">
        <references count="2">
          <reference field="4294967294" count="1" selected="0">
            <x v="0"/>
          </reference>
          <reference field="20" count="1" selected="0">
            <x v="3"/>
          </reference>
        </references>
      </pivotArea>
    </chartFormat>
    <chartFormat chart="1" format="5">
      <pivotArea type="data" outline="0" fieldPosition="0">
        <references count="2">
          <reference field="4294967294" count="1" selected="0">
            <x v="0"/>
          </reference>
          <reference field="2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BB84F78-4427-4315-B644-E23465FBF191}" name="PivotTable3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46" firstHeaderRow="1" firstDataRow="1" firstDataCol="1"/>
  <pivotFields count="2">
    <pivotField axis="axisRow"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dataField="1" subtotalTop="0" showAll="0" defaultSubtotal="0"/>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Distinct Count of Video Link" fld="1"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Video Link"/>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algorithm decoding KH-ANAC2 analysis JAIMO J.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C47E0A8-40AE-4FF2-88AB-AA1B52E9A571}"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Subscriber count">
  <location ref="E32:F55"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x="365"/>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axis="axisRow" showAll="0">
      <items count="24">
        <item n="&lt; 25000" sd="0" x="0"/>
        <item n="25K- 50K" sd="0" x="1"/>
        <item n="50K -1Lakh" sd="0" x="2"/>
        <item n="1L - 2L" sd="0" x="3"/>
        <item n="2L - 3L" sd="0" x="4"/>
        <item n="3L - 4L" sd="0" x="5"/>
        <item n="4L - 5L" sd="0" x="6"/>
        <item n="5L - 6L" sd="0" x="7"/>
        <item n="6L -7L" sd="0" x="8"/>
        <item n="7L - 8L" sd="0" x="9"/>
        <item n="8L - 1M" sd="0" x="10"/>
        <item n="1M - 2M" sd="0" x="11"/>
        <item n="2M - 3M" sd="0" x="12"/>
        <item n="3M - 4M" sd="0" x="13"/>
        <item n="4M - 5M" sd="0" x="14"/>
        <item n="5M - 6M" sd="0" x="15"/>
        <item n="6M - 7M" sd="0" x="16"/>
        <item n="7M - 8M" sd="0" x="17"/>
        <item n="8M - 9M" sd="0" x="18"/>
        <item n="10M - 20M" sd="0" x="19"/>
        <item n="20M - 30M" sd="0" x="20"/>
        <item n="30M - 40M" sd="0" x="21"/>
        <item n="More than 40M" sd="0" x="22"/>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6"/>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Average of No of Likes" fld="11" subtotal="average" baseField="25" baseItem="0" numFmtId="169"/>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CCD6511-E6E9-46F6-9CC6-7E94AF28177E}" name="PivotTable3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ubscriber count">
  <location ref="E4:F27"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x="365"/>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axis="axisRow" showAll="0">
      <items count="24">
        <item n="&lt; 25000" sd="0" x="0"/>
        <item n="25K- 50K" sd="0" x="1"/>
        <item n="50K -1Lakh" sd="0" x="2"/>
        <item n="1L - 2L" sd="0" x="3"/>
        <item n="2L - 3L" sd="0" x="4"/>
        <item n="3L - 4L" sd="0" x="5"/>
        <item n="4L - 5L" sd="0" x="6"/>
        <item n="5L - 6L" sd="0" x="7"/>
        <item n="6L -7L" sd="0" x="8"/>
        <item n="7L - 8L" sd="0" x="9"/>
        <item n="8L - 1M" sd="0" x="10"/>
        <item n="1M - 2M" sd="0" x="11"/>
        <item n="2M - 3M" sd="0" x="12"/>
        <item n="3M - 4M" sd="0" x="13"/>
        <item n="4M - 5M" sd="0" x="14"/>
        <item n="5M - 6M" sd="0" x="15"/>
        <item n="6M - 7M" sd="0" x="16"/>
        <item n="7M - 8M" sd="0" x="17"/>
        <item n="8M - 9M" sd="0" x="18"/>
        <item n="10M - 20M" sd="0" x="19"/>
        <item n="20M - 30M" sd="0" x="20"/>
        <item n="30M - 40M" sd="0" x="21"/>
        <item n="More than 40M" sd="0" x="22"/>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1">
    <field x="26"/>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Average of Video Views" fld="1" subtotal="average" baseField="25" baseItem="0" numFmtId="167"/>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6" count="1" selected="0">
            <x v="20"/>
          </reference>
        </references>
      </pivotArea>
    </chartFormat>
    <chartFormat chart="0" format="2">
      <pivotArea type="data" outline="0" fieldPosition="0">
        <references count="2">
          <reference field="4294967294" count="1" selected="0">
            <x v="0"/>
          </reference>
          <reference field="26" count="1" selected="0">
            <x v="16"/>
          </reference>
        </references>
      </pivotArea>
    </chartFormat>
    <chartFormat chart="0" format="3">
      <pivotArea type="data" outline="0" fieldPosition="0">
        <references count="2">
          <reference field="4294967294" count="1" selected="0">
            <x v="0"/>
          </reference>
          <reference field="26" count="1" selected="0">
            <x v="3"/>
          </reference>
        </references>
      </pivotArea>
    </chartFormat>
    <chartFormat chart="0" format="4">
      <pivotArea type="data" outline="0" fieldPosition="0">
        <references count="2">
          <reference field="4294967294" count="1" selected="0">
            <x v="0"/>
          </reference>
          <reference field="26"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356667E-8658-475C-B748-B3914BD5192A}" name="PivotTable3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ubscriber count">
  <location ref="A4:B58" firstHeaderRow="1" firstDataRow="1" firstDataCol="1"/>
  <pivotFields count="30">
    <pivotField dataField="1" showAll="0"/>
    <pivotField showAll="0"/>
    <pivotField showAll="0"/>
    <pivotField showAll="0"/>
    <pivotField showAll="0"/>
    <pivotField showAll="0">
      <items count="7">
        <item x="4"/>
        <item x="1"/>
        <item x="0"/>
        <item x="2"/>
        <item x="5"/>
        <item x="3"/>
        <item t="default"/>
      </items>
    </pivotField>
    <pivotField axis="axisRow"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x="365"/>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axis="axisRow" showAll="0">
      <items count="24">
        <item n="&lt; 25000" sd="0" x="0"/>
        <item n="25K- 50K" sd="0" x="1"/>
        <item n="50K -1Lakh" sd="0" x="2"/>
        <item n="1Lakh - 2Lakhs" sd="0" x="3"/>
        <item n="2Lakhs - 3lakhs" sd="0" x="4"/>
        <item n="3lakhs - 4Lakhs" sd="0" x="5"/>
        <item n="4Lakhs - 5Lakhs" sd="0" x="6"/>
        <item n="5Lakhs - 6Lakhs" sd="0" x="7"/>
        <item n="6Lakhs -7Lakhs" sd="0" x="8"/>
        <item n="7Lakhs - 8Lakhs" sd="0" x="9"/>
        <item n="8Lakhs - 1Million" sd="0" x="10"/>
        <item n="1Million - 2Million" sd="0" x="11"/>
        <item n="2 Million - 3Million" sd="0" x="12"/>
        <item n="3Million - 4Million" sd="0" x="13"/>
        <item n="4Million - 5Million" sd="0" x="14"/>
        <item n="5Million - 6Million" sd="0" x="15"/>
        <item n="6Million - 7Million" sd="0" x="16"/>
        <item n="7Million - 8Million" sd="0" x="17"/>
        <item n="8Million - 9Million" sd="0" x="18"/>
        <item n="10Million - 20Million" sd="0" x="19"/>
        <item n="20Million - 30Million" sd="0" x="20"/>
        <item n="30Million - 40Million" sd="0" x="21"/>
        <item n="More than 40Million" x="22"/>
        <item t="default"/>
      </items>
    </pivotField>
    <pivotField dragToRow="0" dragToCol="0" dragToPage="0" showAll="0" defaultSubtotal="0"/>
    <pivotField showAll="0">
      <items count="7">
        <item x="0"/>
        <item x="1"/>
        <item x="2"/>
        <item x="3"/>
        <item x="4"/>
        <item x="5"/>
        <item t="default"/>
      </items>
    </pivotField>
    <pivotField showAll="0">
      <items count="20">
        <item x="0"/>
        <item x="1"/>
        <item x="2"/>
        <item x="3"/>
        <item x="4"/>
        <item x="5"/>
        <item x="6"/>
        <item x="7"/>
        <item x="8"/>
        <item x="9"/>
        <item x="10"/>
        <item x="11"/>
        <item x="12"/>
        <item x="13"/>
        <item x="14"/>
        <item x="15"/>
        <item x="16"/>
        <item x="17"/>
        <item x="18"/>
        <item t="default"/>
      </items>
    </pivotField>
  </pivotFields>
  <rowFields count="2">
    <field x="26"/>
    <field x="6"/>
  </rowFields>
  <rowItems count="54">
    <i>
      <x/>
    </i>
    <i>
      <x v="1"/>
    </i>
    <i>
      <x v="2"/>
    </i>
    <i>
      <x v="3"/>
    </i>
    <i>
      <x v="4"/>
    </i>
    <i>
      <x v="5"/>
    </i>
    <i>
      <x v="6"/>
    </i>
    <i>
      <x v="7"/>
    </i>
    <i>
      <x v="8"/>
    </i>
    <i>
      <x v="9"/>
    </i>
    <i>
      <x v="10"/>
    </i>
    <i>
      <x v="11"/>
    </i>
    <i>
      <x v="12"/>
    </i>
    <i>
      <x v="13"/>
    </i>
    <i>
      <x v="14"/>
    </i>
    <i>
      <x v="15"/>
    </i>
    <i>
      <x v="16"/>
    </i>
    <i>
      <x v="17"/>
    </i>
    <i>
      <x v="18"/>
    </i>
    <i>
      <x v="19"/>
    </i>
    <i>
      <x v="20"/>
    </i>
    <i>
      <x v="21"/>
    </i>
    <i>
      <x v="22"/>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rowItems>
  <colItems count="1">
    <i/>
  </colItems>
  <dataFields count="1">
    <dataField name="Count of Video Link" fld="0" subtotal="count" baseField="2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88A2035-9478-4DB4-BE29-B87FC3F640F7}" name="PivotTable3"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Year">
  <location ref="D26:E39" firstHeaderRow="1" firstDataRow="1" firstDataCol="1"/>
  <pivotFields count="30">
    <pivotField showAll="0"/>
    <pivotField showAll="0"/>
    <pivotField showAll="0"/>
    <pivotField showAll="0"/>
    <pivotField showAll="0"/>
    <pivotField showAll="0">
      <items count="7">
        <item h="1" x="4"/>
        <item h="1" x="1"/>
        <item x="0"/>
        <item h="1" x="2"/>
        <item h="1" x="5"/>
        <item h="1"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6">
        <item h="1" x="1"/>
        <item h="1" x="2"/>
        <item x="4"/>
        <item h="1" x="0"/>
        <item h="1" x="3"/>
        <item t="default"/>
      </items>
    </pivotField>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items count="6">
        <item sd="0" x="0"/>
        <item sd="0" x="1"/>
        <item sd="0" x="2"/>
        <item sd="0" x="3"/>
        <item sd="0" x="4"/>
        <item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x="18"/>
      </items>
    </pivotField>
  </pivotFields>
  <rowFields count="1">
    <field x="29"/>
  </rowFields>
  <rowItems count="13">
    <i>
      <x v="2"/>
    </i>
    <i>
      <x v="5"/>
    </i>
    <i>
      <x v="7"/>
    </i>
    <i>
      <x v="8"/>
    </i>
    <i>
      <x v="9"/>
    </i>
    <i>
      <x v="10"/>
    </i>
    <i>
      <x v="11"/>
    </i>
    <i>
      <x v="12"/>
    </i>
    <i>
      <x v="13"/>
    </i>
    <i>
      <x v="14"/>
    </i>
    <i>
      <x v="15"/>
    </i>
    <i>
      <x v="16"/>
    </i>
    <i>
      <x v="17"/>
    </i>
  </rowItems>
  <colItems count="1">
    <i/>
  </colItems>
  <dataFields count="1">
    <dataField name="Average of No of Comments" fld="16" subtotal="average" baseField="29" baseItem="1" numFmtId="173"/>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9F4290C-F8CF-459E-A408-D1EE482998A1}"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Year">
  <location ref="A26:B43" firstHeaderRow="1" firstDataRow="1" firstDataCol="1"/>
  <pivotFields count="30">
    <pivotField dataField="1"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items count="6">
        <item sd="0" x="0"/>
        <item sd="0" x="1"/>
        <item sd="0" x="2"/>
        <item sd="0" x="3"/>
        <item sd="0" x="4"/>
        <item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x="18"/>
      </items>
    </pivotField>
  </pivotFields>
  <rowFields count="1">
    <field x="29"/>
  </rowFields>
  <rowItems count="17">
    <i>
      <x v="1"/>
    </i>
    <i>
      <x v="2"/>
    </i>
    <i>
      <x v="3"/>
    </i>
    <i>
      <x v="4"/>
    </i>
    <i>
      <x v="5"/>
    </i>
    <i>
      <x v="6"/>
    </i>
    <i>
      <x v="7"/>
    </i>
    <i>
      <x v="8"/>
    </i>
    <i>
      <x v="9"/>
    </i>
    <i>
      <x v="10"/>
    </i>
    <i>
      <x v="11"/>
    </i>
    <i>
      <x v="12"/>
    </i>
    <i>
      <x v="13"/>
    </i>
    <i>
      <x v="14"/>
    </i>
    <i>
      <x v="15"/>
    </i>
    <i>
      <x v="16"/>
    </i>
    <i>
      <x v="17"/>
    </i>
  </rowItems>
  <colItems count="1">
    <i/>
  </colItems>
  <dataFields count="1">
    <dataField name="Count of Video Link"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39E14A2-0174-425D-BDA0-158A1CE64FCB}"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Year">
  <location ref="A4:B16"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h="1" x="1"/>
        <item h="1" x="2"/>
        <item x="4"/>
        <item h="1" x="0"/>
        <item h="1" x="3"/>
        <item t="default"/>
      </items>
    </pivotField>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items count="6">
        <item sd="0" x="0"/>
        <item sd="0" x="1"/>
        <item sd="0" x="2"/>
        <item sd="0" x="3"/>
        <item sd="0" x="4"/>
        <item x="5"/>
      </items>
    </pivotField>
    <pivotField axis="axisRow" showAll="0" defaultSubtotal="0">
      <items count="19">
        <item sd="0" x="0"/>
        <item sd="0" x="1"/>
        <item sd="0" x="2"/>
        <item sd="0" x="3"/>
        <item sd="0" x="4"/>
        <item sd="0" x="5"/>
        <item sd="0" x="6"/>
        <item sd="0" x="7"/>
        <item sd="0" x="8"/>
        <item sd="0" x="9"/>
        <item sd="0" x="10"/>
        <item sd="0" x="11"/>
        <item sd="0" x="12"/>
        <item sd="0" x="13"/>
        <item sd="0" x="14"/>
        <item sd="0" x="15"/>
        <item sd="0" x="16"/>
        <item sd="0" x="17"/>
        <item x="18"/>
      </items>
    </pivotField>
  </pivotFields>
  <rowFields count="1">
    <field x="29"/>
  </rowFields>
  <rowItems count="12">
    <i>
      <x v="2"/>
    </i>
    <i>
      <x v="5"/>
    </i>
    <i>
      <x v="8"/>
    </i>
    <i>
      <x v="9"/>
    </i>
    <i>
      <x v="10"/>
    </i>
    <i>
      <x v="11"/>
    </i>
    <i>
      <x v="12"/>
    </i>
    <i>
      <x v="13"/>
    </i>
    <i>
      <x v="14"/>
    </i>
    <i>
      <x v="15"/>
    </i>
    <i>
      <x v="16"/>
    </i>
    <i>
      <x v="17"/>
    </i>
  </rowItems>
  <colItems count="1">
    <i/>
  </colItems>
  <dataFields count="1">
    <dataField name="Average of Video Views" fld="1" subtotal="average" baseField="29" baseItem="1" numFmtId="17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42AA969-95F6-450C-BC8A-5286624FC5A4}" name="PivotTable7"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Video description">
  <location ref="A9:C11"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dataField="1" showAll="0"/>
    <pivotField showAll="0"/>
    <pivotField showAll="0"/>
    <pivotField axis="axisRow" showAll="0" sortType="descending">
      <items count="3">
        <item x="0"/>
        <item x="1"/>
        <item t="default"/>
      </items>
    </pivotField>
    <pivotField showAll="0"/>
    <pivotField dataField="1"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14"/>
  </rowFields>
  <rowItems count="2">
    <i>
      <x/>
    </i>
    <i>
      <x v="1"/>
    </i>
  </rowItems>
  <colFields count="1">
    <field x="-2"/>
  </colFields>
  <colItems count="2">
    <i>
      <x/>
    </i>
    <i i="1">
      <x v="1"/>
    </i>
  </colItems>
  <dataFields count="2">
    <dataField name="Average of No of Comments" fld="16" subtotal="average" baseField="14" baseItem="0"/>
    <dataField name="Average of No of Likes" fld="11" subtotal="average" baseField="14" baseItem="0"/>
  </dataFields>
  <conditionalFormats count="2">
    <conditionalFormat priority="3">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94CCBFA-CD4D-4D31-9D91-0B46C143855B}" name="PivotTable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Community Engagement">
  <location ref="A28:B67"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pivotField showAll="0"/>
    <pivotField showAll="0"/>
    <pivotField showAll="0"/>
    <pivotField showAll="0"/>
    <pivotField showAll="0"/>
    <pivotField showAll="0"/>
    <pivotField showAll="0"/>
    <pivotField axis="axisRow" showAll="0">
      <items count="40">
        <item x="2"/>
        <item x="0"/>
        <item x="1"/>
        <item x="4"/>
        <item x="12"/>
        <item x="11"/>
        <item x="16"/>
        <item x="6"/>
        <item x="15"/>
        <item x="10"/>
        <item x="5"/>
        <item x="34"/>
        <item x="7"/>
        <item x="13"/>
        <item x="31"/>
        <item x="29"/>
        <item x="38"/>
        <item x="30"/>
        <item x="3"/>
        <item x="36"/>
        <item x="23"/>
        <item x="35"/>
        <item x="28"/>
        <item x="21"/>
        <item x="17"/>
        <item x="8"/>
        <item x="26"/>
        <item x="33"/>
        <item x="20"/>
        <item x="27"/>
        <item x="14"/>
        <item x="9"/>
        <item x="25"/>
        <item x="32"/>
        <item x="18"/>
        <item x="22"/>
        <item x="24"/>
        <item x="19"/>
        <item x="37"/>
        <item t="default"/>
      </items>
    </pivotField>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2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Average of Video Views" fld="1" subtotal="average" baseField="14" baseItem="0" numFmtId="172"/>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210EF1F-D918-48D8-A53C-AE27DF437BAB}" name="PivotTable5"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ubtitle">
  <location ref="A15:B17"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showAll="0"/>
    <pivotField showAll="0"/>
    <pivotField axis="axisRow" showAll="0" sortType="descending">
      <items count="4">
        <item h="1" x="2"/>
        <item x="0"/>
        <item x="1"/>
        <item t="default"/>
      </items>
      <autoSortScope>
        <pivotArea dataOnly="0" outline="0" fieldPosition="0">
          <references count="1">
            <reference field="4294967294" count="1" selected="0">
              <x v="0"/>
            </reference>
          </references>
        </pivotArea>
      </autoSortScope>
    </pivotField>
    <pivotField showAll="0" sortType="descending"/>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13"/>
  </rowFields>
  <rowItems count="2">
    <i>
      <x v="2"/>
    </i>
    <i>
      <x v="1"/>
    </i>
  </rowItems>
  <colItems count="1">
    <i/>
  </colItems>
  <dataFields count="1">
    <dataField name="Average of Video Views" fld="1" subtotal="average" baseField="14" baseItem="0" numFmtId="17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EC36C97-1CBC-42C9-BBC0-60538089EEFE}" name="PivotTable4"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Video description">
  <location ref="A4:B6" firstHeaderRow="1" firstDataRow="1" firstDataCol="1"/>
  <pivotFields count="30">
    <pivotField showAll="0"/>
    <pivotField dataField="1"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showAll="0"/>
    <pivotField showAll="0"/>
    <pivotField showAll="0"/>
    <pivotField axis="axisRow" showAll="0" sortType="de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14"/>
  </rowFields>
  <rowItems count="2">
    <i>
      <x/>
    </i>
    <i>
      <x v="1"/>
    </i>
  </rowItems>
  <colItems count="1">
    <i/>
  </colItems>
  <dataFields count="1">
    <dataField name="Average of Video Views" fld="1" subtotal="average" baseField="14" baseItem="0" numFmtId="17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9106D57-9F32-4F03-9BF9-70D35293CD62}" name="PivotTable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Community Engagement">
  <location ref="A73:B112" firstHeaderRow="1"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showAll="0"/>
    <pivotField showAll="0"/>
    <pivotField showAll="0"/>
    <pivotField showAll="0" sortType="descending"/>
    <pivotField showAll="0"/>
    <pivotField dataField="1" showAll="0"/>
    <pivotField showAll="0"/>
    <pivotField showAll="0"/>
    <pivotField showAll="0"/>
    <pivotField showAll="0"/>
    <pivotField showAll="0"/>
    <pivotField axis="axisRow" showAll="0">
      <items count="40">
        <item x="2"/>
        <item x="0"/>
        <item x="1"/>
        <item x="4"/>
        <item x="12"/>
        <item x="11"/>
        <item x="16"/>
        <item x="6"/>
        <item x="15"/>
        <item x="10"/>
        <item x="5"/>
        <item x="34"/>
        <item x="7"/>
        <item x="13"/>
        <item x="31"/>
        <item x="29"/>
        <item x="38"/>
        <item x="30"/>
        <item x="3"/>
        <item x="36"/>
        <item x="23"/>
        <item x="35"/>
        <item x="28"/>
        <item x="21"/>
        <item x="17"/>
        <item x="8"/>
        <item x="26"/>
        <item x="33"/>
        <item x="20"/>
        <item x="27"/>
        <item x="14"/>
        <item x="9"/>
        <item x="25"/>
        <item x="32"/>
        <item x="18"/>
        <item x="22"/>
        <item x="24"/>
        <item x="19"/>
        <item x="37"/>
        <item t="default"/>
      </items>
    </pivotField>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2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Average of No of Comments" fld="16" subtotal="average" baseField="22"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09AF5AC-A4B5-46D2-9D79-F7DB04C24424}" name="PivotTable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Subtitle">
  <location ref="A21:C23" firstHeaderRow="0" firstDataRow="1" firstDataCol="1"/>
  <pivotFields count="30">
    <pivotField showAll="0"/>
    <pivotField showAll="0"/>
    <pivotField showAll="0"/>
    <pivotField showAll="0"/>
    <pivotField showAll="0"/>
    <pivotField showAll="0">
      <items count="7">
        <item x="4"/>
        <item x="1"/>
        <item x="0"/>
        <item x="2"/>
        <item x="5"/>
        <item x="3"/>
        <item t="default"/>
      </items>
    </pivotField>
    <pivotField showAll="0">
      <items count="550">
        <item x="60"/>
        <item x="252"/>
        <item x="292"/>
        <item x="304"/>
        <item x="120"/>
        <item x="234"/>
        <item x="362"/>
        <item x="94"/>
        <item x="318"/>
        <item x="36"/>
        <item x="2"/>
        <item x="427"/>
        <item x="545"/>
        <item x="288"/>
        <item x="179"/>
        <item x="497"/>
        <item x="123"/>
        <item x="85"/>
        <item x="201"/>
        <item x="107"/>
        <item x="540"/>
        <item x="122"/>
        <item x="158"/>
        <item x="224"/>
        <item x="543"/>
        <item x="536"/>
        <item x="89"/>
        <item x="384"/>
        <item x="199"/>
        <item x="235"/>
        <item x="256"/>
        <item x="236"/>
        <item x="295"/>
        <item x="253"/>
        <item x="204"/>
        <item x="462"/>
        <item x="523"/>
        <item x="547"/>
        <item x="294"/>
        <item x="14"/>
        <item x="129"/>
        <item x="195"/>
        <item x="228"/>
        <item x="17"/>
        <item x="37"/>
        <item x="203"/>
        <item x="8"/>
        <item x="219"/>
        <item x="432"/>
        <item x="165"/>
        <item x="442"/>
        <item x="308"/>
        <item x="0"/>
        <item x="429"/>
        <item x="337"/>
        <item x="169"/>
        <item x="153"/>
        <item x="281"/>
        <item x="423"/>
        <item x="382"/>
        <item x="177"/>
        <item x="284"/>
        <item x="476"/>
        <item x="180"/>
        <item x="259"/>
        <item x="495"/>
        <item x="196"/>
        <item x="439"/>
        <item x="19"/>
        <item x="434"/>
        <item x="230"/>
        <item x="327"/>
        <item x="483"/>
        <item x="65"/>
        <item x="56"/>
        <item x="198"/>
        <item x="522"/>
        <item x="544"/>
        <item x="111"/>
        <item x="421"/>
        <item x="242"/>
        <item x="278"/>
        <item x="75"/>
        <item x="227"/>
        <item x="527"/>
        <item x="395"/>
        <item x="463"/>
        <item x="205"/>
        <item x="68"/>
        <item x="416"/>
        <item x="213"/>
        <item x="193"/>
        <item x="508"/>
        <item x="257"/>
        <item x="267"/>
        <item x="505"/>
        <item x="238"/>
        <item x="271"/>
        <item x="140"/>
        <item x="100"/>
        <item x="200"/>
        <item x="440"/>
        <item x="496"/>
        <item x="397"/>
        <item x="168"/>
        <item x="109"/>
        <item x="150"/>
        <item x="275"/>
        <item x="161"/>
        <item x="7"/>
        <item x="62"/>
        <item x="296"/>
        <item x="240"/>
        <item x="63"/>
        <item x="162"/>
        <item x="276"/>
        <item x="309"/>
        <item x="54"/>
        <item x="484"/>
        <item x="366"/>
        <item x="470"/>
        <item x="280"/>
        <item x="184"/>
        <item x="334"/>
        <item x="444"/>
        <item x="197"/>
        <item x="359"/>
        <item x="119"/>
        <item x="316"/>
        <item x="379"/>
        <item x="172"/>
        <item x="27"/>
        <item x="291"/>
        <item x="472"/>
        <item x="26"/>
        <item x="493"/>
        <item x="390"/>
        <item x="131"/>
        <item x="283"/>
        <item x="338"/>
        <item x="92"/>
        <item x="539"/>
        <item x="176"/>
        <item x="321"/>
        <item x="331"/>
        <item x="314"/>
        <item x="82"/>
        <item x="262"/>
        <item x="31"/>
        <item x="355"/>
        <item x="430"/>
        <item x="88"/>
        <item x="306"/>
        <item x="33"/>
        <item x="293"/>
        <item x="223"/>
        <item x="127"/>
        <item x="537"/>
        <item x="447"/>
        <item x="263"/>
        <item x="214"/>
        <item x="538"/>
        <item x="446"/>
        <item x="229"/>
        <item x="110"/>
        <item x="298"/>
        <item x="38"/>
        <item x="174"/>
        <item x="515"/>
        <item x="211"/>
        <item x="506"/>
        <item x="343"/>
        <item x="364"/>
        <item x="144"/>
        <item x="465"/>
        <item x="376"/>
        <item x="518"/>
        <item x="5"/>
        <item x="480"/>
        <item x="96"/>
        <item x="95"/>
        <item x="181"/>
        <item x="21"/>
        <item x="237"/>
        <item x="420"/>
        <item x="246"/>
        <item x="378"/>
        <item x="426"/>
        <item x="400"/>
        <item x="208"/>
        <item x="385"/>
        <item x="335"/>
        <item x="529"/>
        <item x="413"/>
        <item x="64"/>
        <item x="49"/>
        <item x="375"/>
        <item x="466"/>
        <item x="391"/>
        <item x="210"/>
        <item x="399"/>
        <item x="245"/>
        <item x="461"/>
        <item x="183"/>
        <item x="310"/>
        <item x="500"/>
        <item x="516"/>
        <item x="535"/>
        <item x="15"/>
        <item x="510"/>
        <item x="524"/>
        <item x="526"/>
        <item x="468"/>
        <item x="260"/>
        <item x="277"/>
        <item x="368"/>
        <item x="40"/>
        <item x="450"/>
        <item x="154"/>
        <item x="546"/>
        <item x="386"/>
        <item x="542"/>
        <item x="408"/>
        <item x="348"/>
        <item x="268"/>
        <item x="451"/>
        <item x="202"/>
        <item x="507"/>
        <item x="307"/>
        <item x="254"/>
        <item x="393"/>
        <item x="525"/>
        <item x="418"/>
        <item x="303"/>
        <item x="422"/>
        <item x="342"/>
        <item x="387"/>
        <item x="494"/>
        <item x="41"/>
        <item x="541"/>
        <item x="313"/>
        <item x="344"/>
        <item x="333"/>
        <item x="287"/>
        <item x="70"/>
        <item x="45"/>
        <item x="312"/>
        <item x="194"/>
        <item x="84"/>
        <item x="115"/>
        <item x="175"/>
        <item x="1"/>
        <item x="349"/>
        <item x="534"/>
        <item x="345"/>
        <item x="11"/>
        <item x="220"/>
        <item x="486"/>
        <item x="143"/>
        <item x="57"/>
        <item x="389"/>
        <item x="34"/>
        <item x="216"/>
        <item x="207"/>
        <item x="467"/>
        <item x="137"/>
        <item x="358"/>
        <item x="264"/>
        <item x="50"/>
        <item x="74"/>
        <item x="323"/>
        <item x="401"/>
        <item x="191"/>
        <item x="369"/>
        <item x="478"/>
        <item x="241"/>
        <item x="381"/>
        <item x="482"/>
        <item x="182"/>
        <item x="315"/>
        <item x="190"/>
        <item x="521"/>
        <item x="425"/>
        <item x="481"/>
        <item x="217"/>
        <item x="136"/>
        <item x="352"/>
        <item x="99"/>
        <item x="402"/>
        <item x="407"/>
        <item x="332"/>
        <item x="67"/>
        <item x="301"/>
        <item x="3"/>
        <item x="412"/>
        <item x="437"/>
        <item x="380"/>
        <item x="445"/>
        <item x="474"/>
        <item x="112"/>
        <item x="250"/>
        <item x="25"/>
        <item x="356"/>
        <item x="346"/>
        <item x="370"/>
        <item x="528"/>
        <item x="91"/>
        <item x="409"/>
        <item x="255"/>
        <item x="354"/>
        <item x="531"/>
        <item x="170"/>
        <item x="6"/>
        <item x="266"/>
        <item x="435"/>
        <item x="415"/>
        <item x="328"/>
        <item x="319"/>
        <item x="532"/>
        <item x="377"/>
        <item x="83"/>
        <item x="147"/>
        <item x="239"/>
        <item x="134"/>
        <item x="258"/>
        <item x="438"/>
        <item x="43"/>
        <item x="410"/>
        <item x="519"/>
        <item x="274"/>
        <item x="139"/>
        <item x="360"/>
        <item x="249"/>
        <item x="485"/>
        <item x="459"/>
        <item x="414"/>
        <item x="171"/>
        <item x="448"/>
        <item x="311"/>
        <item x="156"/>
        <item x="39"/>
        <item x="22"/>
        <item x="428"/>
        <item x="297"/>
        <item x="353"/>
        <item x="173"/>
        <item x="520"/>
        <item x="166"/>
        <item x="151"/>
        <item x="265"/>
        <item x="76"/>
        <item x="72"/>
        <item x="373"/>
        <item x="124"/>
        <item x="159"/>
        <item x="490"/>
        <item x="433"/>
        <item x="78"/>
        <item x="300"/>
        <item x="512"/>
        <item x="417"/>
        <item x="226"/>
        <item x="504"/>
        <item x="108"/>
        <item x="128"/>
        <item x="299"/>
        <item x="365"/>
        <item x="248"/>
        <item x="261"/>
        <item x="350"/>
        <item x="145"/>
        <item x="548"/>
        <item x="514"/>
        <item x="371"/>
        <item x="367"/>
        <item x="23"/>
        <item x="146"/>
        <item x="339"/>
        <item x="79"/>
        <item x="330"/>
        <item x="341"/>
        <item x="329"/>
        <item x="374"/>
        <item x="113"/>
        <item x="325"/>
        <item x="244"/>
        <item x="233"/>
        <item x="10"/>
        <item x="118"/>
        <item x="351"/>
        <item x="326"/>
        <item x="270"/>
        <item x="206"/>
        <item x="135"/>
        <item x="251"/>
        <item x="454"/>
        <item x="458"/>
        <item x="188"/>
        <item x="116"/>
        <item x="322"/>
        <item x="133"/>
        <item x="282"/>
        <item x="247"/>
        <item x="289"/>
        <item x="530"/>
        <item x="185"/>
        <item x="394"/>
        <item x="475"/>
        <item x="456"/>
        <item x="273"/>
        <item x="404"/>
        <item x="77"/>
        <item x="453"/>
        <item x="221"/>
        <item x="388"/>
        <item x="20"/>
        <item x="212"/>
        <item x="487"/>
        <item x="492"/>
        <item x="419"/>
        <item x="286"/>
        <item x="231"/>
        <item x="443"/>
        <item x="489"/>
        <item x="46"/>
        <item x="98"/>
        <item x="411"/>
        <item x="441"/>
        <item x="347"/>
        <item x="406"/>
        <item x="69"/>
        <item x="452"/>
        <item x="457"/>
        <item x="305"/>
        <item x="320"/>
        <item x="218"/>
        <item x="243"/>
        <item x="44"/>
        <item x="58"/>
        <item x="130"/>
        <item x="53"/>
        <item x="372"/>
        <item x="449"/>
        <item x="357"/>
        <item x="498"/>
        <item x="148"/>
        <item x="105"/>
        <item x="187"/>
        <item x="55"/>
        <item x="225"/>
        <item x="80"/>
        <item x="106"/>
        <item x="160"/>
        <item x="499"/>
        <item x="155"/>
        <item x="455"/>
        <item x="4"/>
        <item x="503"/>
        <item x="464"/>
        <item x="491"/>
        <item x="141"/>
        <item x="59"/>
        <item x="279"/>
        <item x="93"/>
        <item x="51"/>
        <item x="121"/>
        <item x="460"/>
        <item x="35"/>
        <item x="517"/>
        <item x="18"/>
        <item x="405"/>
        <item x="42"/>
        <item x="502"/>
        <item x="104"/>
        <item x="285"/>
        <item x="488"/>
        <item x="52"/>
        <item x="29"/>
        <item x="513"/>
        <item x="192"/>
        <item x="73"/>
        <item x="222"/>
        <item x="324"/>
        <item x="317"/>
        <item x="126"/>
        <item x="103"/>
        <item x="396"/>
        <item x="178"/>
        <item x="48"/>
        <item x="431"/>
        <item x="509"/>
        <item x="101"/>
        <item x="473"/>
        <item x="87"/>
        <item x="117"/>
        <item x="383"/>
        <item x="164"/>
        <item x="163"/>
        <item x="232"/>
        <item x="66"/>
        <item x="392"/>
        <item x="511"/>
        <item x="61"/>
        <item x="340"/>
        <item x="403"/>
        <item x="28"/>
        <item x="157"/>
        <item x="436"/>
        <item x="269"/>
        <item x="114"/>
        <item x="533"/>
        <item x="469"/>
        <item x="16"/>
        <item x="97"/>
        <item x="125"/>
        <item x="12"/>
        <item x="215"/>
        <item x="272"/>
        <item x="167"/>
        <item x="336"/>
        <item x="152"/>
        <item x="189"/>
        <item x="102"/>
        <item x="209"/>
        <item x="477"/>
        <item x="138"/>
        <item x="47"/>
        <item x="186"/>
        <item x="30"/>
        <item x="479"/>
        <item x="424"/>
        <item x="90"/>
        <item x="132"/>
        <item x="501"/>
        <item x="86"/>
        <item x="71"/>
        <item x="149"/>
        <item x="142"/>
        <item x="24"/>
        <item x="9"/>
        <item x="398"/>
        <item x="363"/>
        <item x="81"/>
        <item x="302"/>
        <item x="32"/>
        <item x="13"/>
        <item x="361"/>
        <item x="290"/>
        <item x="471"/>
        <item t="default"/>
      </items>
    </pivotField>
    <pivotField showAll="0"/>
    <pivotField showAll="0"/>
    <pivotField numFmtId="4" showAll="0"/>
    <pivotField showAll="0"/>
    <pivotField dataField="1" showAll="0"/>
    <pivotField showAll="0"/>
    <pivotField axis="axisRow" showAll="0" sortType="descending">
      <items count="4">
        <item h="1" x="2"/>
        <item x="0"/>
        <item x="1"/>
        <item t="default"/>
      </items>
      <autoSortScope>
        <pivotArea dataOnly="0" outline="0" fieldPosition="0">
          <references count="1">
            <reference field="4294967294" count="1" selected="0">
              <x v="0"/>
            </reference>
          </references>
        </pivotArea>
      </autoSortScope>
    </pivotField>
    <pivotField showAll="0" sortType="descending"/>
    <pivotField showAll="0"/>
    <pivotField dataField="1" showAll="0"/>
    <pivotField showAll="0"/>
    <pivotField showAll="0"/>
    <pivotField showAll="0"/>
    <pivotField showAll="0"/>
    <pivotField showAll="0"/>
    <pivotField showAll="0"/>
    <pivotField showAll="0"/>
    <pivotField showAll="0"/>
    <pivotField showAll="0" defaultSubtotal="0">
      <items count="4">
        <item x="0"/>
        <item x="1"/>
        <item x="2"/>
        <item x="3"/>
      </items>
    </pivotField>
    <pivotField showAll="0" defaultSubtotal="0">
      <items count="23">
        <item x="0"/>
        <item x="1"/>
        <item x="2"/>
        <item x="3"/>
        <item x="4"/>
        <item x="5"/>
        <item x="6"/>
        <item x="7"/>
        <item x="8"/>
        <item x="9"/>
        <item x="10"/>
        <item x="11"/>
        <item x="12"/>
        <item x="13"/>
        <item x="14"/>
        <item x="15"/>
        <item x="16"/>
        <item x="17"/>
        <item x="18"/>
        <item x="19"/>
        <item x="20"/>
        <item x="21"/>
        <item x="22"/>
      </items>
    </pivotField>
    <pivotField dragToRow="0" dragToCol="0" dragToPage="0" showAll="0" defaultSubtotal="0"/>
    <pivotField showAll="0" defaultSubtotal="0"/>
    <pivotField showAll="0" defaultSubtotal="0"/>
  </pivotFields>
  <rowFields count="1">
    <field x="13"/>
  </rowFields>
  <rowItems count="2">
    <i>
      <x v="2"/>
    </i>
    <i>
      <x v="1"/>
    </i>
  </rowItems>
  <colFields count="1">
    <field x="-2"/>
  </colFields>
  <colItems count="2">
    <i>
      <x/>
    </i>
    <i i="1">
      <x v="1"/>
    </i>
  </colItems>
  <dataFields count="2">
    <dataField name="Average of No of Comments" fld="16" subtotal="average" baseField="13" baseItem="1"/>
    <dataField name="Average of No of Likes" fld="11" subtotal="average" baseField="13" baseItem="1"/>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deo_Type" xr10:uid="{B08C469A-E8ED-4BC7-95CE-88ECB7B593E6}" sourceName="video Type">
  <pivotTables>
    <pivotTable tabId="21" name="PivotTable1"/>
  </pivotTables>
  <data>
    <tabular pivotCacheId="2035514559">
      <items count="5">
        <i x="1"/>
        <i x="2"/>
        <i x="4"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or_Gender" xr10:uid="{44106E79-571E-4C3D-A969-0E0CE79FC0F5}" sourceName="Creator Gender">
  <pivotTables>
    <pivotTable tabId="21" name="PivotTable3"/>
  </pivotTables>
  <data>
    <tabular pivotCacheId="2035514559">
      <items count="6">
        <i x="4"/>
        <i x="1"/>
        <i x="0" s="1"/>
        <i x="2"/>
        <i x="5"/>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deo Type" xr10:uid="{CAFC1683-DE0A-46D6-B412-27278D6B119F}" cache="Slicer_video_Type" caption="video Type" columnCount="5" showCaption="0" style="SlicerStyleOther1" rowHeight="234950"/>
  <slicer name="Creator Gender" xr10:uid="{769900B3-5942-4F14-807C-005ADAE3F537}" cache="Slicer_Creator_Gender" caption="Creator Gender" columnCount="3" showCaption="0"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327647-7368-4BDC-929A-6D00B40D56CA}" name="Table1" displayName="Table1" ref="A1:Y1103" totalsRowShown="0" headerRowDxfId="27" dataDxfId="26">
  <autoFilter ref="A1:Y1103" xr:uid="{AE327647-7368-4BDC-929A-6D00B40D56CA}"/>
  <tableColumns count="25">
    <tableColumn id="1" xr3:uid="{98EC9981-00DA-4BA4-B2B6-8110C1D18111}" name="Video Link" dataDxfId="25"/>
    <tableColumn id="2" xr3:uid="{FC1B4424-0BA7-48C9-AA8E-D93AAE3662CD}" name="Video Views" dataDxfId="24"/>
    <tableColumn id="3" xr3:uid="{5FDEAC2F-49E5-4421-B095-C8F3F2F50B89}" name="Video Title" dataDxfId="23"/>
    <tableColumn id="4" xr3:uid="{42C39F4C-56AB-415B-85C6-4A3238A810A5}" name="Channel URL"/>
    <tableColumn id="5" xr3:uid="{27DDEB9A-F221-4716-B20F-AA6E75E66623}" name="Creator Name" dataDxfId="22"/>
    <tableColumn id="6" xr3:uid="{A458FFD9-4B91-4607-A1D8-8A79EF62A6DD}" name="Creator Gender" dataDxfId="21"/>
    <tableColumn id="7" xr3:uid="{0BBD563D-910E-4A1E-813F-43BCF221197E}" name="Total Channel Subcribers" dataDxfId="20"/>
    <tableColumn id="8" xr3:uid="{C5D90C6A-99A7-466F-9842-60936A65DBE1}" name="Total Chanel Views" dataDxfId="19"/>
    <tableColumn id="9" xr3:uid="{A0F87F94-CBC9-4E58-ACC6-643037447A5D}" name="Duration of Video" dataDxfId="18"/>
    <tableColumn id="10" xr3:uid="{B6ECAF89-218C-4651-9307-646FA4C10DC9}" name="Duration in Seconds" dataDxfId="17"/>
    <tableColumn id="11" xr3:uid="{276D6438-F172-4B99-BF5E-88FBD2427A6D}" name="Date of Video Upload" dataDxfId="16"/>
    <tableColumn id="12" xr3:uid="{621F0FC9-9ED6-4E56-ACA2-02ACF3C2E7BE}" name="No of Likes" dataDxfId="15"/>
    <tableColumn id="13" xr3:uid="{C286DFCD-1DEA-4B94-82CD-17CC74A0E4E1}" name="Language of the Video" dataDxfId="14"/>
    <tableColumn id="14" xr3:uid="{3D491C72-E757-4802-939F-6C9190EA009A}" name="Subtitle" dataDxfId="13"/>
    <tableColumn id="15" xr3:uid="{EC36B33A-B980-4F50-9ED1-C8CDF1E0F62C}" name="Video Description" dataDxfId="12"/>
    <tableColumn id="16" xr3:uid="{1A7BBE1F-2B46-41B1-8571-A585ED50EA7C}" name="Hashtags" dataDxfId="11"/>
    <tableColumn id="17" xr3:uid="{C12BBCE5-A58F-4060-9D49-545F6EA37548}" name="No of Comments" dataDxfId="10"/>
    <tableColumn id="18" xr3:uid="{485BA628-293D-4358-8F60-35B21689570C}" name="Date of the Last Comment" dataDxfId="9"/>
    <tableColumn id="19" xr3:uid="{C9C58147-8A28-422A-9866-9E0B09F7292C}" name="Maximum Quality of the Video" dataDxfId="8"/>
    <tableColumn id="20" xr3:uid="{7CB9B472-891D-4650-8DFC-2C152DCC0E12}" name="No of Videos the Channel" dataDxfId="7"/>
    <tableColumn id="21" xr3:uid="{602EBC06-1E6D-4A04-9B4E-2CFD41D24E21}" name="No of Playlist" dataDxfId="6"/>
    <tableColumn id="22" xr3:uid="{76C68428-7693-4877-84E2-90F30156C15D}" name="Premiered or Not" dataDxfId="5"/>
    <tableColumn id="23" xr3:uid="{A4833179-B3D7-4B2A-8846-B169AC8227C0}" name="Community Engagement (Posts per week)" dataDxfId="4"/>
    <tableColumn id="24" xr3:uid="{6D2FE0FA-35A7-4E94-B14E-4940E27485E1}" name="Intern Who Collected the Data" dataDxfId="3"/>
    <tableColumn id="25" xr3:uid="{28096801-92B3-4164-8DF4-59677490FB02}" name="video Type" dataDxfId="2">
      <calculatedColumnFormula array="1">_xlfn.IFS(Table1[[#This Row],[Duration in Seconds]]&lt;120,"Very short",Table1[[#This Row],[Duration in Seconds]]&lt;360,"Short",Table1[[#This Row],[Duration in Seconds]]&lt;600,"Medium",Table1[[#This Row],[Duration in Seconds]]&lt;1800,"Long",Table1[[#This Row],[Duration in Seconds]]&gt;1800,"Very Long")</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drawing" Target="../drawings/drawing4.xml"/><Relationship Id="rId4"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drawing" Target="../drawings/drawing5.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openxmlformats.org/officeDocument/2006/relationships/drawing" Target="../drawings/drawing6.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rinterSettings" Target="../printerSettings/printerSettings3.bin"/><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5" Type="http://schemas.openxmlformats.org/officeDocument/2006/relationships/drawing" Target="../drawings/drawing8.xml"/><Relationship Id="rId4"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openxmlformats.org/officeDocument/2006/relationships/drawing" Target="../drawings/drawing9.xml"/><Relationship Id="rId4"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7.xml"/><Relationship Id="rId7" Type="http://schemas.openxmlformats.org/officeDocument/2006/relationships/drawing" Target="../drawings/drawing10.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5" Type="http://schemas.openxmlformats.org/officeDocument/2006/relationships/pivotTable" Target="../pivotTables/pivotTable39.xml"/><Relationship Id="rId4" Type="http://schemas.openxmlformats.org/officeDocument/2006/relationships/pivotTable" Target="../pivotTables/pivotTable3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DA223-4340-472D-A69C-9C7DFE4B017F}">
  <dimension ref="A1:E19"/>
  <sheetViews>
    <sheetView showGridLines="0" workbookViewId="0">
      <selection sqref="A1:E1"/>
    </sheetView>
  </sheetViews>
  <sheetFormatPr defaultRowHeight="14.4" x14ac:dyDescent="0.3"/>
  <cols>
    <col min="2" max="2" width="6.109375" bestFit="1" customWidth="1"/>
    <col min="3" max="3" width="15.5546875" bestFit="1" customWidth="1"/>
    <col min="4" max="4" width="71" bestFit="1" customWidth="1"/>
  </cols>
  <sheetData>
    <row r="1" spans="1:5" ht="30" customHeight="1" x14ac:dyDescent="0.3">
      <c r="A1" s="94" t="s">
        <v>3555</v>
      </c>
      <c r="B1" s="95"/>
      <c r="C1" s="95"/>
      <c r="D1" s="95"/>
      <c r="E1" s="95"/>
    </row>
    <row r="2" spans="1:5" x14ac:dyDescent="0.3">
      <c r="A2" s="87"/>
      <c r="B2" s="87"/>
      <c r="C2" s="87"/>
      <c r="D2" s="87"/>
      <c r="E2" s="87"/>
    </row>
    <row r="3" spans="1:5" x14ac:dyDescent="0.3">
      <c r="A3" s="87"/>
      <c r="B3" s="88" t="s">
        <v>3552</v>
      </c>
      <c r="C3" s="88" t="s">
        <v>3553</v>
      </c>
      <c r="D3" s="88" t="s">
        <v>3554</v>
      </c>
      <c r="E3" s="87"/>
    </row>
    <row r="4" spans="1:5" x14ac:dyDescent="0.3">
      <c r="A4" s="87"/>
      <c r="B4" s="87">
        <v>1</v>
      </c>
      <c r="C4" s="89" t="s">
        <v>3546</v>
      </c>
      <c r="D4" s="87" t="s">
        <v>0</v>
      </c>
      <c r="E4" s="87"/>
    </row>
    <row r="5" spans="1:5" x14ac:dyDescent="0.3">
      <c r="A5" s="87"/>
      <c r="B5" s="87">
        <v>2</v>
      </c>
      <c r="C5" s="89" t="s">
        <v>3547</v>
      </c>
      <c r="D5" s="87" t="s">
        <v>3143</v>
      </c>
      <c r="E5" s="87"/>
    </row>
    <row r="6" spans="1:5" x14ac:dyDescent="0.3">
      <c r="A6" s="87"/>
      <c r="B6" s="87">
        <v>3</v>
      </c>
      <c r="C6" s="89" t="s">
        <v>3328</v>
      </c>
      <c r="D6" s="87" t="s">
        <v>3144</v>
      </c>
      <c r="E6" s="87"/>
    </row>
    <row r="7" spans="1:5" x14ac:dyDescent="0.3">
      <c r="A7" s="87"/>
      <c r="B7" s="87">
        <v>4</v>
      </c>
      <c r="C7" s="89" t="s">
        <v>3343</v>
      </c>
      <c r="D7" s="87" t="s">
        <v>3145</v>
      </c>
      <c r="E7" s="87"/>
    </row>
    <row r="8" spans="1:5" x14ac:dyDescent="0.3">
      <c r="A8" s="87"/>
      <c r="B8" s="87">
        <v>5</v>
      </c>
      <c r="C8" s="89" t="s">
        <v>3350</v>
      </c>
      <c r="D8" s="87" t="s">
        <v>3146</v>
      </c>
      <c r="E8" s="87"/>
    </row>
    <row r="9" spans="1:5" x14ac:dyDescent="0.3">
      <c r="A9" s="87"/>
      <c r="B9" s="87">
        <v>6</v>
      </c>
      <c r="C9" s="89" t="s">
        <v>3354</v>
      </c>
      <c r="D9" s="87" t="s">
        <v>3147</v>
      </c>
      <c r="E9" s="87"/>
    </row>
    <row r="10" spans="1:5" x14ac:dyDescent="0.3">
      <c r="A10" s="87"/>
      <c r="B10" s="87">
        <v>7</v>
      </c>
      <c r="C10" s="89" t="s">
        <v>3548</v>
      </c>
      <c r="D10" s="87" t="s">
        <v>3148</v>
      </c>
      <c r="E10" s="87"/>
    </row>
    <row r="11" spans="1:5" x14ac:dyDescent="0.3">
      <c r="A11" s="87"/>
      <c r="B11" s="87">
        <v>8</v>
      </c>
      <c r="C11" s="89" t="s">
        <v>3549</v>
      </c>
      <c r="D11" s="87" t="s">
        <v>3149</v>
      </c>
      <c r="E11" s="87"/>
    </row>
    <row r="12" spans="1:5" x14ac:dyDescent="0.3">
      <c r="A12" s="87"/>
      <c r="B12" s="87">
        <v>9</v>
      </c>
      <c r="C12" s="89" t="s">
        <v>3438</v>
      </c>
      <c r="D12" s="87" t="s">
        <v>3150</v>
      </c>
      <c r="E12" s="87"/>
    </row>
    <row r="13" spans="1:5" x14ac:dyDescent="0.3">
      <c r="A13" s="87"/>
      <c r="B13" s="87">
        <v>10</v>
      </c>
      <c r="C13" s="89" t="s">
        <v>3550</v>
      </c>
      <c r="D13" s="87" t="s">
        <v>3151</v>
      </c>
      <c r="E13" s="87"/>
    </row>
    <row r="14" spans="1:5" x14ac:dyDescent="0.3">
      <c r="A14" s="87"/>
      <c r="B14" s="87">
        <v>11</v>
      </c>
      <c r="C14" s="89" t="s">
        <v>3536</v>
      </c>
      <c r="D14" s="87" t="s">
        <v>3557</v>
      </c>
      <c r="E14" s="87"/>
    </row>
    <row r="15" spans="1:5" x14ac:dyDescent="0.3">
      <c r="A15" s="87"/>
      <c r="B15" s="87">
        <v>12</v>
      </c>
      <c r="C15" s="89" t="s">
        <v>3551</v>
      </c>
      <c r="D15" s="87" t="s">
        <v>3556</v>
      </c>
      <c r="E15" s="87"/>
    </row>
    <row r="16" spans="1:5" x14ac:dyDescent="0.3">
      <c r="A16" s="87"/>
      <c r="B16" s="87">
        <v>13</v>
      </c>
      <c r="C16" s="89" t="s">
        <v>3513</v>
      </c>
      <c r="D16" s="87" t="s">
        <v>3513</v>
      </c>
      <c r="E16" s="87"/>
    </row>
    <row r="17" spans="1:5" x14ac:dyDescent="0.3">
      <c r="A17" s="87"/>
      <c r="B17" s="87">
        <v>14</v>
      </c>
      <c r="C17" s="89" t="s">
        <v>3597</v>
      </c>
      <c r="D17" s="87"/>
      <c r="E17" s="87"/>
    </row>
    <row r="18" spans="1:5" x14ac:dyDescent="0.3">
      <c r="A18" s="87"/>
      <c r="B18" s="87">
        <v>15</v>
      </c>
      <c r="C18" s="89" t="s">
        <v>3598</v>
      </c>
      <c r="D18" s="87" t="s">
        <v>3595</v>
      </c>
      <c r="E18" s="87"/>
    </row>
    <row r="19" spans="1:5" x14ac:dyDescent="0.3">
      <c r="A19" s="87"/>
      <c r="B19" s="87"/>
      <c r="C19" s="87"/>
      <c r="D19" s="87"/>
      <c r="E19" s="87"/>
    </row>
  </sheetData>
  <mergeCells count="1">
    <mergeCell ref="A1:E1"/>
  </mergeCells>
  <hyperlinks>
    <hyperlink ref="C4" location="'Data Set'!A1" display="Data Set" xr:uid="{6D8DBF35-83EB-4736-865C-5EFB4DB4826D}"/>
    <hyperlink ref="C5" location="'Focus Areas'!A1" display="Focus Areas" xr:uid="{3F6DFBD5-899E-41B3-9CD6-B7E620C79C97}"/>
    <hyperlink ref="C6" location="'Language'!A1" display="Language" xr:uid="{B0AAD842-79C2-495E-B0B0-CB67CC1C1CCC}"/>
    <hyperlink ref="C7" location="'Video Quality'!A1" display="Video Quality" xr:uid="{75E3C582-7263-44B5-8EB1-4FA571D2273A}"/>
    <hyperlink ref="C8" location="'Premiered'!A1" display="Premiered" xr:uid="{ECBB9096-5279-4C7A-B9C4-D1533EC23E76}"/>
    <hyperlink ref="C9" location="'Hashtag'!A1" display="Hashtag" xr:uid="{A5AFBBE9-960D-4B99-9CDB-7A9084254813}"/>
    <hyperlink ref="C10" location="'Creator category'!A1" display="Creator category" xr:uid="{2BDA85A8-4094-43A8-A3DD-8F9E929D28D1}"/>
    <hyperlink ref="C11" location="'Video duration'!A1" display="Video duration" xr:uid="{96C2AF02-303D-4A98-85E7-1F98C7C7BF4F}"/>
    <hyperlink ref="C12" location="'Playlist'!A1" display="Playlist" xr:uid="{2F5332AA-1A3F-440C-8484-CC3BA68E82BE}"/>
    <hyperlink ref="C13" location="'Subscriber'!A1" display="Subscriber" xr:uid="{159DCF23-3ABB-421E-AAB5-88ED3928AC02}"/>
    <hyperlink ref="C14" location="'Year'!A1" display="Year" xr:uid="{4E99525A-80DC-4BE1-8D21-01379C008634}"/>
    <hyperlink ref="C15" location="'Other metrics'!A1" display="Other metrics" xr:uid="{59357E31-91A7-498F-B864-4FC7B30408DC}"/>
    <hyperlink ref="C16" location="'Analysis Summary'!A1" display="Analysis Summary" xr:uid="{E7D97B27-EE1A-4EAF-B7A3-40C436BDE708}"/>
    <hyperlink ref="C17" location="'Worksheet'!A1" display="Worksheet" xr:uid="{DA5F397A-0622-4404-BD9C-8C03451DCE48}"/>
    <hyperlink ref="C18" location="'Dashboard'!A1" display="Dashboard" xr:uid="{EEAD7AF4-04C7-45C9-AB83-A3756098330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84"/>
  <sheetViews>
    <sheetView zoomScaleNormal="100" workbookViewId="0">
      <pane ySplit="1" topLeftCell="A2" activePane="bottomLeft" state="frozen"/>
      <selection pane="bottomLeft" activeCell="Y2" sqref="Y2"/>
    </sheetView>
  </sheetViews>
  <sheetFormatPr defaultRowHeight="14.4" x14ac:dyDescent="0.3"/>
  <cols>
    <col min="1" max="1" width="43.33203125" customWidth="1"/>
    <col min="2" max="2" width="15" bestFit="1" customWidth="1"/>
    <col min="3" max="3" width="23" customWidth="1"/>
    <col min="4" max="4" width="12.6640625" customWidth="1"/>
    <col min="5" max="5" width="12.44140625" customWidth="1"/>
    <col min="6" max="6" width="13.5546875" customWidth="1"/>
    <col min="7" max="7" width="19.88671875" customWidth="1"/>
    <col min="8" max="8" width="20.33203125" customWidth="1"/>
    <col min="9" max="9" width="18.88671875" bestFit="1" customWidth="1"/>
    <col min="10" max="10" width="18.88671875" customWidth="1"/>
    <col min="11" max="11" width="18.6640625" bestFit="1" customWidth="1"/>
    <col min="12" max="12" width="10.44140625" customWidth="1"/>
    <col min="13" max="13" width="18.21875" customWidth="1"/>
    <col min="15" max="15" width="15.21875" customWidth="1"/>
    <col min="16" max="16" width="9" customWidth="1"/>
    <col min="17" max="17" width="14.44140625" customWidth="1"/>
    <col min="18" max="18" width="20.6640625" customWidth="1"/>
    <col min="19" max="19" width="24.109375" customWidth="1"/>
    <col min="20" max="20" width="20.44140625" customWidth="1"/>
    <col min="21" max="21" width="12" customWidth="1"/>
    <col min="22" max="22" width="14.88671875" customWidth="1"/>
    <col min="23" max="23" width="31.6640625" customWidth="1"/>
    <col min="24" max="24" width="31.44140625" bestFit="1" customWidth="1"/>
  </cols>
  <sheetData>
    <row r="1" spans="1:25" x14ac:dyDescent="0.3">
      <c r="A1" s="2" t="s">
        <v>0</v>
      </c>
      <c r="B1" s="2" t="s">
        <v>2974</v>
      </c>
      <c r="C1" s="2" t="s">
        <v>1</v>
      </c>
      <c r="D1" s="2" t="s">
        <v>2</v>
      </c>
      <c r="E1" s="2" t="s">
        <v>3</v>
      </c>
      <c r="F1" s="2" t="s">
        <v>4</v>
      </c>
      <c r="G1" s="2" t="s">
        <v>5</v>
      </c>
      <c r="H1" s="2" t="s">
        <v>6</v>
      </c>
      <c r="I1" s="2" t="s">
        <v>7</v>
      </c>
      <c r="J1" s="2" t="s">
        <v>3103</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3506</v>
      </c>
    </row>
    <row r="2" spans="1:25" x14ac:dyDescent="0.3">
      <c r="A2" s="3" t="s">
        <v>1485</v>
      </c>
      <c r="B2" s="6">
        <v>146059</v>
      </c>
      <c r="C2" s="4" t="s">
        <v>1486</v>
      </c>
      <c r="D2" s="3" t="s">
        <v>1487</v>
      </c>
      <c r="E2" s="3" t="s">
        <v>1488</v>
      </c>
      <c r="F2" s="2" t="s">
        <v>26</v>
      </c>
      <c r="G2" s="6">
        <v>40200</v>
      </c>
      <c r="H2" s="2">
        <v>7964284</v>
      </c>
      <c r="I2" s="7">
        <v>2.1307870370370369E-2</v>
      </c>
      <c r="J2" s="8">
        <v>1841</v>
      </c>
      <c r="K2" s="9">
        <v>44771</v>
      </c>
      <c r="L2" s="6">
        <v>6700</v>
      </c>
      <c r="M2" s="2" t="s">
        <v>1464</v>
      </c>
      <c r="N2" s="2" t="s">
        <v>29</v>
      </c>
      <c r="O2" s="2" t="s">
        <v>28</v>
      </c>
      <c r="P2" s="2">
        <v>0</v>
      </c>
      <c r="Q2" s="6">
        <v>419</v>
      </c>
      <c r="R2" s="9">
        <v>44779</v>
      </c>
      <c r="S2" s="2">
        <v>1080</v>
      </c>
      <c r="T2" s="2">
        <v>462</v>
      </c>
      <c r="U2" s="2">
        <v>12</v>
      </c>
      <c r="V2" s="2" t="s">
        <v>29</v>
      </c>
      <c r="W2" s="2">
        <v>1</v>
      </c>
      <c r="X2" s="2" t="s">
        <v>1719</v>
      </c>
      <c r="Y2" s="6" t="str" cm="1">
        <f t="array" ref="Y2">_xlfn.IFS(Table1[[#This Row],[Duration in Seconds]]&lt;120,"Very short",Table1[[#This Row],[Duration in Seconds]]&lt;360,"Short",Table1[[#This Row],[Duration in Seconds]]&lt;600,"Medium",Table1[[#This Row],[Duration in Seconds]]&lt;1800,"Long",Table1[[#This Row],[Duration in Seconds]]&gt;1800,"Very Long")</f>
        <v>Very Long</v>
      </c>
    </row>
    <row r="3" spans="1:25" x14ac:dyDescent="0.3">
      <c r="A3" s="3" t="s">
        <v>1587</v>
      </c>
      <c r="B3" s="6">
        <v>231969</v>
      </c>
      <c r="C3" s="4" t="s">
        <v>1588</v>
      </c>
      <c r="D3" s="3" t="s">
        <v>1589</v>
      </c>
      <c r="E3" s="3" t="s">
        <v>1590</v>
      </c>
      <c r="F3" s="2" t="s">
        <v>26</v>
      </c>
      <c r="G3" s="6">
        <v>920000</v>
      </c>
      <c r="H3" s="2">
        <v>137535681</v>
      </c>
      <c r="I3" s="7">
        <v>0.01</v>
      </c>
      <c r="J3" s="8">
        <v>864</v>
      </c>
      <c r="K3" s="9">
        <v>44703</v>
      </c>
      <c r="L3" s="6">
        <v>7800</v>
      </c>
      <c r="M3" s="2" t="s">
        <v>226</v>
      </c>
      <c r="N3" s="2" t="s">
        <v>29</v>
      </c>
      <c r="O3" s="2" t="s">
        <v>28</v>
      </c>
      <c r="P3" s="2">
        <v>1</v>
      </c>
      <c r="Q3" s="6">
        <v>189</v>
      </c>
      <c r="R3" s="9">
        <v>44727</v>
      </c>
      <c r="S3" s="2">
        <v>1080</v>
      </c>
      <c r="T3" s="2">
        <v>251</v>
      </c>
      <c r="U3" s="2">
        <v>12</v>
      </c>
      <c r="V3" s="2" t="s">
        <v>28</v>
      </c>
      <c r="W3" s="2">
        <v>2</v>
      </c>
      <c r="X3" s="2" t="s">
        <v>1719</v>
      </c>
      <c r="Y3" s="6" t="str" cm="1">
        <f t="array" ref="Y3">_xlfn.IFS(Table1[[#This Row],[Duration in Seconds]]&lt;120,"Very short",Table1[[#This Row],[Duration in Seconds]]&lt;360,"Short",Table1[[#This Row],[Duration in Seconds]]&lt;600,"Medium",Table1[[#This Row],[Duration in Seconds]]&lt;1800,"Long",Table1[[#This Row],[Duration in Seconds]]&gt;1800,"Very Long")</f>
        <v>Long</v>
      </c>
    </row>
    <row r="4" spans="1:25" x14ac:dyDescent="0.3">
      <c r="A4" s="2" t="s">
        <v>2404</v>
      </c>
      <c r="B4" s="6">
        <v>878</v>
      </c>
      <c r="C4" s="2" t="s">
        <v>2405</v>
      </c>
      <c r="D4" s="2" t="s">
        <v>2406</v>
      </c>
      <c r="E4" s="2" t="s">
        <v>2407</v>
      </c>
      <c r="F4" s="2" t="s">
        <v>86</v>
      </c>
      <c r="G4" s="6">
        <v>458</v>
      </c>
      <c r="H4" s="6">
        <v>72945</v>
      </c>
      <c r="I4" s="10">
        <v>5.6944444444444438E-3</v>
      </c>
      <c r="J4" s="8">
        <v>492</v>
      </c>
      <c r="K4" s="9">
        <v>44236</v>
      </c>
      <c r="L4" s="6">
        <v>858</v>
      </c>
      <c r="M4" s="2" t="s">
        <v>73</v>
      </c>
      <c r="N4" s="2" t="s">
        <v>29</v>
      </c>
      <c r="O4" s="2" t="s">
        <v>28</v>
      </c>
      <c r="P4" s="2">
        <v>0</v>
      </c>
      <c r="Q4" s="2">
        <v>0</v>
      </c>
      <c r="R4" s="2" t="s">
        <v>54</v>
      </c>
      <c r="S4" s="2">
        <v>720</v>
      </c>
      <c r="T4" s="2">
        <v>158</v>
      </c>
      <c r="U4" s="2">
        <v>0</v>
      </c>
      <c r="V4" s="2" t="s">
        <v>29</v>
      </c>
      <c r="W4" s="2">
        <v>0</v>
      </c>
      <c r="X4" s="2" t="s">
        <v>2488</v>
      </c>
      <c r="Y4" s="6" t="str" cm="1">
        <f t="array" ref="Y4">_xlfn.IFS(Table1[[#This Row],[Duration in Seconds]]&lt;120,"Very short",Table1[[#This Row],[Duration in Seconds]]&lt;360,"Short",Table1[[#This Row],[Duration in Seconds]]&lt;600,"Medium",Table1[[#This Row],[Duration in Seconds]]&lt;1800,"Long",Table1[[#This Row],[Duration in Seconds]]&gt;1800,"Very Long")</f>
        <v>Medium</v>
      </c>
    </row>
    <row r="5" spans="1:25" x14ac:dyDescent="0.3">
      <c r="A5" s="2" t="s">
        <v>2328</v>
      </c>
      <c r="B5" s="6">
        <v>9965</v>
      </c>
      <c r="C5" s="2" t="s">
        <v>2329</v>
      </c>
      <c r="D5" s="2" t="s">
        <v>2330</v>
      </c>
      <c r="E5" s="2" t="s">
        <v>2331</v>
      </c>
      <c r="F5" s="2" t="s">
        <v>54</v>
      </c>
      <c r="G5" s="6">
        <v>1680000</v>
      </c>
      <c r="H5" s="6">
        <v>541653219</v>
      </c>
      <c r="I5" s="11">
        <v>7.6388888888888893E-4</v>
      </c>
      <c r="J5" s="8">
        <v>66</v>
      </c>
      <c r="K5" s="9">
        <v>44817</v>
      </c>
      <c r="L5" s="6">
        <v>188</v>
      </c>
      <c r="M5" s="2" t="s">
        <v>27</v>
      </c>
      <c r="N5" s="2" t="s">
        <v>29</v>
      </c>
      <c r="O5" s="2" t="s">
        <v>28</v>
      </c>
      <c r="P5" s="2">
        <v>0</v>
      </c>
      <c r="Q5" s="2">
        <v>77</v>
      </c>
      <c r="R5" s="9">
        <v>44826</v>
      </c>
      <c r="S5" s="2">
        <v>1080</v>
      </c>
      <c r="T5" s="2">
        <v>46509</v>
      </c>
      <c r="U5" s="2">
        <v>48</v>
      </c>
      <c r="V5" s="2" t="s">
        <v>29</v>
      </c>
      <c r="W5" s="2">
        <v>20</v>
      </c>
      <c r="X5" s="2" t="s">
        <v>2488</v>
      </c>
      <c r="Y5" s="6" t="str" cm="1">
        <f t="array" ref="Y5">_xlfn.IFS(Table1[[#This Row],[Duration in Seconds]]&lt;120,"Very short",Table1[[#This Row],[Duration in Seconds]]&lt;360,"Short",Table1[[#This Row],[Duration in Seconds]]&lt;600,"Medium",Table1[[#This Row],[Duration in Seconds]]&lt;1800,"Long",Table1[[#This Row],[Duration in Seconds]]&gt;1800,"Very Long")</f>
        <v>Very short</v>
      </c>
    </row>
    <row r="6" spans="1:25" x14ac:dyDescent="0.3">
      <c r="A6" s="2" t="s">
        <v>1118</v>
      </c>
      <c r="B6" s="6">
        <v>39780561</v>
      </c>
      <c r="C6" s="2" t="s">
        <v>1119</v>
      </c>
      <c r="D6" s="2" t="s">
        <v>1120</v>
      </c>
      <c r="E6" s="2" t="s">
        <v>1121</v>
      </c>
      <c r="F6" s="2" t="s">
        <v>54</v>
      </c>
      <c r="G6" s="2">
        <v>12100000</v>
      </c>
      <c r="H6" s="2">
        <v>3600496171</v>
      </c>
      <c r="I6" s="10">
        <v>5.3240740740740748E-3</v>
      </c>
      <c r="J6" s="8">
        <v>460</v>
      </c>
      <c r="K6" s="9">
        <v>42815</v>
      </c>
      <c r="L6" s="2">
        <v>901000</v>
      </c>
      <c r="M6" s="2" t="s">
        <v>27</v>
      </c>
      <c r="N6" s="2" t="s">
        <v>625</v>
      </c>
      <c r="O6" s="2" t="s">
        <v>28</v>
      </c>
      <c r="P6" s="2">
        <v>0</v>
      </c>
      <c r="Q6" s="2">
        <v>28221</v>
      </c>
      <c r="R6" s="9">
        <v>44827</v>
      </c>
      <c r="S6" s="2">
        <v>1080</v>
      </c>
      <c r="T6" s="2">
        <v>2872</v>
      </c>
      <c r="U6" s="2">
        <v>113</v>
      </c>
      <c r="V6" s="2" t="s">
        <v>29</v>
      </c>
      <c r="W6" s="2">
        <v>1</v>
      </c>
      <c r="X6" s="2" t="s">
        <v>598</v>
      </c>
      <c r="Y6" s="6" t="str" cm="1">
        <f t="array" ref="Y6">_xlfn.IFS(Table1[[#This Row],[Duration in Seconds]]&lt;120,"Very short",Table1[[#This Row],[Duration in Seconds]]&lt;360,"Short",Table1[[#This Row],[Duration in Seconds]]&lt;600,"Medium",Table1[[#This Row],[Duration in Seconds]]&lt;1800,"Long",Table1[[#This Row],[Duration in Seconds]]&gt;1800,"Very Long")</f>
        <v>Medium</v>
      </c>
    </row>
    <row r="7" spans="1:25" x14ac:dyDescent="0.3">
      <c r="A7" s="3" t="s">
        <v>1513</v>
      </c>
      <c r="B7" s="6">
        <v>257334</v>
      </c>
      <c r="C7" s="4" t="s">
        <v>1514</v>
      </c>
      <c r="D7" s="3" t="s">
        <v>1515</v>
      </c>
      <c r="E7" s="3" t="s">
        <v>1516</v>
      </c>
      <c r="F7" s="2" t="s">
        <v>26</v>
      </c>
      <c r="G7" s="6">
        <v>382000</v>
      </c>
      <c r="H7" s="2">
        <v>154898226</v>
      </c>
      <c r="I7" s="7">
        <v>4.1782407407407402E-3</v>
      </c>
      <c r="J7" s="8">
        <v>361</v>
      </c>
      <c r="K7" s="9">
        <v>44279</v>
      </c>
      <c r="L7" s="6">
        <v>8300</v>
      </c>
      <c r="M7" s="2" t="s">
        <v>1464</v>
      </c>
      <c r="N7" s="2" t="s">
        <v>29</v>
      </c>
      <c r="O7" s="2" t="s">
        <v>28</v>
      </c>
      <c r="P7" s="2">
        <v>1</v>
      </c>
      <c r="Q7" s="6">
        <v>387</v>
      </c>
      <c r="R7" s="9">
        <v>44310</v>
      </c>
      <c r="S7" s="2">
        <v>2160</v>
      </c>
      <c r="T7" s="2">
        <v>94</v>
      </c>
      <c r="U7" s="2">
        <v>14</v>
      </c>
      <c r="V7" s="2" t="s">
        <v>29</v>
      </c>
      <c r="W7" s="2">
        <v>0</v>
      </c>
      <c r="X7" s="2" t="s">
        <v>1719</v>
      </c>
      <c r="Y7" s="6" t="str" cm="1">
        <f t="array" ref="Y7">_xlfn.IFS(Table1[[#This Row],[Duration in Seconds]]&lt;120,"Very short",Table1[[#This Row],[Duration in Seconds]]&lt;360,"Short",Table1[[#This Row],[Duration in Seconds]]&lt;600,"Medium",Table1[[#This Row],[Duration in Seconds]]&lt;1800,"Long",Table1[[#This Row],[Duration in Seconds]]&gt;1800,"Very Long")</f>
        <v>Medium</v>
      </c>
    </row>
    <row r="8" spans="1:25" x14ac:dyDescent="0.3">
      <c r="A8" s="2" t="s">
        <v>973</v>
      </c>
      <c r="B8" s="6">
        <v>8830286</v>
      </c>
      <c r="C8" s="2" t="s">
        <v>974</v>
      </c>
      <c r="D8" s="2" t="s">
        <v>975</v>
      </c>
      <c r="E8" s="2" t="s">
        <v>976</v>
      </c>
      <c r="F8" s="2" t="s">
        <v>54</v>
      </c>
      <c r="G8" s="2">
        <v>2190000</v>
      </c>
      <c r="H8" s="2">
        <v>225870537</v>
      </c>
      <c r="I8" s="10">
        <v>1.7592592592592592E-3</v>
      </c>
      <c r="J8" s="8">
        <v>152</v>
      </c>
      <c r="K8" s="9">
        <v>43670</v>
      </c>
      <c r="L8" s="2">
        <v>236000</v>
      </c>
      <c r="M8" s="2" t="s">
        <v>27</v>
      </c>
      <c r="N8" s="2" t="s">
        <v>29</v>
      </c>
      <c r="O8" s="2" t="s">
        <v>28</v>
      </c>
      <c r="P8" s="2">
        <v>0</v>
      </c>
      <c r="Q8" s="2">
        <v>6345</v>
      </c>
      <c r="R8" s="9">
        <v>44794</v>
      </c>
      <c r="S8" s="2">
        <v>1080</v>
      </c>
      <c r="T8" s="2">
        <v>571</v>
      </c>
      <c r="U8" s="2">
        <v>31</v>
      </c>
      <c r="V8" s="2" t="s">
        <v>29</v>
      </c>
      <c r="W8" s="2">
        <v>3</v>
      </c>
      <c r="X8" s="2" t="s">
        <v>598</v>
      </c>
      <c r="Y8" s="6" t="str" cm="1">
        <f t="array" ref="Y8">_xlfn.IFS(Table1[[#This Row],[Duration in Seconds]]&lt;120,"Very short",Table1[[#This Row],[Duration in Seconds]]&lt;360,"Short",Table1[[#This Row],[Duration in Seconds]]&lt;600,"Medium",Table1[[#This Row],[Duration in Seconds]]&lt;1800,"Long",Table1[[#This Row],[Duration in Seconds]]&gt;1800,"Very Long")</f>
        <v>Short</v>
      </c>
    </row>
    <row r="9" spans="1:25" x14ac:dyDescent="0.3">
      <c r="A9" s="2" t="s">
        <v>1868</v>
      </c>
      <c r="B9" s="6">
        <v>8843877</v>
      </c>
      <c r="C9" s="2" t="s">
        <v>1869</v>
      </c>
      <c r="D9" s="2" t="s">
        <v>1870</v>
      </c>
      <c r="E9" s="2" t="s">
        <v>1871</v>
      </c>
      <c r="F9" s="2" t="s">
        <v>54</v>
      </c>
      <c r="G9" s="6">
        <v>142000</v>
      </c>
      <c r="H9" s="6">
        <v>89251109</v>
      </c>
      <c r="I9" s="12">
        <v>9.9305555555555553E-3</v>
      </c>
      <c r="J9" s="8">
        <v>858</v>
      </c>
      <c r="K9" s="13">
        <v>44638</v>
      </c>
      <c r="L9" s="6">
        <v>107000</v>
      </c>
      <c r="M9" s="2" t="s">
        <v>27</v>
      </c>
      <c r="N9" s="2" t="s">
        <v>28</v>
      </c>
      <c r="O9" s="2" t="s">
        <v>28</v>
      </c>
      <c r="P9" s="2">
        <v>0</v>
      </c>
      <c r="Q9" s="6">
        <v>9562</v>
      </c>
      <c r="R9" s="13">
        <v>44825</v>
      </c>
      <c r="S9" s="2">
        <v>2160</v>
      </c>
      <c r="T9" s="6">
        <v>2956</v>
      </c>
      <c r="U9" s="2">
        <v>45</v>
      </c>
      <c r="V9" s="2" t="s">
        <v>29</v>
      </c>
      <c r="W9" s="2">
        <v>0</v>
      </c>
      <c r="X9" s="2" t="s">
        <v>2011</v>
      </c>
      <c r="Y9" s="6" t="str" cm="1">
        <f t="array" ref="Y9">_xlfn.IFS(Table1[[#This Row],[Duration in Seconds]]&lt;120,"Very short",Table1[[#This Row],[Duration in Seconds]]&lt;360,"Short",Table1[[#This Row],[Duration in Seconds]]&lt;600,"Medium",Table1[[#This Row],[Duration in Seconds]]&lt;1800,"Long",Table1[[#This Row],[Duration in Seconds]]&gt;1800,"Very Long")</f>
        <v>Long</v>
      </c>
    </row>
    <row r="10" spans="1:25" x14ac:dyDescent="0.3">
      <c r="A10" s="2" t="s">
        <v>2283</v>
      </c>
      <c r="B10" s="6">
        <v>3809666</v>
      </c>
      <c r="C10" s="2" t="s">
        <v>2284</v>
      </c>
      <c r="D10" s="2" t="s">
        <v>2285</v>
      </c>
      <c r="E10" s="2" t="s">
        <v>2286</v>
      </c>
      <c r="F10" s="2" t="s">
        <v>54</v>
      </c>
      <c r="G10" s="6">
        <v>30100</v>
      </c>
      <c r="H10" s="6">
        <v>6289003</v>
      </c>
      <c r="I10" s="11">
        <v>2.7083333333333334E-3</v>
      </c>
      <c r="J10" s="8">
        <v>234</v>
      </c>
      <c r="K10" s="9">
        <v>43999</v>
      </c>
      <c r="L10" s="6">
        <v>87000</v>
      </c>
      <c r="M10" s="2" t="s">
        <v>27</v>
      </c>
      <c r="N10" s="2" t="s">
        <v>29</v>
      </c>
      <c r="O10" s="2" t="s">
        <v>28</v>
      </c>
      <c r="P10" s="2">
        <v>3</v>
      </c>
      <c r="Q10" s="2">
        <v>6961</v>
      </c>
      <c r="R10" s="9">
        <v>44826</v>
      </c>
      <c r="S10" s="2">
        <v>1080</v>
      </c>
      <c r="T10" s="2">
        <v>109</v>
      </c>
      <c r="U10" s="2">
        <v>7</v>
      </c>
      <c r="V10" s="2" t="s">
        <v>29</v>
      </c>
      <c r="W10" s="2">
        <v>0</v>
      </c>
      <c r="X10" s="2" t="s">
        <v>2488</v>
      </c>
      <c r="Y10" s="6" t="str" cm="1">
        <f t="array" ref="Y10">_xlfn.IFS(Table1[[#This Row],[Duration in Seconds]]&lt;120,"Very short",Table1[[#This Row],[Duration in Seconds]]&lt;360,"Short",Table1[[#This Row],[Duration in Seconds]]&lt;600,"Medium",Table1[[#This Row],[Duration in Seconds]]&lt;1800,"Long",Table1[[#This Row],[Duration in Seconds]]&gt;1800,"Very Long")</f>
        <v>Short</v>
      </c>
    </row>
    <row r="11" spans="1:25" x14ac:dyDescent="0.3">
      <c r="A11" s="2" t="s">
        <v>969</v>
      </c>
      <c r="B11" s="6">
        <v>49244</v>
      </c>
      <c r="C11" s="2" t="s">
        <v>970</v>
      </c>
      <c r="D11" s="2" t="s">
        <v>967</v>
      </c>
      <c r="E11" s="2" t="s">
        <v>968</v>
      </c>
      <c r="F11" s="2" t="s">
        <v>54</v>
      </c>
      <c r="G11" s="2">
        <v>89800000</v>
      </c>
      <c r="H11" s="2">
        <v>6300485808</v>
      </c>
      <c r="I11" s="10">
        <v>4.6296296296296293E-4</v>
      </c>
      <c r="J11" s="8">
        <v>40</v>
      </c>
      <c r="K11" s="9">
        <v>44826</v>
      </c>
      <c r="L11" s="2">
        <v>145</v>
      </c>
      <c r="M11" s="2" t="s">
        <v>73</v>
      </c>
      <c r="N11" s="2" t="s">
        <v>625</v>
      </c>
      <c r="O11" s="2" t="s">
        <v>28</v>
      </c>
      <c r="P11" s="2">
        <v>3</v>
      </c>
      <c r="Q11" s="2">
        <v>27</v>
      </c>
      <c r="R11" s="9">
        <v>44826</v>
      </c>
      <c r="S11" s="2">
        <v>2160</v>
      </c>
      <c r="T11" s="2">
        <v>4572</v>
      </c>
      <c r="U11" s="2">
        <v>122</v>
      </c>
      <c r="V11" s="2" t="s">
        <v>29</v>
      </c>
      <c r="W11" s="2">
        <v>10</v>
      </c>
      <c r="X11" s="2" t="s">
        <v>598</v>
      </c>
      <c r="Y11" s="6" t="str" cm="1">
        <f t="array" ref="Y11">_xlfn.IFS(Table1[[#This Row],[Duration in Seconds]]&lt;120,"Very short",Table1[[#This Row],[Duration in Seconds]]&lt;360,"Short",Table1[[#This Row],[Duration in Seconds]]&lt;600,"Medium",Table1[[#This Row],[Duration in Seconds]]&lt;1800,"Long",Table1[[#This Row],[Duration in Seconds]]&gt;1800,"Very Long")</f>
        <v>Very short</v>
      </c>
    </row>
    <row r="12" spans="1:25" x14ac:dyDescent="0.3">
      <c r="A12" s="2" t="s">
        <v>1748</v>
      </c>
      <c r="B12" s="6">
        <v>5599742</v>
      </c>
      <c r="C12" s="2" t="s">
        <v>1749</v>
      </c>
      <c r="D12" s="2" t="s">
        <v>1750</v>
      </c>
      <c r="E12" s="2" t="s">
        <v>1751</v>
      </c>
      <c r="F12" s="2" t="s">
        <v>26</v>
      </c>
      <c r="G12" s="6">
        <v>4690000</v>
      </c>
      <c r="H12" s="6">
        <v>511124108</v>
      </c>
      <c r="I12" s="12">
        <v>6.7476851851851856E-3</v>
      </c>
      <c r="J12" s="8">
        <v>583</v>
      </c>
      <c r="K12" s="13">
        <v>44745</v>
      </c>
      <c r="L12" s="6">
        <v>70000</v>
      </c>
      <c r="M12" s="2" t="s">
        <v>27</v>
      </c>
      <c r="N12" s="2" t="s">
        <v>28</v>
      </c>
      <c r="O12" s="2" t="s">
        <v>28</v>
      </c>
      <c r="P12" s="2">
        <v>0</v>
      </c>
      <c r="Q12" s="6">
        <v>1558</v>
      </c>
      <c r="R12" s="13">
        <v>44825</v>
      </c>
      <c r="S12" s="2">
        <v>1080</v>
      </c>
      <c r="T12" s="6">
        <v>216</v>
      </c>
      <c r="U12" s="2">
        <v>8</v>
      </c>
      <c r="V12" s="2" t="s">
        <v>29</v>
      </c>
      <c r="W12" s="2">
        <v>0</v>
      </c>
      <c r="X12" s="2" t="s">
        <v>2011</v>
      </c>
      <c r="Y12" s="6" t="str" cm="1">
        <f t="array" ref="Y12">_xlfn.IFS(Table1[[#This Row],[Duration in Seconds]]&lt;120,"Very short",Table1[[#This Row],[Duration in Seconds]]&lt;360,"Short",Table1[[#This Row],[Duration in Seconds]]&lt;600,"Medium",Table1[[#This Row],[Duration in Seconds]]&lt;1800,"Long",Table1[[#This Row],[Duration in Seconds]]&gt;1800,"Very Long")</f>
        <v>Medium</v>
      </c>
    </row>
    <row r="13" spans="1:25" x14ac:dyDescent="0.3">
      <c r="A13" s="2" t="s">
        <v>1156</v>
      </c>
      <c r="B13" s="6">
        <v>25052</v>
      </c>
      <c r="C13" s="2" t="s">
        <v>1157</v>
      </c>
      <c r="D13" s="2" t="s">
        <v>1150</v>
      </c>
      <c r="E13" s="2" t="s">
        <v>1151</v>
      </c>
      <c r="F13" s="2" t="s">
        <v>26</v>
      </c>
      <c r="G13" s="2">
        <v>999000</v>
      </c>
      <c r="H13" s="2">
        <v>58048539</v>
      </c>
      <c r="I13" s="10">
        <v>4.0624999999999993E-3</v>
      </c>
      <c r="J13" s="8">
        <v>351</v>
      </c>
      <c r="K13" s="9">
        <v>44797</v>
      </c>
      <c r="L13" s="2">
        <v>1400</v>
      </c>
      <c r="M13" s="2" t="s">
        <v>27</v>
      </c>
      <c r="N13" s="2" t="s">
        <v>625</v>
      </c>
      <c r="O13" s="2" t="s">
        <v>28</v>
      </c>
      <c r="P13" s="2">
        <v>0</v>
      </c>
      <c r="Q13" s="2">
        <v>70</v>
      </c>
      <c r="R13" s="9">
        <v>44805</v>
      </c>
      <c r="S13" s="2">
        <v>1080</v>
      </c>
      <c r="T13" s="2">
        <v>918</v>
      </c>
      <c r="U13" s="2">
        <v>76</v>
      </c>
      <c r="V13" s="2" t="s">
        <v>29</v>
      </c>
      <c r="W13" s="2">
        <v>2</v>
      </c>
      <c r="X13" s="2" t="s">
        <v>598</v>
      </c>
      <c r="Y13" s="6" t="str" cm="1">
        <f t="array" ref="Y13">_xlfn.IFS(Table1[[#This Row],[Duration in Seconds]]&lt;120,"Very short",Table1[[#This Row],[Duration in Seconds]]&lt;360,"Short",Table1[[#This Row],[Duration in Seconds]]&lt;600,"Medium",Table1[[#This Row],[Duration in Seconds]]&lt;1800,"Long",Table1[[#This Row],[Duration in Seconds]]&gt;1800,"Very Long")</f>
        <v>Short</v>
      </c>
    </row>
    <row r="14" spans="1:25" x14ac:dyDescent="0.3">
      <c r="A14" s="2" t="s">
        <v>611</v>
      </c>
      <c r="B14" s="6">
        <v>50176015</v>
      </c>
      <c r="C14" s="2" t="s">
        <v>612</v>
      </c>
      <c r="D14" s="2" t="s">
        <v>613</v>
      </c>
      <c r="E14" s="2" t="s">
        <v>614</v>
      </c>
      <c r="F14" s="2" t="s">
        <v>26</v>
      </c>
      <c r="G14" s="2">
        <v>36800000</v>
      </c>
      <c r="H14" s="2">
        <v>3013145951</v>
      </c>
      <c r="I14" s="10">
        <v>1.0092592592592592E-2</v>
      </c>
      <c r="J14" s="8">
        <v>872</v>
      </c>
      <c r="K14" s="9">
        <v>44580</v>
      </c>
      <c r="L14" s="2">
        <v>630000</v>
      </c>
      <c r="M14" s="2" t="s">
        <v>73</v>
      </c>
      <c r="N14" s="2" t="s">
        <v>28</v>
      </c>
      <c r="O14" s="2" t="s">
        <v>28</v>
      </c>
      <c r="P14" s="2">
        <v>0</v>
      </c>
      <c r="Q14" s="2">
        <v>344247</v>
      </c>
      <c r="R14" s="9">
        <v>44825</v>
      </c>
      <c r="S14" s="2">
        <v>1080</v>
      </c>
      <c r="T14" s="2">
        <v>179</v>
      </c>
      <c r="U14" s="2">
        <v>8</v>
      </c>
      <c r="V14" s="2" t="s">
        <v>29</v>
      </c>
      <c r="W14" s="2">
        <v>1</v>
      </c>
      <c r="X14" s="2" t="s">
        <v>598</v>
      </c>
      <c r="Y14" s="6" t="str" cm="1">
        <f t="array" ref="Y14">_xlfn.IFS(Table1[[#This Row],[Duration in Seconds]]&lt;120,"Very short",Table1[[#This Row],[Duration in Seconds]]&lt;360,"Short",Table1[[#This Row],[Duration in Seconds]]&lt;600,"Medium",Table1[[#This Row],[Duration in Seconds]]&lt;1800,"Long",Table1[[#This Row],[Duration in Seconds]]&gt;1800,"Very Long")</f>
        <v>Long</v>
      </c>
    </row>
    <row r="15" spans="1:25" x14ac:dyDescent="0.3">
      <c r="A15" s="2" t="s">
        <v>2415</v>
      </c>
      <c r="B15" s="6">
        <v>94029821</v>
      </c>
      <c r="C15" s="2" t="s">
        <v>2416</v>
      </c>
      <c r="D15" s="2" t="s">
        <v>2414</v>
      </c>
      <c r="E15" s="2" t="s">
        <v>3104</v>
      </c>
      <c r="F15" s="2" t="s">
        <v>86</v>
      </c>
      <c r="G15" s="6">
        <v>160000000</v>
      </c>
      <c r="H15" s="6">
        <v>6165551266</v>
      </c>
      <c r="I15" s="10">
        <v>2.1064814814814813E-3</v>
      </c>
      <c r="J15" s="8">
        <v>182</v>
      </c>
      <c r="K15" s="9">
        <v>44408</v>
      </c>
      <c r="L15" s="6">
        <v>983000</v>
      </c>
      <c r="M15" s="2" t="s">
        <v>27</v>
      </c>
      <c r="N15" s="2" t="s">
        <v>28</v>
      </c>
      <c r="O15" s="2" t="s">
        <v>28</v>
      </c>
      <c r="P15" s="2">
        <v>2</v>
      </c>
      <c r="Q15" s="2">
        <v>15842</v>
      </c>
      <c r="R15" s="9">
        <v>44826</v>
      </c>
      <c r="S15" s="2">
        <v>1080</v>
      </c>
      <c r="T15" s="2">
        <v>180</v>
      </c>
      <c r="U15" s="2">
        <v>41</v>
      </c>
      <c r="V15" s="2" t="s">
        <v>29</v>
      </c>
      <c r="W15" s="2">
        <v>2</v>
      </c>
      <c r="X15" s="2" t="s">
        <v>2488</v>
      </c>
      <c r="Y15" s="6" t="str" cm="1">
        <f t="array" ref="Y15">_xlfn.IFS(Table1[[#This Row],[Duration in Seconds]]&lt;120,"Very short",Table1[[#This Row],[Duration in Seconds]]&lt;360,"Short",Table1[[#This Row],[Duration in Seconds]]&lt;600,"Medium",Table1[[#This Row],[Duration in Seconds]]&lt;1800,"Long",Table1[[#This Row],[Duration in Seconds]]&gt;1800,"Very Long")</f>
        <v>Short</v>
      </c>
    </row>
    <row r="16" spans="1:25" x14ac:dyDescent="0.3">
      <c r="A16" s="2" t="s">
        <v>1828</v>
      </c>
      <c r="B16" s="6">
        <v>21274487</v>
      </c>
      <c r="C16" s="2" t="s">
        <v>1829</v>
      </c>
      <c r="D16" s="2" t="s">
        <v>1830</v>
      </c>
      <c r="E16" s="2" t="s">
        <v>1831</v>
      </c>
      <c r="F16" s="2" t="s">
        <v>54</v>
      </c>
      <c r="G16" s="6">
        <v>25500</v>
      </c>
      <c r="H16" s="6">
        <v>21328785</v>
      </c>
      <c r="I16" s="12">
        <v>2.9629629629629628E-3</v>
      </c>
      <c r="J16" s="8">
        <v>256</v>
      </c>
      <c r="K16" s="13">
        <v>40301</v>
      </c>
      <c r="L16" s="6">
        <v>196000</v>
      </c>
      <c r="M16" s="2" t="s">
        <v>1800</v>
      </c>
      <c r="N16" s="2" t="s">
        <v>29</v>
      </c>
      <c r="O16" s="2" t="s">
        <v>28</v>
      </c>
      <c r="P16" s="2">
        <v>7</v>
      </c>
      <c r="Q16" s="6">
        <v>16733</v>
      </c>
      <c r="R16" s="13">
        <v>44825</v>
      </c>
      <c r="S16" s="2">
        <v>240</v>
      </c>
      <c r="T16" s="6">
        <v>308</v>
      </c>
      <c r="U16" s="2">
        <v>21</v>
      </c>
      <c r="V16" s="2" t="s">
        <v>29</v>
      </c>
      <c r="W16" s="2">
        <v>0</v>
      </c>
      <c r="X16" s="2" t="s">
        <v>2011</v>
      </c>
      <c r="Y16" s="6" t="str" cm="1">
        <f t="array" ref="Y16">_xlfn.IFS(Table1[[#This Row],[Duration in Seconds]]&lt;120,"Very short",Table1[[#This Row],[Duration in Seconds]]&lt;360,"Short",Table1[[#This Row],[Duration in Seconds]]&lt;600,"Medium",Table1[[#This Row],[Duration in Seconds]]&lt;1800,"Long",Table1[[#This Row],[Duration in Seconds]]&gt;1800,"Very Long")</f>
        <v>Short</v>
      </c>
    </row>
    <row r="17" spans="1:25" x14ac:dyDescent="0.3">
      <c r="A17" s="3" t="s">
        <v>1438</v>
      </c>
      <c r="B17" s="6">
        <v>371268</v>
      </c>
      <c r="C17" s="14" t="s">
        <v>1439</v>
      </c>
      <c r="D17" s="3" t="s">
        <v>1440</v>
      </c>
      <c r="E17" s="14" t="s">
        <v>1441</v>
      </c>
      <c r="F17" s="2" t="s">
        <v>26</v>
      </c>
      <c r="G17" s="6">
        <v>526000</v>
      </c>
      <c r="H17" s="2">
        <v>138395780</v>
      </c>
      <c r="I17" s="7">
        <v>1.6666666666666666E-2</v>
      </c>
      <c r="J17" s="8">
        <v>1440</v>
      </c>
      <c r="K17" s="9">
        <v>44807</v>
      </c>
      <c r="L17" s="6">
        <v>20000</v>
      </c>
      <c r="M17" s="2" t="s">
        <v>226</v>
      </c>
      <c r="N17" s="2" t="s">
        <v>29</v>
      </c>
      <c r="O17" s="2" t="s">
        <v>28</v>
      </c>
      <c r="P17" s="2">
        <v>0</v>
      </c>
      <c r="Q17" s="6">
        <v>1221</v>
      </c>
      <c r="R17" s="9">
        <v>44809</v>
      </c>
      <c r="S17" s="2">
        <v>2160</v>
      </c>
      <c r="T17" s="2">
        <v>850</v>
      </c>
      <c r="U17" s="2">
        <v>43</v>
      </c>
      <c r="V17" s="2" t="s">
        <v>29</v>
      </c>
      <c r="W17" s="2">
        <v>7</v>
      </c>
      <c r="X17" s="2" t="s">
        <v>1719</v>
      </c>
      <c r="Y17" s="6" t="str" cm="1">
        <f t="array" ref="Y17">_xlfn.IFS(Table1[[#This Row],[Duration in Seconds]]&lt;120,"Very short",Table1[[#This Row],[Duration in Seconds]]&lt;360,"Short",Table1[[#This Row],[Duration in Seconds]]&lt;600,"Medium",Table1[[#This Row],[Duration in Seconds]]&lt;1800,"Long",Table1[[#This Row],[Duration in Seconds]]&gt;1800,"Very Long")</f>
        <v>Long</v>
      </c>
    </row>
    <row r="18" spans="1:25" x14ac:dyDescent="0.3">
      <c r="A18" s="2" t="s">
        <v>745</v>
      </c>
      <c r="B18" s="6">
        <v>1250286</v>
      </c>
      <c r="C18" s="2" t="s">
        <v>746</v>
      </c>
      <c r="D18" s="2" t="s">
        <v>747</v>
      </c>
      <c r="E18" s="2" t="s">
        <v>748</v>
      </c>
      <c r="F18" s="2" t="s">
        <v>54</v>
      </c>
      <c r="G18" s="2">
        <v>35300000</v>
      </c>
      <c r="H18" s="2">
        <v>1582960304</v>
      </c>
      <c r="I18" s="10">
        <v>4.340277777777778E-3</v>
      </c>
      <c r="J18" s="8">
        <v>375</v>
      </c>
      <c r="K18" s="9">
        <v>44257</v>
      </c>
      <c r="L18" s="2">
        <v>12000</v>
      </c>
      <c r="M18" s="2" t="s">
        <v>27</v>
      </c>
      <c r="N18" s="2" t="s">
        <v>28</v>
      </c>
      <c r="O18" s="2" t="s">
        <v>28</v>
      </c>
      <c r="P18" s="2">
        <v>0</v>
      </c>
      <c r="Q18" s="2">
        <v>1000</v>
      </c>
      <c r="R18" s="9">
        <v>44815</v>
      </c>
      <c r="S18" s="2">
        <v>2160</v>
      </c>
      <c r="T18" s="2">
        <v>20899</v>
      </c>
      <c r="U18" s="2">
        <v>170</v>
      </c>
      <c r="V18" s="2" t="s">
        <v>29</v>
      </c>
      <c r="W18" s="2">
        <v>2</v>
      </c>
      <c r="X18" s="2" t="s">
        <v>598</v>
      </c>
      <c r="Y18" s="6" t="str" cm="1">
        <f t="array" ref="Y18">_xlfn.IFS(Table1[[#This Row],[Duration in Seconds]]&lt;120,"Very short",Table1[[#This Row],[Duration in Seconds]]&lt;360,"Short",Table1[[#This Row],[Duration in Seconds]]&lt;600,"Medium",Table1[[#This Row],[Duration in Seconds]]&lt;1800,"Long",Table1[[#This Row],[Duration in Seconds]]&gt;1800,"Very Long")</f>
        <v>Medium</v>
      </c>
    </row>
    <row r="19" spans="1:25" x14ac:dyDescent="0.3">
      <c r="A19" s="2" t="s">
        <v>2956</v>
      </c>
      <c r="B19" s="6">
        <v>115636</v>
      </c>
      <c r="C19" s="2" t="s">
        <v>2957</v>
      </c>
      <c r="D19" s="2" t="s">
        <v>2952</v>
      </c>
      <c r="E19" s="2" t="s">
        <v>2953</v>
      </c>
      <c r="F19" s="2" t="s">
        <v>26</v>
      </c>
      <c r="G19" s="2">
        <v>29200</v>
      </c>
      <c r="H19" s="2">
        <v>1951843</v>
      </c>
      <c r="I19" s="10">
        <v>5.8796296296296296E-3</v>
      </c>
      <c r="J19" s="8">
        <v>508</v>
      </c>
      <c r="K19" s="9">
        <v>44803</v>
      </c>
      <c r="L19" s="2">
        <v>2600</v>
      </c>
      <c r="M19" s="2" t="s">
        <v>2565</v>
      </c>
      <c r="N19" s="2" t="s">
        <v>28</v>
      </c>
      <c r="O19" s="2" t="s">
        <v>28</v>
      </c>
      <c r="P19" s="2">
        <v>0</v>
      </c>
      <c r="Q19" s="2">
        <v>77</v>
      </c>
      <c r="R19" s="9">
        <v>44824</v>
      </c>
      <c r="S19" s="2">
        <v>1080</v>
      </c>
      <c r="T19" s="2">
        <v>47</v>
      </c>
      <c r="U19" s="2">
        <v>1</v>
      </c>
      <c r="V19" s="2" t="s">
        <v>29</v>
      </c>
      <c r="W19" s="2">
        <v>1</v>
      </c>
      <c r="X19" s="2" t="s">
        <v>2973</v>
      </c>
      <c r="Y19" s="6" t="str" cm="1">
        <f t="array" ref="Y19">_xlfn.IFS(Table1[[#This Row],[Duration in Seconds]]&lt;120,"Very short",Table1[[#This Row],[Duration in Seconds]]&lt;360,"Short",Table1[[#This Row],[Duration in Seconds]]&lt;600,"Medium",Table1[[#This Row],[Duration in Seconds]]&lt;1800,"Long",Table1[[#This Row],[Duration in Seconds]]&gt;1800,"Very Long")</f>
        <v>Medium</v>
      </c>
    </row>
    <row r="20" spans="1:25" x14ac:dyDescent="0.3">
      <c r="A20" s="2" t="s">
        <v>656</v>
      </c>
      <c r="B20" s="6">
        <v>1770573</v>
      </c>
      <c r="C20" s="2" t="s">
        <v>657</v>
      </c>
      <c r="D20" s="2" t="s">
        <v>650</v>
      </c>
      <c r="E20" s="2" t="s">
        <v>651</v>
      </c>
      <c r="F20" s="2" t="s">
        <v>26</v>
      </c>
      <c r="G20" s="2">
        <v>16000000</v>
      </c>
      <c r="H20" s="2">
        <v>116090698</v>
      </c>
      <c r="I20" s="10">
        <v>1.40625E-2</v>
      </c>
      <c r="J20" s="8">
        <v>1215</v>
      </c>
      <c r="K20" s="9">
        <v>44852</v>
      </c>
      <c r="L20" s="2">
        <v>42000</v>
      </c>
      <c r="M20" s="2" t="s">
        <v>27</v>
      </c>
      <c r="N20" s="2" t="s">
        <v>625</v>
      </c>
      <c r="O20" s="2" t="s">
        <v>28</v>
      </c>
      <c r="P20" s="2">
        <v>0</v>
      </c>
      <c r="Q20" s="2">
        <v>6137</v>
      </c>
      <c r="R20" s="9">
        <v>44794</v>
      </c>
      <c r="S20" s="2">
        <v>2160</v>
      </c>
      <c r="T20" s="2">
        <v>145</v>
      </c>
      <c r="U20" s="2">
        <v>4</v>
      </c>
      <c r="V20" s="2" t="s">
        <v>29</v>
      </c>
      <c r="W20" s="2">
        <v>3</v>
      </c>
      <c r="X20" s="2" t="s">
        <v>598</v>
      </c>
      <c r="Y20" s="6" t="str" cm="1">
        <f t="array" ref="Y20">_xlfn.IFS(Table1[[#This Row],[Duration in Seconds]]&lt;120,"Very short",Table1[[#This Row],[Duration in Seconds]]&lt;360,"Short",Table1[[#This Row],[Duration in Seconds]]&lt;600,"Medium",Table1[[#This Row],[Duration in Seconds]]&lt;1800,"Long",Table1[[#This Row],[Duration in Seconds]]&gt;1800,"Very Long")</f>
        <v>Long</v>
      </c>
    </row>
    <row r="21" spans="1:25" x14ac:dyDescent="0.3">
      <c r="A21" s="3" t="s">
        <v>1497</v>
      </c>
      <c r="B21" s="6">
        <v>235881</v>
      </c>
      <c r="C21" s="4" t="s">
        <v>1498</v>
      </c>
      <c r="D21" s="3" t="s">
        <v>1499</v>
      </c>
      <c r="E21" s="3" t="s">
        <v>1500</v>
      </c>
      <c r="F21" s="2" t="s">
        <v>26</v>
      </c>
      <c r="G21" s="6">
        <v>63200</v>
      </c>
      <c r="H21" s="2">
        <v>7953522</v>
      </c>
      <c r="I21" s="7">
        <v>5.6481481481481478E-3</v>
      </c>
      <c r="J21" s="8">
        <v>488</v>
      </c>
      <c r="K21" s="9">
        <v>44680</v>
      </c>
      <c r="L21" s="6">
        <v>10000</v>
      </c>
      <c r="M21" s="2" t="s">
        <v>226</v>
      </c>
      <c r="N21" s="2" t="s">
        <v>29</v>
      </c>
      <c r="O21" s="2" t="s">
        <v>28</v>
      </c>
      <c r="P21" s="2">
        <v>0</v>
      </c>
      <c r="Q21" s="6">
        <v>1330</v>
      </c>
      <c r="R21" s="9">
        <v>44695</v>
      </c>
      <c r="S21" s="2">
        <v>1080</v>
      </c>
      <c r="T21" s="2">
        <v>68</v>
      </c>
      <c r="U21" s="2">
        <v>2</v>
      </c>
      <c r="V21" s="2" t="s">
        <v>28</v>
      </c>
      <c r="W21" s="2">
        <v>1</v>
      </c>
      <c r="X21" s="2" t="s">
        <v>1719</v>
      </c>
      <c r="Y21" s="6" t="str" cm="1">
        <f t="array" ref="Y21">_xlfn.IFS(Table1[[#This Row],[Duration in Seconds]]&lt;120,"Very short",Table1[[#This Row],[Duration in Seconds]]&lt;360,"Short",Table1[[#This Row],[Duration in Seconds]]&lt;600,"Medium",Table1[[#This Row],[Duration in Seconds]]&lt;1800,"Long",Table1[[#This Row],[Duration in Seconds]]&gt;1800,"Very Long")</f>
        <v>Medium</v>
      </c>
    </row>
    <row r="22" spans="1:25" x14ac:dyDescent="0.3">
      <c r="A22" s="3" t="s">
        <v>1571</v>
      </c>
      <c r="B22" s="6">
        <v>11234302</v>
      </c>
      <c r="C22" s="4" t="s">
        <v>1572</v>
      </c>
      <c r="D22" s="3" t="s">
        <v>1573</v>
      </c>
      <c r="E22" s="3" t="s">
        <v>1574</v>
      </c>
      <c r="F22" s="2" t="s">
        <v>26</v>
      </c>
      <c r="G22" s="6">
        <v>7060000</v>
      </c>
      <c r="H22" s="2">
        <v>665465558</v>
      </c>
      <c r="I22" s="7">
        <v>1.3761574074074074E-2</v>
      </c>
      <c r="J22" s="8">
        <v>1189</v>
      </c>
      <c r="K22" s="9">
        <v>44776</v>
      </c>
      <c r="L22" s="6">
        <v>1100000</v>
      </c>
      <c r="M22" s="2" t="s">
        <v>226</v>
      </c>
      <c r="N22" s="2" t="s">
        <v>29</v>
      </c>
      <c r="O22" s="2" t="s">
        <v>28</v>
      </c>
      <c r="P22" s="2">
        <v>1</v>
      </c>
      <c r="Q22" s="6">
        <v>78759</v>
      </c>
      <c r="R22" s="9">
        <v>44808</v>
      </c>
      <c r="S22" s="2">
        <v>2160</v>
      </c>
      <c r="T22" s="2">
        <v>108</v>
      </c>
      <c r="U22" s="2">
        <v>11</v>
      </c>
      <c r="V22" s="2" t="s">
        <v>29</v>
      </c>
      <c r="W22" s="2">
        <v>1</v>
      </c>
      <c r="X22" s="2" t="s">
        <v>1719</v>
      </c>
      <c r="Y22" s="6" t="str" cm="1">
        <f t="array" ref="Y22">_xlfn.IFS(Table1[[#This Row],[Duration in Seconds]]&lt;120,"Very short",Table1[[#This Row],[Duration in Seconds]]&lt;360,"Short",Table1[[#This Row],[Duration in Seconds]]&lt;600,"Medium",Table1[[#This Row],[Duration in Seconds]]&lt;1800,"Long",Table1[[#This Row],[Duration in Seconds]]&gt;1800,"Very Long")</f>
        <v>Long</v>
      </c>
    </row>
    <row r="23" spans="1:25" x14ac:dyDescent="0.3">
      <c r="A23" s="2" t="s">
        <v>1816</v>
      </c>
      <c r="B23" s="6">
        <v>151671688</v>
      </c>
      <c r="C23" s="2" t="s">
        <v>1817</v>
      </c>
      <c r="D23" s="2" t="s">
        <v>1818</v>
      </c>
      <c r="E23" s="2" t="s">
        <v>1819</v>
      </c>
      <c r="F23" s="2" t="s">
        <v>54</v>
      </c>
      <c r="G23" s="6">
        <v>405000</v>
      </c>
      <c r="H23" s="6">
        <v>151596424</v>
      </c>
      <c r="I23" s="12">
        <v>6.8634259259259256E-3</v>
      </c>
      <c r="J23" s="8">
        <v>593</v>
      </c>
      <c r="K23" s="13">
        <v>40012</v>
      </c>
      <c r="L23" s="6">
        <v>911000</v>
      </c>
      <c r="M23" s="2" t="s">
        <v>27</v>
      </c>
      <c r="N23" s="2" t="s">
        <v>29</v>
      </c>
      <c r="O23" s="2" t="s">
        <v>28</v>
      </c>
      <c r="P23" s="2">
        <v>0</v>
      </c>
      <c r="Q23" s="6">
        <v>32478</v>
      </c>
      <c r="R23" s="13">
        <v>44825</v>
      </c>
      <c r="S23" s="2">
        <v>720</v>
      </c>
      <c r="T23" s="6">
        <v>15</v>
      </c>
      <c r="U23" s="2">
        <v>0</v>
      </c>
      <c r="V23" s="2" t="s">
        <v>29</v>
      </c>
      <c r="W23" s="2">
        <v>0</v>
      </c>
      <c r="X23" s="2" t="s">
        <v>2011</v>
      </c>
      <c r="Y23" s="6" t="str" cm="1">
        <f t="array" ref="Y23">_xlfn.IFS(Table1[[#This Row],[Duration in Seconds]]&lt;120,"Very short",Table1[[#This Row],[Duration in Seconds]]&lt;360,"Short",Table1[[#This Row],[Duration in Seconds]]&lt;600,"Medium",Table1[[#This Row],[Duration in Seconds]]&lt;1800,"Long",Table1[[#This Row],[Duration in Seconds]]&gt;1800,"Very Long")</f>
        <v>Medium</v>
      </c>
    </row>
    <row r="24" spans="1:25" x14ac:dyDescent="0.3">
      <c r="A24" s="2" t="s">
        <v>977</v>
      </c>
      <c r="B24" s="6">
        <v>68333</v>
      </c>
      <c r="C24" s="2" t="s">
        <v>978</v>
      </c>
      <c r="D24" s="2" t="s">
        <v>979</v>
      </c>
      <c r="E24" s="2" t="s">
        <v>980</v>
      </c>
      <c r="F24" s="2" t="s">
        <v>26</v>
      </c>
      <c r="G24" s="2">
        <v>2930000</v>
      </c>
      <c r="H24" s="2">
        <v>21517243</v>
      </c>
      <c r="I24" s="10">
        <v>6.5740740740740733E-3</v>
      </c>
      <c r="J24" s="8">
        <v>568</v>
      </c>
      <c r="K24" s="9">
        <v>44740</v>
      </c>
      <c r="L24" s="2">
        <v>1900</v>
      </c>
      <c r="M24" s="2" t="s">
        <v>27</v>
      </c>
      <c r="N24" s="2" t="s">
        <v>28</v>
      </c>
      <c r="O24" s="2" t="s">
        <v>28</v>
      </c>
      <c r="P24" s="2">
        <v>2</v>
      </c>
      <c r="Q24" s="2">
        <v>135</v>
      </c>
      <c r="R24" s="9">
        <v>44815</v>
      </c>
      <c r="S24" s="2">
        <v>1080</v>
      </c>
      <c r="T24" s="2">
        <v>383</v>
      </c>
      <c r="U24" s="2">
        <v>45</v>
      </c>
      <c r="V24" s="2" t="s">
        <v>29</v>
      </c>
      <c r="W24" s="2">
        <v>2</v>
      </c>
      <c r="X24" s="2" t="s">
        <v>598</v>
      </c>
      <c r="Y24" s="6" t="str" cm="1">
        <f t="array" ref="Y24">_xlfn.IFS(Table1[[#This Row],[Duration in Seconds]]&lt;120,"Very short",Table1[[#This Row],[Duration in Seconds]]&lt;360,"Short",Table1[[#This Row],[Duration in Seconds]]&lt;600,"Medium",Table1[[#This Row],[Duration in Seconds]]&lt;1800,"Long",Table1[[#This Row],[Duration in Seconds]]&gt;1800,"Very Long")</f>
        <v>Medium</v>
      </c>
    </row>
    <row r="25" spans="1:25" x14ac:dyDescent="0.3">
      <c r="A25" s="2" t="s">
        <v>1764</v>
      </c>
      <c r="B25" s="6">
        <v>8551935</v>
      </c>
      <c r="C25" s="2" t="s">
        <v>1765</v>
      </c>
      <c r="D25" s="2" t="s">
        <v>1766</v>
      </c>
      <c r="E25" s="2" t="s">
        <v>1767</v>
      </c>
      <c r="F25" s="2" t="s">
        <v>26</v>
      </c>
      <c r="G25" s="6">
        <v>4200000</v>
      </c>
      <c r="H25" s="6">
        <v>310394965</v>
      </c>
      <c r="I25" s="12">
        <v>9.3518518518518525E-3</v>
      </c>
      <c r="J25" s="8">
        <v>808</v>
      </c>
      <c r="K25" s="13">
        <v>44134</v>
      </c>
      <c r="L25" s="6">
        <v>217000</v>
      </c>
      <c r="M25" s="2" t="s">
        <v>27</v>
      </c>
      <c r="N25" s="2" t="s">
        <v>28</v>
      </c>
      <c r="O25" s="2" t="s">
        <v>28</v>
      </c>
      <c r="P25" s="2">
        <v>0</v>
      </c>
      <c r="Q25" s="6">
        <v>6603</v>
      </c>
      <c r="R25" s="13">
        <v>44825</v>
      </c>
      <c r="S25" s="2">
        <v>1080</v>
      </c>
      <c r="T25" s="6">
        <v>253</v>
      </c>
      <c r="U25" s="2">
        <v>20</v>
      </c>
      <c r="V25" s="2" t="s">
        <v>29</v>
      </c>
      <c r="W25" s="2">
        <v>1</v>
      </c>
      <c r="X25" s="2" t="s">
        <v>2011</v>
      </c>
      <c r="Y25" s="6" t="str" cm="1">
        <f t="array" ref="Y25">_xlfn.IFS(Table1[[#This Row],[Duration in Seconds]]&lt;120,"Very short",Table1[[#This Row],[Duration in Seconds]]&lt;360,"Short",Table1[[#This Row],[Duration in Seconds]]&lt;600,"Medium",Table1[[#This Row],[Duration in Seconds]]&lt;1800,"Long",Table1[[#This Row],[Duration in Seconds]]&gt;1800,"Very Long")</f>
        <v>Long</v>
      </c>
    </row>
    <row r="26" spans="1:25" x14ac:dyDescent="0.3">
      <c r="A26" s="2" t="s">
        <v>826</v>
      </c>
      <c r="B26" s="6">
        <v>153649156</v>
      </c>
      <c r="C26" s="2" t="s">
        <v>827</v>
      </c>
      <c r="D26" s="2" t="s">
        <v>828</v>
      </c>
      <c r="E26" s="2" t="s">
        <v>829</v>
      </c>
      <c r="F26" s="2" t="s">
        <v>26</v>
      </c>
      <c r="G26" s="2">
        <v>72600000</v>
      </c>
      <c r="H26" s="2">
        <v>1381226940</v>
      </c>
      <c r="I26" s="10">
        <v>6.9444444444444441E-3</v>
      </c>
      <c r="J26" s="8">
        <v>600</v>
      </c>
      <c r="K26" s="9">
        <v>43214</v>
      </c>
      <c r="L26" s="2">
        <v>2100000</v>
      </c>
      <c r="M26" s="2" t="s">
        <v>54</v>
      </c>
      <c r="N26" s="2" t="s">
        <v>29</v>
      </c>
      <c r="O26" s="2" t="s">
        <v>28</v>
      </c>
      <c r="P26" s="2">
        <v>0</v>
      </c>
      <c r="Q26" s="2">
        <v>33768</v>
      </c>
      <c r="R26" s="9">
        <v>44826</v>
      </c>
      <c r="S26" s="2">
        <v>1080</v>
      </c>
      <c r="T26" s="2">
        <v>264</v>
      </c>
      <c r="U26" s="2">
        <v>7</v>
      </c>
      <c r="V26" s="2" t="s">
        <v>29</v>
      </c>
      <c r="W26" s="2">
        <v>1</v>
      </c>
      <c r="X26" s="2" t="s">
        <v>598</v>
      </c>
      <c r="Y26" s="6" t="str" cm="1">
        <f t="array" ref="Y26">_xlfn.IFS(Table1[[#This Row],[Duration in Seconds]]&lt;120,"Very short",Table1[[#This Row],[Duration in Seconds]]&lt;360,"Short",Table1[[#This Row],[Duration in Seconds]]&lt;600,"Medium",Table1[[#This Row],[Duration in Seconds]]&lt;1800,"Long",Table1[[#This Row],[Duration in Seconds]]&gt;1800,"Very Long")</f>
        <v>Long</v>
      </c>
    </row>
    <row r="27" spans="1:25" x14ac:dyDescent="0.3">
      <c r="A27" s="2" t="s">
        <v>957</v>
      </c>
      <c r="B27" s="6">
        <v>3517520</v>
      </c>
      <c r="C27" s="2" t="s">
        <v>958</v>
      </c>
      <c r="D27" s="2" t="s">
        <v>959</v>
      </c>
      <c r="E27" s="2" t="s">
        <v>960</v>
      </c>
      <c r="F27" s="2" t="s">
        <v>54</v>
      </c>
      <c r="G27" s="2">
        <v>2190000</v>
      </c>
      <c r="H27" s="2">
        <v>300672370</v>
      </c>
      <c r="I27" s="10">
        <v>1.4791666666666668E-2</v>
      </c>
      <c r="J27" s="8">
        <v>1278</v>
      </c>
      <c r="K27" s="9">
        <v>44799</v>
      </c>
      <c r="L27" s="2">
        <v>0</v>
      </c>
      <c r="M27" s="2" t="s">
        <v>73</v>
      </c>
      <c r="N27" s="2" t="s">
        <v>29</v>
      </c>
      <c r="O27" s="2" t="s">
        <v>28</v>
      </c>
      <c r="P27" s="2">
        <v>3</v>
      </c>
      <c r="Q27" s="2">
        <v>0</v>
      </c>
      <c r="R27" s="2" t="s">
        <v>54</v>
      </c>
      <c r="S27" s="2">
        <v>1080</v>
      </c>
      <c r="T27" s="2">
        <v>67</v>
      </c>
      <c r="U27" s="2">
        <v>4</v>
      </c>
      <c r="V27" s="2" t="s">
        <v>29</v>
      </c>
      <c r="W27" s="2">
        <v>0</v>
      </c>
      <c r="X27" s="2" t="s">
        <v>598</v>
      </c>
      <c r="Y27" s="6" t="str" cm="1">
        <f t="array" ref="Y27">_xlfn.IFS(Table1[[#This Row],[Duration in Seconds]]&lt;120,"Very short",Table1[[#This Row],[Duration in Seconds]]&lt;360,"Short",Table1[[#This Row],[Duration in Seconds]]&lt;600,"Medium",Table1[[#This Row],[Duration in Seconds]]&lt;1800,"Long",Table1[[#This Row],[Duration in Seconds]]&gt;1800,"Very Long")</f>
        <v>Long</v>
      </c>
    </row>
    <row r="28" spans="1:25" x14ac:dyDescent="0.3">
      <c r="A28" s="3" t="s">
        <v>1687</v>
      </c>
      <c r="B28" s="6">
        <v>1118970</v>
      </c>
      <c r="C28" s="3" t="s">
        <v>1688</v>
      </c>
      <c r="D28" s="3" t="s">
        <v>1689</v>
      </c>
      <c r="E28" s="2" t="s">
        <v>1690</v>
      </c>
      <c r="F28" s="3" t="s">
        <v>86</v>
      </c>
      <c r="G28" s="6">
        <v>1930000</v>
      </c>
      <c r="H28" s="2">
        <v>359288086</v>
      </c>
      <c r="I28" s="7">
        <v>6.9791666666666674E-3</v>
      </c>
      <c r="J28" s="8">
        <v>603</v>
      </c>
      <c r="K28" s="9">
        <v>44082</v>
      </c>
      <c r="L28" s="6">
        <v>39000</v>
      </c>
      <c r="M28" s="2" t="s">
        <v>27</v>
      </c>
      <c r="N28" s="2" t="s">
        <v>28</v>
      </c>
      <c r="O28" s="2" t="s">
        <v>28</v>
      </c>
      <c r="P28" s="2">
        <v>1</v>
      </c>
      <c r="Q28" s="6">
        <v>2861</v>
      </c>
      <c r="R28" s="9">
        <v>44813</v>
      </c>
      <c r="S28" s="2">
        <v>1080</v>
      </c>
      <c r="T28" s="2">
        <v>83</v>
      </c>
      <c r="U28" s="2"/>
      <c r="V28" s="2" t="s">
        <v>29</v>
      </c>
      <c r="W28" s="2">
        <v>0</v>
      </c>
      <c r="X28" s="2" t="s">
        <v>1719</v>
      </c>
      <c r="Y28" s="6" t="str" cm="1">
        <f t="array" ref="Y28">_xlfn.IFS(Table1[[#This Row],[Duration in Seconds]]&lt;120,"Very short",Table1[[#This Row],[Duration in Seconds]]&lt;360,"Short",Table1[[#This Row],[Duration in Seconds]]&lt;600,"Medium",Table1[[#This Row],[Duration in Seconds]]&lt;1800,"Long",Table1[[#This Row],[Duration in Seconds]]&gt;1800,"Very Long")</f>
        <v>Long</v>
      </c>
    </row>
    <row r="29" spans="1:25" x14ac:dyDescent="0.3">
      <c r="A29" s="2" t="s">
        <v>1832</v>
      </c>
      <c r="B29" s="6">
        <v>3346789</v>
      </c>
      <c r="C29" s="2" t="s">
        <v>1833</v>
      </c>
      <c r="D29" s="2" t="s">
        <v>1834</v>
      </c>
      <c r="E29" s="2" t="s">
        <v>1835</v>
      </c>
      <c r="F29" s="2" t="s">
        <v>54</v>
      </c>
      <c r="G29" s="6">
        <v>219000</v>
      </c>
      <c r="H29" s="6">
        <v>11785885</v>
      </c>
      <c r="I29" s="12">
        <v>2.1261574074074075E-2</v>
      </c>
      <c r="J29" s="8">
        <v>1837</v>
      </c>
      <c r="K29" s="13">
        <v>43997</v>
      </c>
      <c r="L29" s="6">
        <v>43000</v>
      </c>
      <c r="M29" s="2" t="s">
        <v>27</v>
      </c>
      <c r="N29" s="2" t="s">
        <v>29</v>
      </c>
      <c r="O29" s="2" t="s">
        <v>28</v>
      </c>
      <c r="P29" s="2">
        <v>3</v>
      </c>
      <c r="Q29" s="6">
        <v>494</v>
      </c>
      <c r="R29" s="13">
        <v>44821</v>
      </c>
      <c r="S29" s="2">
        <v>1080</v>
      </c>
      <c r="T29" s="6">
        <v>86</v>
      </c>
      <c r="U29" s="2">
        <v>11</v>
      </c>
      <c r="V29" s="2" t="s">
        <v>29</v>
      </c>
      <c r="W29" s="2">
        <v>2</v>
      </c>
      <c r="X29" s="2" t="s">
        <v>2011</v>
      </c>
      <c r="Y29" s="6" t="str" cm="1">
        <f t="array" ref="Y29">_xlfn.IFS(Table1[[#This Row],[Duration in Seconds]]&lt;120,"Very short",Table1[[#This Row],[Duration in Seconds]]&lt;360,"Short",Table1[[#This Row],[Duration in Seconds]]&lt;600,"Medium",Table1[[#This Row],[Duration in Seconds]]&lt;1800,"Long",Table1[[#This Row],[Duration in Seconds]]&gt;1800,"Very Long")</f>
        <v>Very Long</v>
      </c>
    </row>
    <row r="30" spans="1:25" x14ac:dyDescent="0.3">
      <c r="A30" s="3" t="s">
        <v>1434</v>
      </c>
      <c r="B30" s="6">
        <v>909640</v>
      </c>
      <c r="C30" s="14" t="s">
        <v>1435</v>
      </c>
      <c r="D30" s="3" t="s">
        <v>1436</v>
      </c>
      <c r="E30" s="3" t="s">
        <v>1437</v>
      </c>
      <c r="F30" s="2" t="s">
        <v>26</v>
      </c>
      <c r="G30" s="6">
        <v>209000</v>
      </c>
      <c r="H30" s="2">
        <v>5827463</v>
      </c>
      <c r="I30" s="7">
        <v>1.7071759259259259E-2</v>
      </c>
      <c r="J30" s="8">
        <v>1475</v>
      </c>
      <c r="K30" s="9">
        <v>44804</v>
      </c>
      <c r="L30" s="6">
        <v>34000</v>
      </c>
      <c r="M30" s="2" t="s">
        <v>226</v>
      </c>
      <c r="N30" s="2" t="s">
        <v>29</v>
      </c>
      <c r="O30" s="2" t="s">
        <v>28</v>
      </c>
      <c r="P30" s="2">
        <v>0</v>
      </c>
      <c r="Q30" s="6">
        <v>1368</v>
      </c>
      <c r="R30" s="9">
        <v>44806</v>
      </c>
      <c r="S30" s="2">
        <v>2160</v>
      </c>
      <c r="T30" s="2">
        <v>13</v>
      </c>
      <c r="U30" s="2"/>
      <c r="V30" s="2" t="s">
        <v>29</v>
      </c>
      <c r="W30" s="2">
        <v>0</v>
      </c>
      <c r="X30" s="2" t="s">
        <v>1719</v>
      </c>
      <c r="Y30" s="6" t="str" cm="1">
        <f t="array" ref="Y30">_xlfn.IFS(Table1[[#This Row],[Duration in Seconds]]&lt;120,"Very short",Table1[[#This Row],[Duration in Seconds]]&lt;360,"Short",Table1[[#This Row],[Duration in Seconds]]&lt;600,"Medium",Table1[[#This Row],[Duration in Seconds]]&lt;1800,"Long",Table1[[#This Row],[Duration in Seconds]]&gt;1800,"Very Long")</f>
        <v>Long</v>
      </c>
    </row>
    <row r="31" spans="1:25" x14ac:dyDescent="0.3">
      <c r="A31" s="2" t="s">
        <v>790</v>
      </c>
      <c r="B31" s="6">
        <v>2858740</v>
      </c>
      <c r="C31" s="2" t="s">
        <v>791</v>
      </c>
      <c r="D31" s="2" t="s">
        <v>788</v>
      </c>
      <c r="E31" s="2" t="s">
        <v>789</v>
      </c>
      <c r="F31" s="2" t="s">
        <v>54</v>
      </c>
      <c r="G31" s="2">
        <v>30300000</v>
      </c>
      <c r="H31" s="2">
        <v>25216557237</v>
      </c>
      <c r="I31" s="10">
        <v>2.3032407407407407E-3</v>
      </c>
      <c r="J31" s="8">
        <v>199</v>
      </c>
      <c r="K31" s="9">
        <v>44820</v>
      </c>
      <c r="L31" s="2">
        <v>3100</v>
      </c>
      <c r="M31" s="2" t="s">
        <v>27</v>
      </c>
      <c r="N31" s="2" t="s">
        <v>625</v>
      </c>
      <c r="O31" s="2" t="s">
        <v>28</v>
      </c>
      <c r="P31" s="2">
        <v>2</v>
      </c>
      <c r="Q31" s="2">
        <v>0</v>
      </c>
      <c r="R31" s="2" t="s">
        <v>54</v>
      </c>
      <c r="S31" s="2">
        <v>1080</v>
      </c>
      <c r="T31" s="2">
        <v>1812</v>
      </c>
      <c r="U31" s="2">
        <v>43</v>
      </c>
      <c r="V31" s="2" t="s">
        <v>29</v>
      </c>
      <c r="W31" s="2">
        <v>2</v>
      </c>
      <c r="X31" s="2" t="s">
        <v>598</v>
      </c>
      <c r="Y31" s="6" t="str" cm="1">
        <f t="array" ref="Y31">_xlfn.IFS(Table1[[#This Row],[Duration in Seconds]]&lt;120,"Very short",Table1[[#This Row],[Duration in Seconds]]&lt;360,"Short",Table1[[#This Row],[Duration in Seconds]]&lt;600,"Medium",Table1[[#This Row],[Duration in Seconds]]&lt;1800,"Long",Table1[[#This Row],[Duration in Seconds]]&gt;1800,"Very Long")</f>
        <v>Short</v>
      </c>
    </row>
    <row r="32" spans="1:25" x14ac:dyDescent="0.3">
      <c r="A32" s="3" t="s">
        <v>1695</v>
      </c>
      <c r="B32" s="6">
        <v>2140193</v>
      </c>
      <c r="C32" s="3" t="s">
        <v>1696</v>
      </c>
      <c r="D32" s="3" t="s">
        <v>1697</v>
      </c>
      <c r="E32" s="2" t="s">
        <v>1698</v>
      </c>
      <c r="F32" s="3" t="s">
        <v>26</v>
      </c>
      <c r="G32" s="6">
        <v>18200000</v>
      </c>
      <c r="H32" s="2">
        <v>4357678046</v>
      </c>
      <c r="I32" s="7">
        <v>1.3935185185185184E-2</v>
      </c>
      <c r="J32" s="8">
        <v>1204</v>
      </c>
      <c r="K32" s="9">
        <v>44825</v>
      </c>
      <c r="L32" s="6">
        <v>21000</v>
      </c>
      <c r="M32" s="2" t="s">
        <v>27</v>
      </c>
      <c r="N32" s="2" t="s">
        <v>28</v>
      </c>
      <c r="O32" s="2" t="s">
        <v>28</v>
      </c>
      <c r="P32" s="2">
        <v>0</v>
      </c>
      <c r="Q32" s="6">
        <v>3847</v>
      </c>
      <c r="R32" s="9">
        <v>44826</v>
      </c>
      <c r="S32" s="2">
        <v>2160</v>
      </c>
      <c r="T32" s="2">
        <v>2064</v>
      </c>
      <c r="U32" s="2">
        <v>11</v>
      </c>
      <c r="V32" s="2" t="s">
        <v>29</v>
      </c>
      <c r="W32" s="2">
        <v>0</v>
      </c>
      <c r="X32" s="2" t="s">
        <v>1719</v>
      </c>
      <c r="Y32" s="6" t="str" cm="1">
        <f t="array" ref="Y32">_xlfn.IFS(Table1[[#This Row],[Duration in Seconds]]&lt;120,"Very short",Table1[[#This Row],[Duration in Seconds]]&lt;360,"Short",Table1[[#This Row],[Duration in Seconds]]&lt;600,"Medium",Table1[[#This Row],[Duration in Seconds]]&lt;1800,"Long",Table1[[#This Row],[Duration in Seconds]]&gt;1800,"Very Long")</f>
        <v>Long</v>
      </c>
    </row>
    <row r="33" spans="1:25" x14ac:dyDescent="0.3">
      <c r="A33" s="2" t="s">
        <v>808</v>
      </c>
      <c r="B33" s="6">
        <v>3278291072</v>
      </c>
      <c r="C33" s="2" t="s">
        <v>809</v>
      </c>
      <c r="D33" s="2" t="s">
        <v>810</v>
      </c>
      <c r="E33" s="2" t="s">
        <v>811</v>
      </c>
      <c r="F33" s="2" t="s">
        <v>26</v>
      </c>
      <c r="G33" s="2">
        <v>52400000</v>
      </c>
      <c r="H33" s="2">
        <v>28173317993</v>
      </c>
      <c r="I33" s="10">
        <v>3.2291666666666666E-3</v>
      </c>
      <c r="J33" s="8">
        <v>279</v>
      </c>
      <c r="K33" s="9">
        <v>43048</v>
      </c>
      <c r="L33" s="2">
        <v>18000000</v>
      </c>
      <c r="M33" s="2" t="s">
        <v>27</v>
      </c>
      <c r="N33" s="2" t="s">
        <v>29</v>
      </c>
      <c r="O33" s="2" t="s">
        <v>28</v>
      </c>
      <c r="P33" s="2">
        <v>3</v>
      </c>
      <c r="Q33" s="2">
        <v>476983</v>
      </c>
      <c r="R33" s="9">
        <v>44825</v>
      </c>
      <c r="S33" s="2">
        <v>2160</v>
      </c>
      <c r="T33" s="2">
        <v>257</v>
      </c>
      <c r="U33" s="2">
        <v>30</v>
      </c>
      <c r="V33" s="2" t="s">
        <v>29</v>
      </c>
      <c r="W33" s="2">
        <v>0</v>
      </c>
      <c r="X33" s="2" t="s">
        <v>598</v>
      </c>
      <c r="Y33" s="6" t="str" cm="1">
        <f t="array" ref="Y33">_xlfn.IFS(Table1[[#This Row],[Duration in Seconds]]&lt;120,"Very short",Table1[[#This Row],[Duration in Seconds]]&lt;360,"Short",Table1[[#This Row],[Duration in Seconds]]&lt;600,"Medium",Table1[[#This Row],[Duration in Seconds]]&lt;1800,"Long",Table1[[#This Row],[Duration in Seconds]]&gt;1800,"Very Long")</f>
        <v>Short</v>
      </c>
    </row>
    <row r="34" spans="1:25" x14ac:dyDescent="0.3">
      <c r="A34" s="3" t="s">
        <v>1669</v>
      </c>
      <c r="B34" s="6">
        <v>68789</v>
      </c>
      <c r="C34" s="3" t="s">
        <v>1670</v>
      </c>
      <c r="D34" s="3" t="s">
        <v>1671</v>
      </c>
      <c r="E34" s="2" t="s">
        <v>1672</v>
      </c>
      <c r="F34" s="3" t="s">
        <v>26</v>
      </c>
      <c r="G34" s="6">
        <v>258000</v>
      </c>
      <c r="H34" s="2">
        <v>45520950</v>
      </c>
      <c r="I34" s="7">
        <v>2.0162037037037037E-2</v>
      </c>
      <c r="J34" s="8">
        <v>1742</v>
      </c>
      <c r="K34" s="9">
        <v>44792</v>
      </c>
      <c r="L34" s="6">
        <v>2600</v>
      </c>
      <c r="M34" s="2" t="s">
        <v>27</v>
      </c>
      <c r="N34" s="2" t="s">
        <v>29</v>
      </c>
      <c r="O34" s="2" t="s">
        <v>28</v>
      </c>
      <c r="P34" s="2">
        <v>1</v>
      </c>
      <c r="Q34" s="6">
        <v>223</v>
      </c>
      <c r="R34" s="9">
        <v>44795</v>
      </c>
      <c r="S34" s="2">
        <v>2160</v>
      </c>
      <c r="T34" s="2">
        <v>762</v>
      </c>
      <c r="U34" s="2">
        <v>11</v>
      </c>
      <c r="V34" s="2" t="s">
        <v>29</v>
      </c>
      <c r="W34" s="2">
        <v>1</v>
      </c>
      <c r="X34" s="2" t="s">
        <v>1719</v>
      </c>
      <c r="Y34" s="6" t="str" cm="1">
        <f t="array" ref="Y34">_xlfn.IFS(Table1[[#This Row],[Duration in Seconds]]&lt;120,"Very short",Table1[[#This Row],[Duration in Seconds]]&lt;360,"Short",Table1[[#This Row],[Duration in Seconds]]&lt;600,"Medium",Table1[[#This Row],[Duration in Seconds]]&lt;1800,"Long",Table1[[#This Row],[Duration in Seconds]]&gt;1800,"Very Long")</f>
        <v>Long</v>
      </c>
    </row>
    <row r="35" spans="1:25" x14ac:dyDescent="0.3">
      <c r="A35" s="2" t="s">
        <v>2472</v>
      </c>
      <c r="B35" s="6">
        <v>138831703</v>
      </c>
      <c r="C35" s="2" t="s">
        <v>2473</v>
      </c>
      <c r="D35" s="2" t="s">
        <v>2191</v>
      </c>
      <c r="E35" s="2" t="s">
        <v>2469</v>
      </c>
      <c r="F35" s="2" t="s">
        <v>26</v>
      </c>
      <c r="G35" s="6">
        <v>104000000</v>
      </c>
      <c r="H35" s="6">
        <v>17367031867</v>
      </c>
      <c r="I35" s="10">
        <v>5.5555555555555558E-3</v>
      </c>
      <c r="J35" s="8">
        <v>480</v>
      </c>
      <c r="K35" s="9">
        <v>44591</v>
      </c>
      <c r="L35" s="6">
        <v>4000000</v>
      </c>
      <c r="M35" s="2" t="s">
        <v>27</v>
      </c>
      <c r="N35" s="2" t="s">
        <v>28</v>
      </c>
      <c r="O35" s="2" t="s">
        <v>28</v>
      </c>
      <c r="P35" s="2">
        <v>0</v>
      </c>
      <c r="Q35" s="2">
        <v>144901</v>
      </c>
      <c r="R35" s="9">
        <v>44826</v>
      </c>
      <c r="S35" s="2">
        <v>1080</v>
      </c>
      <c r="T35" s="2">
        <v>728</v>
      </c>
      <c r="U35" s="2">
        <v>7</v>
      </c>
      <c r="V35" s="2" t="s">
        <v>29</v>
      </c>
      <c r="W35" s="2">
        <v>0</v>
      </c>
      <c r="X35" s="2" t="s">
        <v>2488</v>
      </c>
      <c r="Y35" s="6" t="str" cm="1">
        <f t="array" ref="Y35">_xlfn.IFS(Table1[[#This Row],[Duration in Seconds]]&lt;120,"Very short",Table1[[#This Row],[Duration in Seconds]]&lt;360,"Short",Table1[[#This Row],[Duration in Seconds]]&lt;600,"Medium",Table1[[#This Row],[Duration in Seconds]]&lt;1800,"Long",Table1[[#This Row],[Duration in Seconds]]&gt;1800,"Very Long")</f>
        <v>Medium</v>
      </c>
    </row>
    <row r="36" spans="1:25" x14ac:dyDescent="0.3">
      <c r="A36" s="2" t="s">
        <v>902</v>
      </c>
      <c r="B36" s="6">
        <v>99876</v>
      </c>
      <c r="C36" s="2" t="s">
        <v>903</v>
      </c>
      <c r="D36" s="2" t="s">
        <v>904</v>
      </c>
      <c r="E36" s="2" t="s">
        <v>905</v>
      </c>
      <c r="F36" s="2" t="s">
        <v>54</v>
      </c>
      <c r="G36" s="2">
        <v>277000</v>
      </c>
      <c r="H36" s="2">
        <v>48136318</v>
      </c>
      <c r="I36" s="10">
        <v>8.1018518518518516E-4</v>
      </c>
      <c r="J36" s="8">
        <v>70</v>
      </c>
      <c r="K36" s="9">
        <v>44793</v>
      </c>
      <c r="L36" s="2">
        <v>4700</v>
      </c>
      <c r="M36" s="2" t="s">
        <v>54</v>
      </c>
      <c r="N36" s="2" t="s">
        <v>29</v>
      </c>
      <c r="O36" s="2" t="s">
        <v>28</v>
      </c>
      <c r="P36" s="2">
        <v>3</v>
      </c>
      <c r="Q36" s="2">
        <v>480</v>
      </c>
      <c r="R36" s="9">
        <v>44825</v>
      </c>
      <c r="S36" s="2">
        <v>2160</v>
      </c>
      <c r="T36" s="2">
        <v>366</v>
      </c>
      <c r="U36" s="2">
        <v>12</v>
      </c>
      <c r="V36" s="2" t="s">
        <v>29</v>
      </c>
      <c r="W36" s="2">
        <v>0</v>
      </c>
      <c r="X36" s="2" t="s">
        <v>598</v>
      </c>
      <c r="Y36" s="6" t="str" cm="1">
        <f t="array" ref="Y36">_xlfn.IFS(Table1[[#This Row],[Duration in Seconds]]&lt;120,"Very short",Table1[[#This Row],[Duration in Seconds]]&lt;360,"Short",Table1[[#This Row],[Duration in Seconds]]&lt;600,"Medium",Table1[[#This Row],[Duration in Seconds]]&lt;1800,"Long",Table1[[#This Row],[Duration in Seconds]]&gt;1800,"Very Long")</f>
        <v>Very short</v>
      </c>
    </row>
    <row r="37" spans="1:25" x14ac:dyDescent="0.3">
      <c r="A37" s="2" t="s">
        <v>2235</v>
      </c>
      <c r="B37" s="6">
        <v>17476468</v>
      </c>
      <c r="C37" s="2" t="s">
        <v>2236</v>
      </c>
      <c r="D37" s="2" t="s">
        <v>2237</v>
      </c>
      <c r="E37" s="2" t="s">
        <v>2238</v>
      </c>
      <c r="F37" s="2" t="s">
        <v>54</v>
      </c>
      <c r="G37" s="6">
        <v>1060000</v>
      </c>
      <c r="H37" s="6">
        <v>189275665</v>
      </c>
      <c r="I37" s="11">
        <v>2.4340277777777777E-2</v>
      </c>
      <c r="J37" s="8">
        <v>2103</v>
      </c>
      <c r="K37" s="9">
        <v>44391</v>
      </c>
      <c r="L37" s="6">
        <v>98000</v>
      </c>
      <c r="M37" s="2" t="s">
        <v>27</v>
      </c>
      <c r="N37" s="2" t="s">
        <v>28</v>
      </c>
      <c r="O37" s="2" t="s">
        <v>28</v>
      </c>
      <c r="P37" s="2">
        <v>0</v>
      </c>
      <c r="Q37" s="2">
        <v>2616</v>
      </c>
      <c r="R37" s="9">
        <v>44826</v>
      </c>
      <c r="S37" s="2">
        <v>1080</v>
      </c>
      <c r="T37" s="2">
        <v>107</v>
      </c>
      <c r="U37" s="2">
        <v>5</v>
      </c>
      <c r="V37" s="2" t="s">
        <v>29</v>
      </c>
      <c r="W37" s="2">
        <v>0</v>
      </c>
      <c r="X37" s="2" t="s">
        <v>2488</v>
      </c>
      <c r="Y37" s="6" t="str" cm="1">
        <f t="array" ref="Y37">_xlfn.IFS(Table1[[#This Row],[Duration in Seconds]]&lt;120,"Very short",Table1[[#This Row],[Duration in Seconds]]&lt;360,"Short",Table1[[#This Row],[Duration in Seconds]]&lt;600,"Medium",Table1[[#This Row],[Duration in Seconds]]&lt;1800,"Long",Table1[[#This Row],[Duration in Seconds]]&gt;1800,"Very Long")</f>
        <v>Very Long</v>
      </c>
    </row>
    <row r="38" spans="1:25" x14ac:dyDescent="0.3">
      <c r="A38" s="2" t="s">
        <v>852</v>
      </c>
      <c r="B38" s="6">
        <v>36559485</v>
      </c>
      <c r="C38" s="2" t="s">
        <v>853</v>
      </c>
      <c r="D38" s="2" t="s">
        <v>854</v>
      </c>
      <c r="E38" s="2" t="s">
        <v>341</v>
      </c>
      <c r="F38" s="2" t="s">
        <v>26</v>
      </c>
      <c r="G38" s="2">
        <v>15000000</v>
      </c>
      <c r="H38" s="2">
        <v>1672855100</v>
      </c>
      <c r="I38" s="10">
        <v>9.9652777777777778E-3</v>
      </c>
      <c r="J38" s="8">
        <v>861</v>
      </c>
      <c r="K38" s="9">
        <v>43478</v>
      </c>
      <c r="L38" s="2">
        <v>1600000</v>
      </c>
      <c r="M38" s="2" t="s">
        <v>73</v>
      </c>
      <c r="N38" s="2" t="s">
        <v>29</v>
      </c>
      <c r="O38" s="2" t="s">
        <v>28</v>
      </c>
      <c r="P38" s="2">
        <v>0</v>
      </c>
      <c r="Q38" s="2">
        <v>40241</v>
      </c>
      <c r="R38" s="9">
        <v>44825</v>
      </c>
      <c r="S38" s="2">
        <v>1080</v>
      </c>
      <c r="T38" s="2">
        <v>160</v>
      </c>
      <c r="U38" s="2">
        <v>2</v>
      </c>
      <c r="V38" s="2" t="s">
        <v>29</v>
      </c>
      <c r="W38" s="2">
        <v>0</v>
      </c>
      <c r="X38" s="2" t="s">
        <v>598</v>
      </c>
      <c r="Y38" s="6" t="str" cm="1">
        <f t="array" ref="Y38">_xlfn.IFS(Table1[[#This Row],[Duration in Seconds]]&lt;120,"Very short",Table1[[#This Row],[Duration in Seconds]]&lt;360,"Short",Table1[[#This Row],[Duration in Seconds]]&lt;600,"Medium",Table1[[#This Row],[Duration in Seconds]]&lt;1800,"Long",Table1[[#This Row],[Duration in Seconds]]&gt;1800,"Very Long")</f>
        <v>Long</v>
      </c>
    </row>
    <row r="39" spans="1:25" x14ac:dyDescent="0.3">
      <c r="A39" s="2" t="s">
        <v>832</v>
      </c>
      <c r="B39" s="6">
        <v>1737713</v>
      </c>
      <c r="C39" s="2" t="s">
        <v>833</v>
      </c>
      <c r="D39" s="2" t="s">
        <v>828</v>
      </c>
      <c r="E39" s="2" t="s">
        <v>829</v>
      </c>
      <c r="F39" s="2" t="s">
        <v>26</v>
      </c>
      <c r="G39" s="2">
        <v>72600000</v>
      </c>
      <c r="H39" s="2">
        <v>1381226940</v>
      </c>
      <c r="I39" s="10">
        <v>3.5879629629629629E-3</v>
      </c>
      <c r="J39" s="8">
        <v>310</v>
      </c>
      <c r="K39" s="9">
        <v>44579</v>
      </c>
      <c r="L39" s="2">
        <v>83000</v>
      </c>
      <c r="M39" s="2" t="s">
        <v>54</v>
      </c>
      <c r="N39" s="2" t="s">
        <v>29</v>
      </c>
      <c r="O39" s="2" t="s">
        <v>28</v>
      </c>
      <c r="P39" s="2">
        <v>0</v>
      </c>
      <c r="Q39" s="2">
        <v>1655</v>
      </c>
      <c r="R39" s="9">
        <v>44825</v>
      </c>
      <c r="S39" s="2">
        <v>1080</v>
      </c>
      <c r="T39" s="2">
        <v>264</v>
      </c>
      <c r="U39" s="2">
        <v>7</v>
      </c>
      <c r="V39" s="2" t="s">
        <v>29</v>
      </c>
      <c r="W39" s="2">
        <v>1</v>
      </c>
      <c r="X39" s="2" t="s">
        <v>598</v>
      </c>
      <c r="Y39" s="6" t="str" cm="1">
        <f t="array" ref="Y39">_xlfn.IFS(Table1[[#This Row],[Duration in Seconds]]&lt;120,"Very short",Table1[[#This Row],[Duration in Seconds]]&lt;360,"Short",Table1[[#This Row],[Duration in Seconds]]&lt;600,"Medium",Table1[[#This Row],[Duration in Seconds]]&lt;1800,"Long",Table1[[#This Row],[Duration in Seconds]]&gt;1800,"Very Long")</f>
        <v>Short</v>
      </c>
    </row>
    <row r="40" spans="1:25" x14ac:dyDescent="0.3">
      <c r="A40" s="2" t="s">
        <v>2196</v>
      </c>
      <c r="B40" s="6">
        <v>100</v>
      </c>
      <c r="C40" s="2" t="s">
        <v>2197</v>
      </c>
      <c r="D40" s="2" t="s">
        <v>2198</v>
      </c>
      <c r="E40" s="2" t="s">
        <v>2199</v>
      </c>
      <c r="F40" s="2" t="s">
        <v>26</v>
      </c>
      <c r="G40" s="6">
        <v>326</v>
      </c>
      <c r="H40" s="6">
        <v>2797</v>
      </c>
      <c r="I40" s="11">
        <v>9.1435185185185185E-4</v>
      </c>
      <c r="J40" s="8">
        <v>79</v>
      </c>
      <c r="K40" s="9">
        <v>44577</v>
      </c>
      <c r="L40" s="6">
        <v>6</v>
      </c>
      <c r="M40" s="2" t="s">
        <v>27</v>
      </c>
      <c r="N40" s="2" t="s">
        <v>28</v>
      </c>
      <c r="O40" s="2" t="s">
        <v>28</v>
      </c>
      <c r="P40" s="2">
        <v>0</v>
      </c>
      <c r="Q40" s="2">
        <v>0</v>
      </c>
      <c r="R40" s="2" t="s">
        <v>54</v>
      </c>
      <c r="S40" s="2">
        <v>1080</v>
      </c>
      <c r="T40" s="2">
        <v>66</v>
      </c>
      <c r="U40" s="2">
        <v>5</v>
      </c>
      <c r="V40" s="2" t="s">
        <v>29</v>
      </c>
      <c r="W40" s="2">
        <v>0</v>
      </c>
      <c r="X40" s="2" t="s">
        <v>2488</v>
      </c>
      <c r="Y40" s="6" t="str" cm="1">
        <f t="array" ref="Y40">_xlfn.IFS(Table1[[#This Row],[Duration in Seconds]]&lt;120,"Very short",Table1[[#This Row],[Duration in Seconds]]&lt;360,"Short",Table1[[#This Row],[Duration in Seconds]]&lt;600,"Medium",Table1[[#This Row],[Duration in Seconds]]&lt;1800,"Long",Table1[[#This Row],[Duration in Seconds]]&gt;1800,"Very Long")</f>
        <v>Very short</v>
      </c>
    </row>
    <row r="41" spans="1:25" x14ac:dyDescent="0.3">
      <c r="A41" s="2" t="s">
        <v>2336</v>
      </c>
      <c r="B41" s="6">
        <v>169135</v>
      </c>
      <c r="C41" s="2" t="s">
        <v>2337</v>
      </c>
      <c r="D41" s="2" t="s">
        <v>2338</v>
      </c>
      <c r="E41" s="2" t="s">
        <v>2339</v>
      </c>
      <c r="F41" s="2" t="s">
        <v>54</v>
      </c>
      <c r="G41" s="6">
        <v>29700</v>
      </c>
      <c r="H41" s="6">
        <v>8888869</v>
      </c>
      <c r="I41" s="11">
        <v>6.2962962962962964E-3</v>
      </c>
      <c r="J41" s="8">
        <v>544</v>
      </c>
      <c r="K41" s="9">
        <v>44820</v>
      </c>
      <c r="L41" s="6">
        <v>688</v>
      </c>
      <c r="M41" s="2" t="s">
        <v>27</v>
      </c>
      <c r="N41" s="2" t="s">
        <v>28</v>
      </c>
      <c r="O41" s="2" t="s">
        <v>28</v>
      </c>
      <c r="P41" s="2">
        <v>3</v>
      </c>
      <c r="Q41" s="2">
        <v>233</v>
      </c>
      <c r="R41" s="9">
        <v>44826</v>
      </c>
      <c r="S41" s="2">
        <v>1080</v>
      </c>
      <c r="T41" s="2">
        <v>53</v>
      </c>
      <c r="U41" s="2">
        <v>1</v>
      </c>
      <c r="V41" s="2" t="s">
        <v>29</v>
      </c>
      <c r="W41" s="2">
        <v>3</v>
      </c>
      <c r="X41" s="2" t="s">
        <v>2488</v>
      </c>
      <c r="Y41" s="6" t="str" cm="1">
        <f t="array" ref="Y41">_xlfn.IFS(Table1[[#This Row],[Duration in Seconds]]&lt;120,"Very short",Table1[[#This Row],[Duration in Seconds]]&lt;360,"Short",Table1[[#This Row],[Duration in Seconds]]&lt;600,"Medium",Table1[[#This Row],[Duration in Seconds]]&lt;1800,"Long",Table1[[#This Row],[Duration in Seconds]]&gt;1800,"Very Long")</f>
        <v>Medium</v>
      </c>
    </row>
    <row r="42" spans="1:25" x14ac:dyDescent="0.3">
      <c r="A42" s="2" t="s">
        <v>2385</v>
      </c>
      <c r="B42" s="6">
        <v>445718</v>
      </c>
      <c r="C42" s="2" t="s">
        <v>2386</v>
      </c>
      <c r="D42" s="2" t="s">
        <v>2387</v>
      </c>
      <c r="E42" s="2" t="s">
        <v>2388</v>
      </c>
      <c r="F42" s="2" t="s">
        <v>26</v>
      </c>
      <c r="G42" s="6">
        <v>328000</v>
      </c>
      <c r="H42" s="6">
        <v>37262644</v>
      </c>
      <c r="I42" s="11">
        <v>3.414351851851852E-3</v>
      </c>
      <c r="J42" s="8">
        <v>295</v>
      </c>
      <c r="K42" s="9">
        <v>44818</v>
      </c>
      <c r="L42" s="6">
        <v>7700</v>
      </c>
      <c r="M42" s="2" t="s">
        <v>27</v>
      </c>
      <c r="N42" s="2" t="s">
        <v>28</v>
      </c>
      <c r="O42" s="2" t="s">
        <v>28</v>
      </c>
      <c r="P42" s="2">
        <v>0</v>
      </c>
      <c r="Q42" s="2">
        <v>799</v>
      </c>
      <c r="R42" s="9">
        <v>44826</v>
      </c>
      <c r="S42" s="2">
        <v>1080</v>
      </c>
      <c r="T42" s="2">
        <v>350</v>
      </c>
      <c r="U42" s="2">
        <v>5</v>
      </c>
      <c r="V42" s="2" t="s">
        <v>29</v>
      </c>
      <c r="W42" s="2">
        <v>1</v>
      </c>
      <c r="X42" s="2" t="s">
        <v>2488</v>
      </c>
      <c r="Y42" s="6" t="str" cm="1">
        <f t="array" ref="Y42">_xlfn.IFS(Table1[[#This Row],[Duration in Seconds]]&lt;120,"Very short",Table1[[#This Row],[Duration in Seconds]]&lt;360,"Short",Table1[[#This Row],[Duration in Seconds]]&lt;600,"Medium",Table1[[#This Row],[Duration in Seconds]]&lt;1800,"Long",Table1[[#This Row],[Duration in Seconds]]&gt;1800,"Very Long")</f>
        <v>Short</v>
      </c>
    </row>
    <row r="43" spans="1:25" x14ac:dyDescent="0.3">
      <c r="A43" s="2" t="s">
        <v>1124</v>
      </c>
      <c r="B43" s="6">
        <v>6349738</v>
      </c>
      <c r="C43" s="2" t="s">
        <v>1125</v>
      </c>
      <c r="D43" s="2" t="s">
        <v>1120</v>
      </c>
      <c r="E43" s="2" t="s">
        <v>1121</v>
      </c>
      <c r="F43" s="2" t="s">
        <v>54</v>
      </c>
      <c r="G43" s="2">
        <v>12100000</v>
      </c>
      <c r="H43" s="2">
        <v>3600496171</v>
      </c>
      <c r="I43" s="10">
        <v>6.3194444444444444E-3</v>
      </c>
      <c r="J43" s="8">
        <v>546</v>
      </c>
      <c r="K43" s="9">
        <v>44134</v>
      </c>
      <c r="L43" s="2">
        <v>223000</v>
      </c>
      <c r="M43" s="2" t="s">
        <v>27</v>
      </c>
      <c r="N43" s="2" t="s">
        <v>625</v>
      </c>
      <c r="O43" s="2" t="s">
        <v>28</v>
      </c>
      <c r="P43" s="2">
        <v>0</v>
      </c>
      <c r="Q43" s="2">
        <v>4157</v>
      </c>
      <c r="R43" s="9">
        <v>44822</v>
      </c>
      <c r="S43" s="2">
        <v>1080</v>
      </c>
      <c r="T43" s="2">
        <v>2872</v>
      </c>
      <c r="U43" s="2">
        <v>113</v>
      </c>
      <c r="V43" s="2" t="s">
        <v>29</v>
      </c>
      <c r="W43" s="2">
        <v>1</v>
      </c>
      <c r="X43" s="2" t="s">
        <v>598</v>
      </c>
      <c r="Y43" s="6" t="str" cm="1">
        <f t="array" ref="Y43">_xlfn.IFS(Table1[[#This Row],[Duration in Seconds]]&lt;120,"Very short",Table1[[#This Row],[Duration in Seconds]]&lt;360,"Short",Table1[[#This Row],[Duration in Seconds]]&lt;600,"Medium",Table1[[#This Row],[Duration in Seconds]]&lt;1800,"Long",Table1[[#This Row],[Duration in Seconds]]&gt;1800,"Very Long")</f>
        <v>Medium</v>
      </c>
    </row>
    <row r="44" spans="1:25" x14ac:dyDescent="0.3">
      <c r="A44" s="2" t="s">
        <v>1792</v>
      </c>
      <c r="B44" s="6">
        <v>2482051</v>
      </c>
      <c r="C44" s="2" t="s">
        <v>1793</v>
      </c>
      <c r="D44" s="2" t="s">
        <v>1794</v>
      </c>
      <c r="E44" s="2" t="s">
        <v>1795</v>
      </c>
      <c r="F44" s="2" t="s">
        <v>26</v>
      </c>
      <c r="G44" s="6">
        <v>2910000</v>
      </c>
      <c r="H44" s="6">
        <v>374382821</v>
      </c>
      <c r="I44" s="12">
        <v>1.4930555555555556E-3</v>
      </c>
      <c r="J44" s="8">
        <v>129</v>
      </c>
      <c r="K44" s="13">
        <v>44411</v>
      </c>
      <c r="L44" s="6">
        <v>24000</v>
      </c>
      <c r="M44" s="2" t="s">
        <v>27</v>
      </c>
      <c r="N44" s="2" t="s">
        <v>28</v>
      </c>
      <c r="O44" s="2" t="s">
        <v>28</v>
      </c>
      <c r="P44" s="2">
        <v>0</v>
      </c>
      <c r="Q44" s="6">
        <v>0</v>
      </c>
      <c r="R44" s="2" t="s">
        <v>54</v>
      </c>
      <c r="S44" s="2">
        <v>1080</v>
      </c>
      <c r="T44" s="6">
        <v>566</v>
      </c>
      <c r="U44" s="2">
        <v>37</v>
      </c>
      <c r="V44" s="2" t="s">
        <v>28</v>
      </c>
      <c r="W44" s="2">
        <v>0</v>
      </c>
      <c r="X44" s="2" t="s">
        <v>2011</v>
      </c>
      <c r="Y44" s="6" t="str" cm="1">
        <f t="array" ref="Y44">_xlfn.IFS(Table1[[#This Row],[Duration in Seconds]]&lt;120,"Very short",Table1[[#This Row],[Duration in Seconds]]&lt;360,"Short",Table1[[#This Row],[Duration in Seconds]]&lt;600,"Medium",Table1[[#This Row],[Duration in Seconds]]&lt;1800,"Long",Table1[[#This Row],[Duration in Seconds]]&gt;1800,"Very Long")</f>
        <v>Short</v>
      </c>
    </row>
    <row r="45" spans="1:25" x14ac:dyDescent="0.3">
      <c r="A45" s="2" t="s">
        <v>1134</v>
      </c>
      <c r="B45" s="6">
        <v>696197</v>
      </c>
      <c r="C45" s="2" t="s">
        <v>1135</v>
      </c>
      <c r="D45" s="2" t="s">
        <v>1130</v>
      </c>
      <c r="E45" s="2" t="s">
        <v>1131</v>
      </c>
      <c r="F45" s="2" t="s">
        <v>26</v>
      </c>
      <c r="G45" s="2">
        <v>564000</v>
      </c>
      <c r="H45" s="2">
        <v>23449558</v>
      </c>
      <c r="I45" s="15">
        <v>1.2210648148148146E-2</v>
      </c>
      <c r="J45" s="8">
        <v>1055</v>
      </c>
      <c r="K45" s="9">
        <v>43962</v>
      </c>
      <c r="L45" s="2">
        <v>29000</v>
      </c>
      <c r="M45" s="2" t="s">
        <v>27</v>
      </c>
      <c r="N45" s="2" t="s">
        <v>625</v>
      </c>
      <c r="O45" s="2" t="s">
        <v>28</v>
      </c>
      <c r="P45" s="2">
        <v>0</v>
      </c>
      <c r="Q45" s="2">
        <v>320</v>
      </c>
      <c r="R45" s="9">
        <v>44825</v>
      </c>
      <c r="S45" s="2">
        <v>1080</v>
      </c>
      <c r="T45" s="2">
        <v>647</v>
      </c>
      <c r="U45" s="2">
        <v>37</v>
      </c>
      <c r="V45" s="2" t="s">
        <v>29</v>
      </c>
      <c r="W45" s="2">
        <v>0</v>
      </c>
      <c r="X45" s="2" t="s">
        <v>598</v>
      </c>
      <c r="Y45" s="6" t="str" cm="1">
        <f t="array" ref="Y45">_xlfn.IFS(Table1[[#This Row],[Duration in Seconds]]&lt;120,"Very short",Table1[[#This Row],[Duration in Seconds]]&lt;360,"Short",Table1[[#This Row],[Duration in Seconds]]&lt;600,"Medium",Table1[[#This Row],[Duration in Seconds]]&lt;1800,"Long",Table1[[#This Row],[Duration in Seconds]]&gt;1800,"Very Long")</f>
        <v>Long</v>
      </c>
    </row>
    <row r="46" spans="1:25" x14ac:dyDescent="0.3">
      <c r="A46" s="3" t="s">
        <v>1657</v>
      </c>
      <c r="B46" s="6">
        <v>626871</v>
      </c>
      <c r="C46" s="3" t="s">
        <v>1658</v>
      </c>
      <c r="D46" s="3" t="s">
        <v>1659</v>
      </c>
      <c r="E46" s="2" t="s">
        <v>1660</v>
      </c>
      <c r="F46" s="3" t="s">
        <v>86</v>
      </c>
      <c r="G46" s="6">
        <v>700000</v>
      </c>
      <c r="H46" s="2">
        <v>297733462</v>
      </c>
      <c r="I46" s="16">
        <v>1.1770833333333333E-2</v>
      </c>
      <c r="J46" s="8">
        <v>1017</v>
      </c>
      <c r="K46" s="9">
        <v>44824</v>
      </c>
      <c r="L46" s="6">
        <v>9900</v>
      </c>
      <c r="M46" s="2" t="s">
        <v>226</v>
      </c>
      <c r="N46" s="2" t="s">
        <v>29</v>
      </c>
      <c r="O46" s="2" t="s">
        <v>28</v>
      </c>
      <c r="P46" s="2">
        <v>0</v>
      </c>
      <c r="Q46" s="6">
        <v>476</v>
      </c>
      <c r="R46" s="9">
        <v>44825</v>
      </c>
      <c r="S46" s="2">
        <v>2160</v>
      </c>
      <c r="T46" s="2">
        <v>501</v>
      </c>
      <c r="U46" s="2">
        <v>28</v>
      </c>
      <c r="V46" s="2" t="s">
        <v>28</v>
      </c>
      <c r="W46" s="2">
        <v>12</v>
      </c>
      <c r="X46" s="2" t="s">
        <v>1719</v>
      </c>
      <c r="Y46" s="6" t="str" cm="1">
        <f t="array" ref="Y46">_xlfn.IFS(Table1[[#This Row],[Duration in Seconds]]&lt;120,"Very short",Table1[[#This Row],[Duration in Seconds]]&lt;360,"Short",Table1[[#This Row],[Duration in Seconds]]&lt;600,"Medium",Table1[[#This Row],[Duration in Seconds]]&lt;1800,"Long",Table1[[#This Row],[Duration in Seconds]]&gt;1800,"Very Long")</f>
        <v>Long</v>
      </c>
    </row>
    <row r="47" spans="1:25" x14ac:dyDescent="0.3">
      <c r="A47" s="2" t="s">
        <v>2294</v>
      </c>
      <c r="B47" s="6">
        <v>1345202</v>
      </c>
      <c r="C47" s="2" t="s">
        <v>2295</v>
      </c>
      <c r="D47" s="2" t="s">
        <v>2296</v>
      </c>
      <c r="E47" s="2" t="s">
        <v>2297</v>
      </c>
      <c r="F47" s="2" t="s">
        <v>54</v>
      </c>
      <c r="G47" s="6">
        <v>16900000</v>
      </c>
      <c r="H47" s="6">
        <v>14835705155</v>
      </c>
      <c r="I47" s="17">
        <v>5.3240740740740748E-3</v>
      </c>
      <c r="J47" s="8">
        <v>460</v>
      </c>
      <c r="K47" s="9">
        <v>44722</v>
      </c>
      <c r="L47" s="6">
        <v>22000</v>
      </c>
      <c r="M47" s="2" t="s">
        <v>27</v>
      </c>
      <c r="N47" s="2" t="s">
        <v>29</v>
      </c>
      <c r="O47" s="2" t="s">
        <v>28</v>
      </c>
      <c r="P47" s="2">
        <v>3</v>
      </c>
      <c r="Q47" s="2">
        <v>1500</v>
      </c>
      <c r="R47" s="9">
        <v>44816</v>
      </c>
      <c r="S47" s="2">
        <v>2160</v>
      </c>
      <c r="T47" s="2">
        <v>150697</v>
      </c>
      <c r="U47" s="2">
        <v>9</v>
      </c>
      <c r="V47" s="2" t="s">
        <v>29</v>
      </c>
      <c r="W47" s="2">
        <v>42</v>
      </c>
      <c r="X47" s="2" t="s">
        <v>2488</v>
      </c>
      <c r="Y47" s="6" t="str" cm="1">
        <f t="array" ref="Y47">_xlfn.IFS(Table1[[#This Row],[Duration in Seconds]]&lt;120,"Very short",Table1[[#This Row],[Duration in Seconds]]&lt;360,"Short",Table1[[#This Row],[Duration in Seconds]]&lt;600,"Medium",Table1[[#This Row],[Duration in Seconds]]&lt;1800,"Long",Table1[[#This Row],[Duration in Seconds]]&gt;1800,"Very Long")</f>
        <v>Medium</v>
      </c>
    </row>
    <row r="48" spans="1:25" x14ac:dyDescent="0.3">
      <c r="A48" s="3" t="s">
        <v>1591</v>
      </c>
      <c r="B48" s="6">
        <v>2443779</v>
      </c>
      <c r="C48" s="4" t="s">
        <v>1592</v>
      </c>
      <c r="D48" s="3" t="s">
        <v>1593</v>
      </c>
      <c r="E48" s="3" t="s">
        <v>1594</v>
      </c>
      <c r="F48" s="2" t="s">
        <v>26</v>
      </c>
      <c r="G48" s="6">
        <v>2500000</v>
      </c>
      <c r="H48" s="2">
        <v>692106406</v>
      </c>
      <c r="I48" s="16">
        <v>1.3587962962962963E-2</v>
      </c>
      <c r="J48" s="8">
        <v>1174</v>
      </c>
      <c r="K48" s="9">
        <v>44725</v>
      </c>
      <c r="L48" s="6">
        <v>89000</v>
      </c>
      <c r="M48" s="2" t="s">
        <v>226</v>
      </c>
      <c r="N48" s="2" t="s">
        <v>28</v>
      </c>
      <c r="O48" s="2" t="s">
        <v>28</v>
      </c>
      <c r="P48" s="2">
        <v>0</v>
      </c>
      <c r="Q48" s="6">
        <v>1438</v>
      </c>
      <c r="R48" s="9">
        <v>44726</v>
      </c>
      <c r="S48" s="2">
        <v>2160</v>
      </c>
      <c r="T48" s="2">
        <v>233</v>
      </c>
      <c r="U48" s="2">
        <v>27</v>
      </c>
      <c r="V48" s="2" t="s">
        <v>29</v>
      </c>
      <c r="W48" s="2">
        <v>1</v>
      </c>
      <c r="X48" s="2" t="s">
        <v>1719</v>
      </c>
      <c r="Y48" s="6" t="str" cm="1">
        <f t="array" ref="Y48">_xlfn.IFS(Table1[[#This Row],[Duration in Seconds]]&lt;120,"Very short",Table1[[#This Row],[Duration in Seconds]]&lt;360,"Short",Table1[[#This Row],[Duration in Seconds]]&lt;600,"Medium",Table1[[#This Row],[Duration in Seconds]]&lt;1800,"Long",Table1[[#This Row],[Duration in Seconds]]&gt;1800,"Very Long")</f>
        <v>Long</v>
      </c>
    </row>
    <row r="49" spans="1:25" x14ac:dyDescent="0.3">
      <c r="A49" s="2" t="s">
        <v>1076</v>
      </c>
      <c r="B49" s="6">
        <v>8883607</v>
      </c>
      <c r="C49" s="2" t="s">
        <v>1077</v>
      </c>
      <c r="D49" s="2" t="s">
        <v>1078</v>
      </c>
      <c r="E49" s="2" t="s">
        <v>1079</v>
      </c>
      <c r="F49" s="2" t="s">
        <v>26</v>
      </c>
      <c r="G49" s="2">
        <v>9510000</v>
      </c>
      <c r="H49" s="2">
        <v>63609990</v>
      </c>
      <c r="I49" s="15">
        <v>5.185185185185185E-3</v>
      </c>
      <c r="J49" s="8">
        <v>448</v>
      </c>
      <c r="K49" s="9">
        <v>44260</v>
      </c>
      <c r="L49" s="2">
        <v>434000</v>
      </c>
      <c r="M49" s="2" t="s">
        <v>73</v>
      </c>
      <c r="N49" s="2" t="s">
        <v>29</v>
      </c>
      <c r="O49" s="2" t="s">
        <v>28</v>
      </c>
      <c r="P49" s="2">
        <v>0</v>
      </c>
      <c r="Q49" s="2">
        <v>9399</v>
      </c>
      <c r="R49" s="9">
        <v>44826</v>
      </c>
      <c r="S49" s="2">
        <v>1080</v>
      </c>
      <c r="T49" s="2">
        <v>11</v>
      </c>
      <c r="U49" s="2">
        <v>0</v>
      </c>
      <c r="V49" s="2" t="s">
        <v>28</v>
      </c>
      <c r="W49" s="2">
        <v>0</v>
      </c>
      <c r="X49" s="2" t="s">
        <v>598</v>
      </c>
      <c r="Y49" s="6" t="str" cm="1">
        <f t="array" ref="Y49">_xlfn.IFS(Table1[[#This Row],[Duration in Seconds]]&lt;120,"Very short",Table1[[#This Row],[Duration in Seconds]]&lt;360,"Short",Table1[[#This Row],[Duration in Seconds]]&lt;600,"Medium",Table1[[#This Row],[Duration in Seconds]]&lt;1800,"Long",Table1[[#This Row],[Duration in Seconds]]&gt;1800,"Very Long")</f>
        <v>Medium</v>
      </c>
    </row>
    <row r="50" spans="1:25" x14ac:dyDescent="0.3">
      <c r="A50" s="2" t="s">
        <v>706</v>
      </c>
      <c r="B50" s="6">
        <v>4238915</v>
      </c>
      <c r="C50" s="2" t="s">
        <v>707</v>
      </c>
      <c r="D50" s="2" t="s">
        <v>708</v>
      </c>
      <c r="E50" s="2" t="s">
        <v>709</v>
      </c>
      <c r="F50" s="2" t="s">
        <v>54</v>
      </c>
      <c r="G50" s="2">
        <v>776000</v>
      </c>
      <c r="H50" s="2">
        <v>36</v>
      </c>
      <c r="I50" s="15">
        <v>1.2430555555555554E-2</v>
      </c>
      <c r="J50" s="8">
        <v>1074</v>
      </c>
      <c r="K50" s="9">
        <v>43960</v>
      </c>
      <c r="L50" s="2">
        <v>166000</v>
      </c>
      <c r="M50" s="2" t="s">
        <v>27</v>
      </c>
      <c r="N50" s="2" t="s">
        <v>28</v>
      </c>
      <c r="O50" s="2" t="s">
        <v>28</v>
      </c>
      <c r="P50" s="2">
        <v>0</v>
      </c>
      <c r="Q50" s="2">
        <v>6447</v>
      </c>
      <c r="R50" s="9">
        <v>44826</v>
      </c>
      <c r="S50" s="2">
        <v>1080</v>
      </c>
      <c r="T50" s="2">
        <v>166000</v>
      </c>
      <c r="U50" s="2">
        <v>5</v>
      </c>
      <c r="V50" s="2" t="s">
        <v>28</v>
      </c>
      <c r="W50" s="2">
        <v>0</v>
      </c>
      <c r="X50" s="2" t="s">
        <v>598</v>
      </c>
      <c r="Y50" s="6" t="str" cm="1">
        <f t="array" ref="Y50">_xlfn.IFS(Table1[[#This Row],[Duration in Seconds]]&lt;120,"Very short",Table1[[#This Row],[Duration in Seconds]]&lt;360,"Short",Table1[[#This Row],[Duration in Seconds]]&lt;600,"Medium",Table1[[#This Row],[Duration in Seconds]]&lt;1800,"Long",Table1[[#This Row],[Duration in Seconds]]&gt;1800,"Very Long")</f>
        <v>Long</v>
      </c>
    </row>
    <row r="51" spans="1:25" x14ac:dyDescent="0.3">
      <c r="A51" s="2" t="s">
        <v>834</v>
      </c>
      <c r="B51" s="6">
        <v>4537582</v>
      </c>
      <c r="C51" s="2" t="s">
        <v>835</v>
      </c>
      <c r="D51" s="2" t="s">
        <v>828</v>
      </c>
      <c r="E51" s="2" t="s">
        <v>829</v>
      </c>
      <c r="F51" s="2" t="s">
        <v>26</v>
      </c>
      <c r="G51" s="2">
        <v>72600000</v>
      </c>
      <c r="H51" s="2">
        <v>1381226940</v>
      </c>
      <c r="I51" s="15">
        <v>4.5138888888888893E-3</v>
      </c>
      <c r="J51" s="8">
        <v>390</v>
      </c>
      <c r="K51" s="9">
        <v>44217</v>
      </c>
      <c r="L51" s="2">
        <v>194000</v>
      </c>
      <c r="M51" s="2" t="s">
        <v>54</v>
      </c>
      <c r="N51" s="2" t="s">
        <v>29</v>
      </c>
      <c r="O51" s="2" t="s">
        <v>28</v>
      </c>
      <c r="P51" s="2">
        <v>0</v>
      </c>
      <c r="Q51" s="2">
        <v>4974</v>
      </c>
      <c r="R51" s="9">
        <v>44815</v>
      </c>
      <c r="S51" s="2">
        <v>1080</v>
      </c>
      <c r="T51" s="2">
        <v>264</v>
      </c>
      <c r="U51" s="2">
        <v>7</v>
      </c>
      <c r="V51" s="2" t="s">
        <v>29</v>
      </c>
      <c r="W51" s="2">
        <v>1</v>
      </c>
      <c r="X51" s="2" t="s">
        <v>598</v>
      </c>
      <c r="Y51" s="6" t="str" cm="1">
        <f t="array" ref="Y51">_xlfn.IFS(Table1[[#This Row],[Duration in Seconds]]&lt;120,"Very short",Table1[[#This Row],[Duration in Seconds]]&lt;360,"Short",Table1[[#This Row],[Duration in Seconds]]&lt;600,"Medium",Table1[[#This Row],[Duration in Seconds]]&lt;1800,"Long",Table1[[#This Row],[Duration in Seconds]]&gt;1800,"Very Long")</f>
        <v>Medium</v>
      </c>
    </row>
    <row r="52" spans="1:25" x14ac:dyDescent="0.3">
      <c r="A52" s="2" t="s">
        <v>2962</v>
      </c>
      <c r="B52" s="6">
        <v>3762579</v>
      </c>
      <c r="C52" s="2" t="s">
        <v>2963</v>
      </c>
      <c r="D52" s="2" t="s">
        <v>2964</v>
      </c>
      <c r="E52" s="2" t="s">
        <v>2965</v>
      </c>
      <c r="F52" s="2" t="s">
        <v>26</v>
      </c>
      <c r="G52" s="2">
        <v>7610000</v>
      </c>
      <c r="H52" s="2">
        <v>457011932</v>
      </c>
      <c r="I52" s="15">
        <v>7.037037037037037E-3</v>
      </c>
      <c r="J52" s="8">
        <v>608</v>
      </c>
      <c r="K52" s="9">
        <v>44825</v>
      </c>
      <c r="L52" s="2">
        <v>176000</v>
      </c>
      <c r="M52" s="2" t="s">
        <v>2565</v>
      </c>
      <c r="N52" s="2" t="s">
        <v>28</v>
      </c>
      <c r="O52" s="2" t="s">
        <v>28</v>
      </c>
      <c r="P52" s="2">
        <v>0</v>
      </c>
      <c r="Q52" s="2">
        <v>4054</v>
      </c>
      <c r="R52" s="9">
        <v>44824</v>
      </c>
      <c r="S52" s="2">
        <v>1080</v>
      </c>
      <c r="T52" s="2">
        <v>44</v>
      </c>
      <c r="U52" s="2">
        <v>6</v>
      </c>
      <c r="V52" s="2" t="s">
        <v>29</v>
      </c>
      <c r="W52" s="2">
        <v>3</v>
      </c>
      <c r="X52" s="2" t="s">
        <v>2973</v>
      </c>
      <c r="Y52" s="6" t="str" cm="1">
        <f t="array" ref="Y52">_xlfn.IFS(Table1[[#This Row],[Duration in Seconds]]&lt;120,"Very short",Table1[[#This Row],[Duration in Seconds]]&lt;360,"Short",Table1[[#This Row],[Duration in Seconds]]&lt;600,"Medium",Table1[[#This Row],[Duration in Seconds]]&lt;1800,"Long",Table1[[#This Row],[Duration in Seconds]]&gt;1800,"Very Long")</f>
        <v>Long</v>
      </c>
    </row>
    <row r="53" spans="1:25" x14ac:dyDescent="0.3">
      <c r="A53" s="2" t="s">
        <v>2378</v>
      </c>
      <c r="B53" s="6">
        <v>45332993</v>
      </c>
      <c r="C53" s="2" t="s">
        <v>2379</v>
      </c>
      <c r="D53" s="2" t="s">
        <v>2380</v>
      </c>
      <c r="E53" s="2" t="s">
        <v>1018</v>
      </c>
      <c r="F53" s="2" t="s">
        <v>86</v>
      </c>
      <c r="G53" s="6">
        <v>47500000</v>
      </c>
      <c r="H53" s="6">
        <v>25906311446</v>
      </c>
      <c r="I53" s="17">
        <v>4.340277777777778E-3</v>
      </c>
      <c r="J53" s="8">
        <v>375</v>
      </c>
      <c r="K53" s="9">
        <v>44515</v>
      </c>
      <c r="L53" s="6">
        <v>1500000</v>
      </c>
      <c r="M53" s="2" t="s">
        <v>27</v>
      </c>
      <c r="N53" s="2" t="s">
        <v>28</v>
      </c>
      <c r="O53" s="2" t="s">
        <v>28</v>
      </c>
      <c r="P53" s="2">
        <v>3</v>
      </c>
      <c r="Q53" s="2">
        <v>46497</v>
      </c>
      <c r="R53" s="9">
        <v>44826</v>
      </c>
      <c r="S53" s="2">
        <v>1080</v>
      </c>
      <c r="T53" s="2">
        <v>426</v>
      </c>
      <c r="U53" s="2">
        <v>54</v>
      </c>
      <c r="V53" s="2" t="s">
        <v>28</v>
      </c>
      <c r="W53" s="2">
        <v>0</v>
      </c>
      <c r="X53" s="2" t="s">
        <v>2488</v>
      </c>
      <c r="Y53" s="6" t="str" cm="1">
        <f t="array" ref="Y53">_xlfn.IFS(Table1[[#This Row],[Duration in Seconds]]&lt;120,"Very short",Table1[[#This Row],[Duration in Seconds]]&lt;360,"Short",Table1[[#This Row],[Duration in Seconds]]&lt;600,"Medium",Table1[[#This Row],[Duration in Seconds]]&lt;1800,"Long",Table1[[#This Row],[Duration in Seconds]]&gt;1800,"Very Long")</f>
        <v>Medium</v>
      </c>
    </row>
    <row r="54" spans="1:25" x14ac:dyDescent="0.3">
      <c r="A54" s="2" t="s">
        <v>1005</v>
      </c>
      <c r="B54" s="6">
        <v>76310</v>
      </c>
      <c r="C54" s="2" t="s">
        <v>1006</v>
      </c>
      <c r="D54" s="2" t="s">
        <v>1007</v>
      </c>
      <c r="E54" s="2" t="s">
        <v>1008</v>
      </c>
      <c r="F54" s="2" t="s">
        <v>54</v>
      </c>
      <c r="G54" s="2">
        <v>20400000</v>
      </c>
      <c r="H54" s="2">
        <v>246600359</v>
      </c>
      <c r="I54" s="15">
        <v>8.3333333333333339E-4</v>
      </c>
      <c r="J54" s="8">
        <v>72</v>
      </c>
      <c r="K54" s="9">
        <v>44244</v>
      </c>
      <c r="L54" s="2">
        <v>1100</v>
      </c>
      <c r="M54" s="2" t="s">
        <v>27</v>
      </c>
      <c r="N54" s="2" t="s">
        <v>28</v>
      </c>
      <c r="O54" s="2" t="s">
        <v>28</v>
      </c>
      <c r="P54" s="2">
        <v>0</v>
      </c>
      <c r="Q54" s="2">
        <v>279</v>
      </c>
      <c r="R54" s="9">
        <v>44794</v>
      </c>
      <c r="S54" s="2">
        <v>1080</v>
      </c>
      <c r="T54" s="2">
        <v>4576</v>
      </c>
      <c r="U54" s="2">
        <v>63</v>
      </c>
      <c r="V54" s="2" t="s">
        <v>29</v>
      </c>
      <c r="W54" s="2">
        <v>69</v>
      </c>
      <c r="X54" s="2" t="s">
        <v>598</v>
      </c>
      <c r="Y54" s="6" t="str" cm="1">
        <f t="array" ref="Y54">_xlfn.IFS(Table1[[#This Row],[Duration in Seconds]]&lt;120,"Very short",Table1[[#This Row],[Duration in Seconds]]&lt;360,"Short",Table1[[#This Row],[Duration in Seconds]]&lt;600,"Medium",Table1[[#This Row],[Duration in Seconds]]&lt;1800,"Long",Table1[[#This Row],[Duration in Seconds]]&gt;1800,"Very Long")</f>
        <v>Very short</v>
      </c>
    </row>
    <row r="55" spans="1:25" x14ac:dyDescent="0.3">
      <c r="A55" s="2" t="s">
        <v>855</v>
      </c>
      <c r="B55" s="6">
        <v>11034838</v>
      </c>
      <c r="C55" s="2" t="s">
        <v>856</v>
      </c>
      <c r="D55" s="2" t="s">
        <v>857</v>
      </c>
      <c r="E55" s="2" t="s">
        <v>858</v>
      </c>
      <c r="F55" s="2" t="s">
        <v>26</v>
      </c>
      <c r="G55" s="2">
        <v>456000</v>
      </c>
      <c r="H55" s="2">
        <v>29400394</v>
      </c>
      <c r="I55" s="15">
        <v>2.0347222222222221E-2</v>
      </c>
      <c r="J55" s="8">
        <v>1758</v>
      </c>
      <c r="K55" s="9">
        <v>42796</v>
      </c>
      <c r="L55" s="2">
        <v>8100</v>
      </c>
      <c r="M55" s="2" t="s">
        <v>27</v>
      </c>
      <c r="N55" s="2" t="s">
        <v>625</v>
      </c>
      <c r="O55" s="2" t="s">
        <v>28</v>
      </c>
      <c r="P55" s="2">
        <v>0</v>
      </c>
      <c r="Q55" s="2">
        <v>8167</v>
      </c>
      <c r="R55" s="9">
        <v>44827</v>
      </c>
      <c r="S55" s="2">
        <v>1080</v>
      </c>
      <c r="T55" s="2">
        <v>96</v>
      </c>
      <c r="U55" s="2">
        <v>6</v>
      </c>
      <c r="V55" s="2" t="s">
        <v>29</v>
      </c>
      <c r="W55" s="2">
        <v>0</v>
      </c>
      <c r="X55" s="2" t="s">
        <v>598</v>
      </c>
      <c r="Y55" s="6" t="str" cm="1">
        <f t="array" ref="Y55">_xlfn.IFS(Table1[[#This Row],[Duration in Seconds]]&lt;120,"Very short",Table1[[#This Row],[Duration in Seconds]]&lt;360,"Short",Table1[[#This Row],[Duration in Seconds]]&lt;600,"Medium",Table1[[#This Row],[Duration in Seconds]]&lt;1800,"Long",Table1[[#This Row],[Duration in Seconds]]&gt;1800,"Very Long")</f>
        <v>Long</v>
      </c>
    </row>
    <row r="56" spans="1:25" x14ac:dyDescent="0.3">
      <c r="A56" s="2" t="s">
        <v>1720</v>
      </c>
      <c r="B56" s="6">
        <v>12288</v>
      </c>
      <c r="C56" s="2" t="s">
        <v>1721</v>
      </c>
      <c r="D56" s="2" t="s">
        <v>1722</v>
      </c>
      <c r="E56" s="2" t="s">
        <v>1723</v>
      </c>
      <c r="F56" s="2" t="s">
        <v>54</v>
      </c>
      <c r="G56" s="6">
        <v>1200000</v>
      </c>
      <c r="H56" s="6">
        <v>128283412</v>
      </c>
      <c r="I56" s="15">
        <v>3.4606481481481485E-3</v>
      </c>
      <c r="J56" s="8">
        <v>299</v>
      </c>
      <c r="K56" s="13">
        <v>43610</v>
      </c>
      <c r="L56" s="6">
        <v>369</v>
      </c>
      <c r="M56" s="2" t="s">
        <v>27</v>
      </c>
      <c r="N56" s="2" t="s">
        <v>28</v>
      </c>
      <c r="O56" s="2" t="s">
        <v>28</v>
      </c>
      <c r="P56" s="2">
        <v>0</v>
      </c>
      <c r="Q56" s="6">
        <v>30</v>
      </c>
      <c r="R56" s="13">
        <v>44460</v>
      </c>
      <c r="S56" s="2">
        <v>1080</v>
      </c>
      <c r="T56" s="6">
        <v>349</v>
      </c>
      <c r="U56" s="2">
        <v>63</v>
      </c>
      <c r="V56" s="2" t="s">
        <v>28</v>
      </c>
      <c r="W56" s="2">
        <v>3</v>
      </c>
      <c r="X56" s="2" t="s">
        <v>2011</v>
      </c>
      <c r="Y56" s="6" t="str" cm="1">
        <f t="array" ref="Y56">_xlfn.IFS(Table1[[#This Row],[Duration in Seconds]]&lt;120,"Very short",Table1[[#This Row],[Duration in Seconds]]&lt;360,"Short",Table1[[#This Row],[Duration in Seconds]]&lt;600,"Medium",Table1[[#This Row],[Duration in Seconds]]&lt;1800,"Long",Table1[[#This Row],[Duration in Seconds]]&gt;1800,"Very Long")</f>
        <v>Short</v>
      </c>
    </row>
    <row r="57" spans="1:25" x14ac:dyDescent="0.3">
      <c r="A57" s="2" t="s">
        <v>798</v>
      </c>
      <c r="B57" s="6">
        <v>3556375</v>
      </c>
      <c r="C57" s="2" t="s">
        <v>799</v>
      </c>
      <c r="D57" s="2" t="s">
        <v>796</v>
      </c>
      <c r="E57" s="2" t="s">
        <v>797</v>
      </c>
      <c r="F57" s="2" t="s">
        <v>54</v>
      </c>
      <c r="G57" s="2">
        <v>14300000</v>
      </c>
      <c r="H57" s="2">
        <v>403300344</v>
      </c>
      <c r="I57" s="15">
        <v>2.8703703703703708E-3</v>
      </c>
      <c r="J57" s="8">
        <v>248</v>
      </c>
      <c r="K57" s="9">
        <v>44505</v>
      </c>
      <c r="L57" s="2">
        <v>74000</v>
      </c>
      <c r="M57" s="2" t="s">
        <v>27</v>
      </c>
      <c r="N57" s="2" t="s">
        <v>28</v>
      </c>
      <c r="O57" s="2" t="s">
        <v>28</v>
      </c>
      <c r="P57" s="2">
        <v>3</v>
      </c>
      <c r="Q57" s="2">
        <v>3300</v>
      </c>
      <c r="R57" s="9">
        <v>44819</v>
      </c>
      <c r="S57" s="2">
        <v>1080</v>
      </c>
      <c r="T57" s="2">
        <v>1099</v>
      </c>
      <c r="U57" s="2">
        <v>90</v>
      </c>
      <c r="V57" s="2" t="s">
        <v>29</v>
      </c>
      <c r="W57" s="2">
        <v>9</v>
      </c>
      <c r="X57" s="2" t="s">
        <v>598</v>
      </c>
      <c r="Y57" s="6" t="str" cm="1">
        <f t="array" ref="Y57">_xlfn.IFS(Table1[[#This Row],[Duration in Seconds]]&lt;120,"Very short",Table1[[#This Row],[Duration in Seconds]]&lt;360,"Short",Table1[[#This Row],[Duration in Seconds]]&lt;600,"Medium",Table1[[#This Row],[Duration in Seconds]]&lt;1800,"Long",Table1[[#This Row],[Duration in Seconds]]&gt;1800,"Very Long")</f>
        <v>Short</v>
      </c>
    </row>
    <row r="58" spans="1:25" x14ac:dyDescent="0.3">
      <c r="A58" s="2" t="s">
        <v>718</v>
      </c>
      <c r="B58" s="6">
        <v>65010839</v>
      </c>
      <c r="C58" s="2" t="s">
        <v>719</v>
      </c>
      <c r="D58" s="2" t="s">
        <v>720</v>
      </c>
      <c r="E58" s="2" t="s">
        <v>721</v>
      </c>
      <c r="F58" s="2" t="s">
        <v>26</v>
      </c>
      <c r="G58" s="2">
        <v>18100000</v>
      </c>
      <c r="H58" s="2">
        <v>8637278122</v>
      </c>
      <c r="I58" s="15">
        <v>2.5000000000000001E-3</v>
      </c>
      <c r="J58" s="8">
        <v>216</v>
      </c>
      <c r="K58" s="9">
        <v>43595</v>
      </c>
      <c r="L58" s="2">
        <v>741000</v>
      </c>
      <c r="M58" s="2" t="s">
        <v>27</v>
      </c>
      <c r="N58" s="2" t="s">
        <v>29</v>
      </c>
      <c r="O58" s="2" t="s">
        <v>28</v>
      </c>
      <c r="P58" s="2">
        <v>3</v>
      </c>
      <c r="Q58" s="2">
        <v>19071</v>
      </c>
      <c r="R58" s="9">
        <v>44825</v>
      </c>
      <c r="S58" s="2">
        <v>1080</v>
      </c>
      <c r="T58" s="2">
        <v>316</v>
      </c>
      <c r="U58" s="2">
        <v>18</v>
      </c>
      <c r="V58" s="2" t="s">
        <v>29</v>
      </c>
      <c r="W58" s="2">
        <v>0</v>
      </c>
      <c r="X58" s="2" t="s">
        <v>598</v>
      </c>
      <c r="Y58" s="6" t="str" cm="1">
        <f t="array" ref="Y58">_xlfn.IFS(Table1[[#This Row],[Duration in Seconds]]&lt;120,"Very short",Table1[[#This Row],[Duration in Seconds]]&lt;360,"Short",Table1[[#This Row],[Duration in Seconds]]&lt;600,"Medium",Table1[[#This Row],[Duration in Seconds]]&lt;1800,"Long",Table1[[#This Row],[Duration in Seconds]]&gt;1800,"Very Long")</f>
        <v>Short</v>
      </c>
    </row>
    <row r="59" spans="1:25" x14ac:dyDescent="0.3">
      <c r="A59" s="2" t="s">
        <v>1096</v>
      </c>
      <c r="B59" s="6">
        <v>1049688</v>
      </c>
      <c r="C59" s="2" t="s">
        <v>1097</v>
      </c>
      <c r="D59" s="2" t="s">
        <v>1098</v>
      </c>
      <c r="E59" s="2" t="s">
        <v>1099</v>
      </c>
      <c r="F59" s="2" t="s">
        <v>54</v>
      </c>
      <c r="G59" s="2">
        <v>9690000</v>
      </c>
      <c r="H59" s="2">
        <v>3194952098</v>
      </c>
      <c r="I59" s="15">
        <v>5.2777777777777771E-3</v>
      </c>
      <c r="J59" s="8">
        <v>456</v>
      </c>
      <c r="K59" s="9">
        <v>44614</v>
      </c>
      <c r="L59" s="2">
        <v>31000</v>
      </c>
      <c r="M59" s="2" t="s">
        <v>27</v>
      </c>
      <c r="N59" s="2" t="s">
        <v>28</v>
      </c>
      <c r="O59" s="2" t="s">
        <v>28</v>
      </c>
      <c r="P59" s="2">
        <v>0</v>
      </c>
      <c r="Q59" s="2">
        <v>2248</v>
      </c>
      <c r="R59" s="9">
        <v>44822</v>
      </c>
      <c r="S59" s="2">
        <v>1080</v>
      </c>
      <c r="T59" s="2">
        <v>3436</v>
      </c>
      <c r="U59" s="2">
        <v>56</v>
      </c>
      <c r="V59" s="2" t="s">
        <v>29</v>
      </c>
      <c r="W59" s="2">
        <v>0</v>
      </c>
      <c r="X59" s="2" t="s">
        <v>598</v>
      </c>
      <c r="Y59" s="6" t="str" cm="1">
        <f t="array" ref="Y59">_xlfn.IFS(Table1[[#This Row],[Duration in Seconds]]&lt;120,"Very short",Table1[[#This Row],[Duration in Seconds]]&lt;360,"Short",Table1[[#This Row],[Duration in Seconds]]&lt;600,"Medium",Table1[[#This Row],[Duration in Seconds]]&lt;1800,"Long",Table1[[#This Row],[Duration in Seconds]]&gt;1800,"Very Long")</f>
        <v>Medium</v>
      </c>
    </row>
    <row r="60" spans="1:25" x14ac:dyDescent="0.3">
      <c r="A60" s="2" t="s">
        <v>662</v>
      </c>
      <c r="B60" s="6">
        <v>7911431</v>
      </c>
      <c r="C60" s="2" t="s">
        <v>663</v>
      </c>
      <c r="D60" s="2" t="s">
        <v>660</v>
      </c>
      <c r="E60" s="2" t="s">
        <v>661</v>
      </c>
      <c r="F60" s="2" t="s">
        <v>54</v>
      </c>
      <c r="G60" s="2">
        <v>167000</v>
      </c>
      <c r="H60" s="2">
        <v>35759963</v>
      </c>
      <c r="I60" s="15">
        <v>3.1712962962962958E-3</v>
      </c>
      <c r="J60" s="8">
        <v>274</v>
      </c>
      <c r="K60" s="9">
        <v>43561</v>
      </c>
      <c r="L60" s="2">
        <v>134000</v>
      </c>
      <c r="M60" s="2" t="s">
        <v>54</v>
      </c>
      <c r="N60" s="2" t="s">
        <v>29</v>
      </c>
      <c r="O60" s="2" t="s">
        <v>28</v>
      </c>
      <c r="P60" s="2">
        <v>0</v>
      </c>
      <c r="Q60" s="2">
        <v>89000</v>
      </c>
      <c r="R60" s="9">
        <v>44825</v>
      </c>
      <c r="S60" s="2">
        <v>1080</v>
      </c>
      <c r="T60" s="2">
        <v>59</v>
      </c>
      <c r="U60" s="2">
        <v>0</v>
      </c>
      <c r="V60" s="2" t="s">
        <v>29</v>
      </c>
      <c r="W60" s="2">
        <v>0</v>
      </c>
      <c r="X60" s="2" t="s">
        <v>598</v>
      </c>
      <c r="Y60" s="6" t="str" cm="1">
        <f t="array" ref="Y60">_xlfn.IFS(Table1[[#This Row],[Duration in Seconds]]&lt;120,"Very short",Table1[[#This Row],[Duration in Seconds]]&lt;360,"Short",Table1[[#This Row],[Duration in Seconds]]&lt;600,"Medium",Table1[[#This Row],[Duration in Seconds]]&lt;1800,"Long",Table1[[#This Row],[Duration in Seconds]]&gt;1800,"Very Long")</f>
        <v>Short</v>
      </c>
    </row>
    <row r="61" spans="1:25" x14ac:dyDescent="0.3">
      <c r="A61" s="18" t="s">
        <v>2975</v>
      </c>
      <c r="B61" s="6">
        <v>1342429</v>
      </c>
      <c r="C61" s="2" t="s">
        <v>877</v>
      </c>
      <c r="D61" s="2" t="s">
        <v>878</v>
      </c>
      <c r="E61" s="2" t="s">
        <v>879</v>
      </c>
      <c r="F61" s="2" t="s">
        <v>86</v>
      </c>
      <c r="G61" s="2">
        <v>10910000</v>
      </c>
      <c r="H61" s="2">
        <v>162667679</v>
      </c>
      <c r="I61" s="15">
        <v>6.2615740740740748E-3</v>
      </c>
      <c r="J61" s="8">
        <v>541</v>
      </c>
      <c r="K61" s="9">
        <v>44007</v>
      </c>
      <c r="L61" s="2">
        <v>20000</v>
      </c>
      <c r="M61" s="2" t="s">
        <v>27</v>
      </c>
      <c r="N61" s="2" t="s">
        <v>28</v>
      </c>
      <c r="O61" s="2" t="s">
        <v>28</v>
      </c>
      <c r="P61" s="2">
        <v>0</v>
      </c>
      <c r="Q61" s="2">
        <v>935</v>
      </c>
      <c r="R61" s="9">
        <v>44826</v>
      </c>
      <c r="S61" s="2">
        <v>1080</v>
      </c>
      <c r="T61" s="2">
        <v>467</v>
      </c>
      <c r="U61" s="2">
        <v>54</v>
      </c>
      <c r="V61" s="2" t="s">
        <v>29</v>
      </c>
      <c r="W61" s="2">
        <v>1</v>
      </c>
      <c r="X61" s="2" t="s">
        <v>598</v>
      </c>
      <c r="Y61" s="6" t="str" cm="1">
        <f t="array" ref="Y61">_xlfn.IFS(Table1[[#This Row],[Duration in Seconds]]&lt;120,"Very short",Table1[[#This Row],[Duration in Seconds]]&lt;360,"Short",Table1[[#This Row],[Duration in Seconds]]&lt;600,"Medium",Table1[[#This Row],[Duration in Seconds]]&lt;1800,"Long",Table1[[#This Row],[Duration in Seconds]]&gt;1800,"Very Long")</f>
        <v>Medium</v>
      </c>
    </row>
    <row r="62" spans="1:25" x14ac:dyDescent="0.3">
      <c r="A62" s="2" t="s">
        <v>2389</v>
      </c>
      <c r="B62" s="6">
        <v>2801403</v>
      </c>
      <c r="C62" s="2" t="s">
        <v>2390</v>
      </c>
      <c r="D62" s="2" t="s">
        <v>2391</v>
      </c>
      <c r="E62" s="2" t="s">
        <v>2392</v>
      </c>
      <c r="F62" s="2" t="s">
        <v>54</v>
      </c>
      <c r="G62" s="6">
        <v>76100</v>
      </c>
      <c r="H62" s="6">
        <v>13508260</v>
      </c>
      <c r="I62" s="17">
        <v>5.7870370370370376E-3</v>
      </c>
      <c r="J62" s="8">
        <v>500</v>
      </c>
      <c r="K62" s="9">
        <v>44593</v>
      </c>
      <c r="L62" s="6">
        <v>55000</v>
      </c>
      <c r="M62" s="2" t="s">
        <v>27</v>
      </c>
      <c r="N62" s="2" t="s">
        <v>28</v>
      </c>
      <c r="O62" s="2" t="s">
        <v>28</v>
      </c>
      <c r="P62" s="2">
        <v>2</v>
      </c>
      <c r="Q62" s="2">
        <v>1667</v>
      </c>
      <c r="R62" s="9">
        <v>44700</v>
      </c>
      <c r="S62" s="2">
        <v>1080</v>
      </c>
      <c r="T62" s="2">
        <v>56</v>
      </c>
      <c r="U62" s="2">
        <v>2</v>
      </c>
      <c r="V62" s="2" t="s">
        <v>29</v>
      </c>
      <c r="W62" s="2">
        <v>5</v>
      </c>
      <c r="X62" s="2" t="s">
        <v>2488</v>
      </c>
      <c r="Y62" s="6" t="str" cm="1">
        <f t="array" ref="Y62">_xlfn.IFS(Table1[[#This Row],[Duration in Seconds]]&lt;120,"Very short",Table1[[#This Row],[Duration in Seconds]]&lt;360,"Short",Table1[[#This Row],[Duration in Seconds]]&lt;600,"Medium",Table1[[#This Row],[Duration in Seconds]]&lt;1800,"Long",Table1[[#This Row],[Duration in Seconds]]&gt;1800,"Very Long")</f>
        <v>Medium</v>
      </c>
    </row>
    <row r="63" spans="1:25" x14ac:dyDescent="0.3">
      <c r="A63" s="2" t="s">
        <v>741</v>
      </c>
      <c r="B63" s="6">
        <v>7728343</v>
      </c>
      <c r="C63" s="2" t="s">
        <v>742</v>
      </c>
      <c r="D63" s="2" t="s">
        <v>743</v>
      </c>
      <c r="E63" s="2" t="s">
        <v>744</v>
      </c>
      <c r="F63" s="2" t="s">
        <v>54</v>
      </c>
      <c r="G63" s="2">
        <v>1040000</v>
      </c>
      <c r="H63" s="2">
        <v>238976515</v>
      </c>
      <c r="I63" s="15">
        <v>1.7870370370370373E-2</v>
      </c>
      <c r="J63" s="8">
        <v>1544</v>
      </c>
      <c r="K63" s="9">
        <v>43839</v>
      </c>
      <c r="L63" s="2">
        <v>131000</v>
      </c>
      <c r="M63" s="2" t="s">
        <v>27</v>
      </c>
      <c r="N63" s="2" t="s">
        <v>28</v>
      </c>
      <c r="O63" s="2" t="s">
        <v>28</v>
      </c>
      <c r="P63" s="2">
        <v>3</v>
      </c>
      <c r="Q63" s="2">
        <v>18306</v>
      </c>
      <c r="R63" s="9">
        <v>44825</v>
      </c>
      <c r="S63" s="2">
        <v>1080</v>
      </c>
      <c r="T63" s="2">
        <v>2209</v>
      </c>
      <c r="U63" s="2">
        <v>52</v>
      </c>
      <c r="V63" s="2" t="s">
        <v>29</v>
      </c>
      <c r="W63" s="2">
        <v>5</v>
      </c>
      <c r="X63" s="2" t="s">
        <v>598</v>
      </c>
      <c r="Y63" s="6" t="str" cm="1">
        <f t="array" ref="Y63">_xlfn.IFS(Table1[[#This Row],[Duration in Seconds]]&lt;120,"Very short",Table1[[#This Row],[Duration in Seconds]]&lt;360,"Short",Table1[[#This Row],[Duration in Seconds]]&lt;600,"Medium",Table1[[#This Row],[Duration in Seconds]]&lt;1800,"Long",Table1[[#This Row],[Duration in Seconds]]&gt;1800,"Very Long")</f>
        <v>Long</v>
      </c>
    </row>
    <row r="64" spans="1:25" x14ac:dyDescent="0.3">
      <c r="A64" s="2" t="s">
        <v>2230</v>
      </c>
      <c r="B64" s="6">
        <v>25799360</v>
      </c>
      <c r="C64" s="2" t="s">
        <v>2231</v>
      </c>
      <c r="D64" s="2" t="s">
        <v>1369</v>
      </c>
      <c r="E64" s="2" t="s">
        <v>210</v>
      </c>
      <c r="F64" s="2" t="s">
        <v>86</v>
      </c>
      <c r="G64" s="6">
        <v>9640000</v>
      </c>
      <c r="H64" s="6">
        <v>1985196029</v>
      </c>
      <c r="I64" s="17">
        <v>4.6990740740740743E-3</v>
      </c>
      <c r="J64" s="8">
        <v>406</v>
      </c>
      <c r="K64" s="9">
        <v>43643</v>
      </c>
      <c r="L64" s="6">
        <v>627000</v>
      </c>
      <c r="M64" s="2" t="s">
        <v>27</v>
      </c>
      <c r="N64" s="2" t="s">
        <v>28</v>
      </c>
      <c r="O64" s="2" t="s">
        <v>28</v>
      </c>
      <c r="P64" s="2">
        <v>0</v>
      </c>
      <c r="Q64" s="2">
        <v>25343</v>
      </c>
      <c r="R64" s="9">
        <v>44826</v>
      </c>
      <c r="S64" s="2">
        <v>1080</v>
      </c>
      <c r="T64" s="2">
        <v>591</v>
      </c>
      <c r="U64" s="2">
        <v>14</v>
      </c>
      <c r="V64" s="2" t="s">
        <v>29</v>
      </c>
      <c r="W64" s="2">
        <v>4</v>
      </c>
      <c r="X64" s="2" t="s">
        <v>2488</v>
      </c>
      <c r="Y64" s="6" t="str" cm="1">
        <f t="array" ref="Y64">_xlfn.IFS(Table1[[#This Row],[Duration in Seconds]]&lt;120,"Very short",Table1[[#This Row],[Duration in Seconds]]&lt;360,"Short",Table1[[#This Row],[Duration in Seconds]]&lt;600,"Medium",Table1[[#This Row],[Duration in Seconds]]&lt;1800,"Long",Table1[[#This Row],[Duration in Seconds]]&gt;1800,"Very Long")</f>
        <v>Medium</v>
      </c>
    </row>
    <row r="65" spans="1:25" x14ac:dyDescent="0.3">
      <c r="A65" s="18" t="s">
        <v>2976</v>
      </c>
      <c r="B65" s="6">
        <v>56385391</v>
      </c>
      <c r="C65" s="2" t="s">
        <v>670</v>
      </c>
      <c r="D65" s="2" t="s">
        <v>671</v>
      </c>
      <c r="E65" s="2" t="s">
        <v>672</v>
      </c>
      <c r="F65" s="2" t="s">
        <v>26</v>
      </c>
      <c r="G65" s="2">
        <v>13200000</v>
      </c>
      <c r="H65" s="2">
        <v>3416920219</v>
      </c>
      <c r="I65" s="15">
        <v>4.8148148148148152E-3</v>
      </c>
      <c r="J65" s="8">
        <v>416</v>
      </c>
      <c r="K65" s="9">
        <v>43749</v>
      </c>
      <c r="L65" s="2">
        <v>880000</v>
      </c>
      <c r="M65" s="2" t="s">
        <v>73</v>
      </c>
      <c r="N65" s="2" t="s">
        <v>28</v>
      </c>
      <c r="O65" s="2" t="s">
        <v>28</v>
      </c>
      <c r="P65" s="2">
        <v>2</v>
      </c>
      <c r="Q65" s="2">
        <v>49714</v>
      </c>
      <c r="R65" s="9">
        <v>44826</v>
      </c>
      <c r="S65" s="2">
        <v>1080</v>
      </c>
      <c r="T65" s="2">
        <v>531</v>
      </c>
      <c r="U65" s="2">
        <v>86</v>
      </c>
      <c r="V65" s="2" t="s">
        <v>29</v>
      </c>
      <c r="W65" s="2">
        <v>1</v>
      </c>
      <c r="X65" s="2" t="s">
        <v>598</v>
      </c>
      <c r="Y65" s="6" t="str" cm="1">
        <f t="array" ref="Y65">_xlfn.IFS(Table1[[#This Row],[Duration in Seconds]]&lt;120,"Very short",Table1[[#This Row],[Duration in Seconds]]&lt;360,"Short",Table1[[#This Row],[Duration in Seconds]]&lt;600,"Medium",Table1[[#This Row],[Duration in Seconds]]&lt;1800,"Long",Table1[[#This Row],[Duration in Seconds]]&gt;1800,"Very Long")</f>
        <v>Medium</v>
      </c>
    </row>
    <row r="66" spans="1:25" x14ac:dyDescent="0.3">
      <c r="A66" s="2" t="s">
        <v>1883</v>
      </c>
      <c r="B66" s="6">
        <v>766</v>
      </c>
      <c r="C66" s="2" t="s">
        <v>1884</v>
      </c>
      <c r="D66" s="2" t="s">
        <v>1885</v>
      </c>
      <c r="E66" s="2" t="s">
        <v>1886</v>
      </c>
      <c r="F66" s="2" t="s">
        <v>26</v>
      </c>
      <c r="G66" s="6">
        <v>34</v>
      </c>
      <c r="H66" s="6">
        <v>19181</v>
      </c>
      <c r="I66" s="15">
        <v>2.0486111111111113E-3</v>
      </c>
      <c r="J66" s="8">
        <v>177</v>
      </c>
      <c r="K66" s="13">
        <v>44808</v>
      </c>
      <c r="L66" s="6">
        <v>13</v>
      </c>
      <c r="M66" s="2" t="s">
        <v>73</v>
      </c>
      <c r="N66" s="2" t="s">
        <v>29</v>
      </c>
      <c r="O66" s="2" t="s">
        <v>28</v>
      </c>
      <c r="P66" s="2">
        <v>11</v>
      </c>
      <c r="Q66" s="6">
        <v>15</v>
      </c>
      <c r="R66" s="13">
        <v>44825</v>
      </c>
      <c r="S66" s="2">
        <v>1080</v>
      </c>
      <c r="T66" s="6">
        <v>29</v>
      </c>
      <c r="U66" s="2">
        <v>0</v>
      </c>
      <c r="V66" s="2" t="s">
        <v>29</v>
      </c>
      <c r="W66" s="2">
        <v>0</v>
      </c>
      <c r="X66" s="2" t="s">
        <v>2011</v>
      </c>
      <c r="Y66" s="6" t="str" cm="1">
        <f t="array" ref="Y66">_xlfn.IFS(Table1[[#This Row],[Duration in Seconds]]&lt;120,"Very short",Table1[[#This Row],[Duration in Seconds]]&lt;360,"Short",Table1[[#This Row],[Duration in Seconds]]&lt;600,"Medium",Table1[[#This Row],[Duration in Seconds]]&lt;1800,"Long",Table1[[#This Row],[Duration in Seconds]]&gt;1800,"Very Long")</f>
        <v>Short</v>
      </c>
    </row>
    <row r="67" spans="1:25" x14ac:dyDescent="0.3">
      <c r="A67" s="2" t="s">
        <v>2408</v>
      </c>
      <c r="B67" s="6">
        <v>21175732</v>
      </c>
      <c r="C67" s="2" t="s">
        <v>2409</v>
      </c>
      <c r="D67" s="2" t="s">
        <v>1307</v>
      </c>
      <c r="E67" s="2" t="s">
        <v>669</v>
      </c>
      <c r="F67" s="2" t="s">
        <v>26</v>
      </c>
      <c r="G67" s="6">
        <v>28700000</v>
      </c>
      <c r="H67" s="6">
        <v>4104120507</v>
      </c>
      <c r="I67" s="15">
        <v>1.230324074074074E-2</v>
      </c>
      <c r="J67" s="8">
        <v>1063</v>
      </c>
      <c r="K67" s="9">
        <v>44545</v>
      </c>
      <c r="L67" s="6">
        <v>2000000</v>
      </c>
      <c r="M67" s="2" t="s">
        <v>73</v>
      </c>
      <c r="N67" s="2" t="s">
        <v>29</v>
      </c>
      <c r="O67" s="2" t="s">
        <v>28</v>
      </c>
      <c r="P67" s="2">
        <v>3</v>
      </c>
      <c r="Q67" s="2">
        <v>49215</v>
      </c>
      <c r="R67" s="9">
        <v>44826</v>
      </c>
      <c r="S67" s="2">
        <v>1080</v>
      </c>
      <c r="T67" s="2">
        <v>147</v>
      </c>
      <c r="U67" s="2">
        <v>18</v>
      </c>
      <c r="V67" s="2" t="s">
        <v>29</v>
      </c>
      <c r="W67" s="2">
        <v>0</v>
      </c>
      <c r="X67" s="2" t="s">
        <v>2488</v>
      </c>
      <c r="Y67" s="6" t="str" cm="1">
        <f t="array" ref="Y67">_xlfn.IFS(Table1[[#This Row],[Duration in Seconds]]&lt;120,"Very short",Table1[[#This Row],[Duration in Seconds]]&lt;360,"Short",Table1[[#This Row],[Duration in Seconds]]&lt;600,"Medium",Table1[[#This Row],[Duration in Seconds]]&lt;1800,"Long",Table1[[#This Row],[Duration in Seconds]]&gt;1800,"Very Long")</f>
        <v>Long</v>
      </c>
    </row>
    <row r="68" spans="1:25" x14ac:dyDescent="0.3">
      <c r="A68" s="3" t="s">
        <v>1711</v>
      </c>
      <c r="B68" s="6">
        <v>22966</v>
      </c>
      <c r="C68" s="3" t="s">
        <v>1712</v>
      </c>
      <c r="D68" s="3" t="s">
        <v>1713</v>
      </c>
      <c r="E68" s="2" t="s">
        <v>1714</v>
      </c>
      <c r="F68" s="2"/>
      <c r="G68" s="6">
        <v>143000</v>
      </c>
      <c r="H68" s="2">
        <v>33272922</v>
      </c>
      <c r="I68" s="16">
        <v>9.9537037037037042E-4</v>
      </c>
      <c r="J68" s="8">
        <v>86</v>
      </c>
      <c r="K68" s="9">
        <v>44686</v>
      </c>
      <c r="L68" s="6">
        <v>911</v>
      </c>
      <c r="M68" s="2" t="s">
        <v>27</v>
      </c>
      <c r="N68" s="2" t="s">
        <v>29</v>
      </c>
      <c r="O68" s="2" t="s">
        <v>28</v>
      </c>
      <c r="P68" s="2">
        <v>0</v>
      </c>
      <c r="Q68" s="6">
        <v>48</v>
      </c>
      <c r="R68" s="9">
        <v>44700</v>
      </c>
      <c r="S68" s="2">
        <v>1080</v>
      </c>
      <c r="T68" s="2">
        <v>590</v>
      </c>
      <c r="U68" s="2">
        <v>32</v>
      </c>
      <c r="V68" s="2" t="s">
        <v>29</v>
      </c>
      <c r="W68" s="2">
        <v>0</v>
      </c>
      <c r="X68" s="2" t="s">
        <v>1719</v>
      </c>
      <c r="Y68" s="6" t="str" cm="1">
        <f t="array" ref="Y68">_xlfn.IFS(Table1[[#This Row],[Duration in Seconds]]&lt;120,"Very short",Table1[[#This Row],[Duration in Seconds]]&lt;360,"Short",Table1[[#This Row],[Duration in Seconds]]&lt;600,"Medium",Table1[[#This Row],[Duration in Seconds]]&lt;1800,"Long",Table1[[#This Row],[Duration in Seconds]]&gt;1800,"Very Long")</f>
        <v>Very short</v>
      </c>
    </row>
    <row r="69" spans="1:25" x14ac:dyDescent="0.3">
      <c r="A69" s="2" t="s">
        <v>1959</v>
      </c>
      <c r="B69" s="6">
        <v>5052</v>
      </c>
      <c r="C69" s="2" t="s">
        <v>1960</v>
      </c>
      <c r="D69" s="2" t="s">
        <v>1961</v>
      </c>
      <c r="E69" s="2" t="s">
        <v>1962</v>
      </c>
      <c r="F69" s="2" t="s">
        <v>26</v>
      </c>
      <c r="G69" s="6">
        <v>155000</v>
      </c>
      <c r="H69" s="6">
        <v>12263799</v>
      </c>
      <c r="I69" s="17">
        <v>8.1828703703703699E-3</v>
      </c>
      <c r="J69" s="8">
        <v>707</v>
      </c>
      <c r="K69" s="13">
        <v>44823</v>
      </c>
      <c r="L69" s="6">
        <v>205</v>
      </c>
      <c r="M69" s="2" t="s">
        <v>27</v>
      </c>
      <c r="N69" s="2" t="s">
        <v>28</v>
      </c>
      <c r="O69" s="2" t="s">
        <v>28</v>
      </c>
      <c r="P69" s="2">
        <v>0</v>
      </c>
      <c r="Q69" s="6">
        <v>12</v>
      </c>
      <c r="R69" s="13">
        <v>44460</v>
      </c>
      <c r="S69" s="2">
        <v>1080</v>
      </c>
      <c r="T69" s="6">
        <v>255</v>
      </c>
      <c r="U69" s="2">
        <v>9</v>
      </c>
      <c r="V69" s="2" t="s">
        <v>29</v>
      </c>
      <c r="W69" s="2">
        <v>0</v>
      </c>
      <c r="X69" s="2" t="s">
        <v>2011</v>
      </c>
      <c r="Y69" s="6" t="str" cm="1">
        <f t="array" ref="Y69">_xlfn.IFS(Table1[[#This Row],[Duration in Seconds]]&lt;120,"Very short",Table1[[#This Row],[Duration in Seconds]]&lt;360,"Short",Table1[[#This Row],[Duration in Seconds]]&lt;600,"Medium",Table1[[#This Row],[Duration in Seconds]]&lt;1800,"Long",Table1[[#This Row],[Duration in Seconds]]&gt;1800,"Very Long")</f>
        <v>Long</v>
      </c>
    </row>
    <row r="70" spans="1:25" x14ac:dyDescent="0.3">
      <c r="A70" s="2" t="s">
        <v>1784</v>
      </c>
      <c r="B70" s="6">
        <v>3014644</v>
      </c>
      <c r="C70" s="2" t="s">
        <v>1785</v>
      </c>
      <c r="D70" s="2" t="s">
        <v>1786</v>
      </c>
      <c r="E70" s="2" t="s">
        <v>1787</v>
      </c>
      <c r="F70" s="2" t="s">
        <v>26</v>
      </c>
      <c r="G70" s="6">
        <v>447000</v>
      </c>
      <c r="H70" s="6">
        <v>95737920</v>
      </c>
      <c r="I70" s="15">
        <v>2.9629629629629628E-3</v>
      </c>
      <c r="J70" s="8">
        <v>256</v>
      </c>
      <c r="K70" s="13">
        <v>44688</v>
      </c>
      <c r="L70" s="6">
        <v>92000</v>
      </c>
      <c r="M70" s="2" t="s">
        <v>27</v>
      </c>
      <c r="N70" s="2" t="s">
        <v>29</v>
      </c>
      <c r="O70" s="2" t="s">
        <v>28</v>
      </c>
      <c r="P70" s="2">
        <v>0</v>
      </c>
      <c r="Q70" s="6">
        <v>5239</v>
      </c>
      <c r="R70" s="13">
        <v>44825</v>
      </c>
      <c r="S70" s="2">
        <v>1080</v>
      </c>
      <c r="T70" s="6">
        <v>45</v>
      </c>
      <c r="U70" s="2">
        <v>2</v>
      </c>
      <c r="V70" s="2" t="s">
        <v>29</v>
      </c>
      <c r="W70" s="2">
        <v>1</v>
      </c>
      <c r="X70" s="2" t="s">
        <v>2011</v>
      </c>
      <c r="Y70" s="6" t="str" cm="1">
        <f t="array" ref="Y70">_xlfn.IFS(Table1[[#This Row],[Duration in Seconds]]&lt;120,"Very short",Table1[[#This Row],[Duration in Seconds]]&lt;360,"Short",Table1[[#This Row],[Duration in Seconds]]&lt;600,"Medium",Table1[[#This Row],[Duration in Seconds]]&lt;1800,"Long",Table1[[#This Row],[Duration in Seconds]]&gt;1800,"Very Long")</f>
        <v>Short</v>
      </c>
    </row>
    <row r="71" spans="1:25" x14ac:dyDescent="0.3">
      <c r="A71" s="2" t="s">
        <v>1128</v>
      </c>
      <c r="B71" s="6">
        <v>149444</v>
      </c>
      <c r="C71" s="2" t="s">
        <v>1129</v>
      </c>
      <c r="D71" s="2" t="s">
        <v>1130</v>
      </c>
      <c r="E71" s="2" t="s">
        <v>1131</v>
      </c>
      <c r="F71" s="2" t="s">
        <v>26</v>
      </c>
      <c r="G71" s="2">
        <v>564000</v>
      </c>
      <c r="H71" s="2">
        <v>23449558</v>
      </c>
      <c r="I71" s="15">
        <v>9.9768518518518531E-3</v>
      </c>
      <c r="J71" s="8">
        <v>862</v>
      </c>
      <c r="K71" s="9">
        <v>44018</v>
      </c>
      <c r="L71" s="2">
        <v>4800</v>
      </c>
      <c r="M71" s="2" t="s">
        <v>27</v>
      </c>
      <c r="N71" s="2" t="s">
        <v>625</v>
      </c>
      <c r="O71" s="2" t="s">
        <v>28</v>
      </c>
      <c r="P71" s="2">
        <v>0</v>
      </c>
      <c r="Q71" s="2">
        <v>65</v>
      </c>
      <c r="R71" s="9">
        <v>44814</v>
      </c>
      <c r="S71" s="2">
        <v>1080</v>
      </c>
      <c r="T71" s="2">
        <v>647</v>
      </c>
      <c r="U71" s="2">
        <v>37</v>
      </c>
      <c r="V71" s="2" t="s">
        <v>29</v>
      </c>
      <c r="W71" s="2">
        <v>0</v>
      </c>
      <c r="X71" s="2" t="s">
        <v>598</v>
      </c>
      <c r="Y71" s="6" t="str" cm="1">
        <f t="array" ref="Y71">_xlfn.IFS(Table1[[#This Row],[Duration in Seconds]]&lt;120,"Very short",Table1[[#This Row],[Duration in Seconds]]&lt;360,"Short",Table1[[#This Row],[Duration in Seconds]]&lt;600,"Medium",Table1[[#This Row],[Duration in Seconds]]&lt;1800,"Long",Table1[[#This Row],[Duration in Seconds]]&gt;1800,"Very Long")</f>
        <v>Long</v>
      </c>
    </row>
    <row r="72" spans="1:25" x14ac:dyDescent="0.3">
      <c r="A72" s="3" t="s">
        <v>1560</v>
      </c>
      <c r="B72" s="6">
        <v>9954</v>
      </c>
      <c r="C72" s="4" t="s">
        <v>1561</v>
      </c>
      <c r="D72" s="3" t="s">
        <v>1562</v>
      </c>
      <c r="E72" s="3" t="s">
        <v>1563</v>
      </c>
      <c r="F72" s="2" t="s">
        <v>26</v>
      </c>
      <c r="G72" s="6">
        <v>72100</v>
      </c>
      <c r="H72" s="2">
        <v>7785571</v>
      </c>
      <c r="I72" s="16">
        <v>6.0416666666666665E-3</v>
      </c>
      <c r="J72" s="8">
        <v>522</v>
      </c>
      <c r="K72" s="9">
        <v>44728</v>
      </c>
      <c r="L72" s="6">
        <v>556000</v>
      </c>
      <c r="M72" s="2" t="s">
        <v>1464</v>
      </c>
      <c r="N72" s="2" t="s">
        <v>29</v>
      </c>
      <c r="O72" s="2" t="s">
        <v>28</v>
      </c>
      <c r="P72" s="2">
        <v>1</v>
      </c>
      <c r="Q72" s="6">
        <v>62</v>
      </c>
      <c r="R72" s="9">
        <v>44758</v>
      </c>
      <c r="S72" s="2">
        <v>1080</v>
      </c>
      <c r="T72" s="2">
        <v>237</v>
      </c>
      <c r="U72" s="2">
        <v>18</v>
      </c>
      <c r="V72" s="2" t="s">
        <v>29</v>
      </c>
      <c r="W72" s="2">
        <v>0</v>
      </c>
      <c r="X72" s="2" t="s">
        <v>1719</v>
      </c>
      <c r="Y72" s="6" t="str" cm="1">
        <f t="array" ref="Y72">_xlfn.IFS(Table1[[#This Row],[Duration in Seconds]]&lt;120,"Very short",Table1[[#This Row],[Duration in Seconds]]&lt;360,"Short",Table1[[#This Row],[Duration in Seconds]]&lt;600,"Medium",Table1[[#This Row],[Duration in Seconds]]&lt;1800,"Long",Table1[[#This Row],[Duration in Seconds]]&gt;1800,"Very Long")</f>
        <v>Medium</v>
      </c>
    </row>
    <row r="73" spans="1:25" x14ac:dyDescent="0.3">
      <c r="A73" s="2" t="s">
        <v>816</v>
      </c>
      <c r="B73" s="6">
        <v>5346171</v>
      </c>
      <c r="C73" s="2" t="s">
        <v>817</v>
      </c>
      <c r="D73" s="2" t="s">
        <v>818</v>
      </c>
      <c r="E73" s="2" t="s">
        <v>819</v>
      </c>
      <c r="F73" s="2" t="s">
        <v>26</v>
      </c>
      <c r="G73" s="2">
        <v>27200000</v>
      </c>
      <c r="H73" s="2">
        <v>447952948</v>
      </c>
      <c r="I73" s="15">
        <v>1.1527777777777777E-2</v>
      </c>
      <c r="J73" s="8">
        <v>996</v>
      </c>
      <c r="K73" s="9">
        <v>44691</v>
      </c>
      <c r="L73" s="2">
        <v>111000</v>
      </c>
      <c r="M73" s="2" t="s">
        <v>27</v>
      </c>
      <c r="N73" s="2" t="s">
        <v>625</v>
      </c>
      <c r="O73" s="2" t="s">
        <v>28</v>
      </c>
      <c r="P73" s="2">
        <v>0</v>
      </c>
      <c r="Q73" s="2">
        <v>3868</v>
      </c>
      <c r="R73" s="9">
        <v>44827</v>
      </c>
      <c r="S73" s="2">
        <v>2160</v>
      </c>
      <c r="T73" s="2">
        <v>197</v>
      </c>
      <c r="U73" s="2">
        <v>13</v>
      </c>
      <c r="V73" s="2" t="s">
        <v>29</v>
      </c>
      <c r="W73" s="2">
        <v>0</v>
      </c>
      <c r="X73" s="2" t="s">
        <v>598</v>
      </c>
      <c r="Y73" s="6" t="str" cm="1">
        <f t="array" ref="Y73">_xlfn.IFS(Table1[[#This Row],[Duration in Seconds]]&lt;120,"Very short",Table1[[#This Row],[Duration in Seconds]]&lt;360,"Short",Table1[[#This Row],[Duration in Seconds]]&lt;600,"Medium",Table1[[#This Row],[Duration in Seconds]]&lt;1800,"Long",Table1[[#This Row],[Duration in Seconds]]&gt;1800,"Very Long")</f>
        <v>Long</v>
      </c>
    </row>
    <row r="74" spans="1:25" x14ac:dyDescent="0.3">
      <c r="A74" s="3" t="s">
        <v>1477</v>
      </c>
      <c r="B74" s="6">
        <v>130960</v>
      </c>
      <c r="C74" s="4" t="s">
        <v>1478</v>
      </c>
      <c r="D74" s="3" t="s">
        <v>1479</v>
      </c>
      <c r="E74" s="3" t="s">
        <v>1480</v>
      </c>
      <c r="F74" s="2" t="s">
        <v>26</v>
      </c>
      <c r="G74" s="6">
        <v>1610000</v>
      </c>
      <c r="H74" s="2">
        <v>649353263</v>
      </c>
      <c r="I74" s="16">
        <v>1.0972222222222223E-2</v>
      </c>
      <c r="J74" s="8">
        <v>948</v>
      </c>
      <c r="K74" s="9">
        <v>44819</v>
      </c>
      <c r="L74" s="6">
        <v>2500</v>
      </c>
      <c r="M74" s="2" t="s">
        <v>27</v>
      </c>
      <c r="N74" s="2" t="s">
        <v>29</v>
      </c>
      <c r="O74" s="2" t="s">
        <v>28</v>
      </c>
      <c r="P74" s="2">
        <v>1</v>
      </c>
      <c r="Q74" s="6">
        <v>128</v>
      </c>
      <c r="R74" s="9">
        <v>44820</v>
      </c>
      <c r="S74" s="2">
        <v>1080</v>
      </c>
      <c r="T74" s="2">
        <v>2103</v>
      </c>
      <c r="U74" s="2">
        <v>14</v>
      </c>
      <c r="V74" s="2" t="s">
        <v>29</v>
      </c>
      <c r="W74" s="2">
        <v>7</v>
      </c>
      <c r="X74" s="2" t="s">
        <v>1719</v>
      </c>
      <c r="Y74" s="6" t="str" cm="1">
        <f t="array" ref="Y74">_xlfn.IFS(Table1[[#This Row],[Duration in Seconds]]&lt;120,"Very short",Table1[[#This Row],[Duration in Seconds]]&lt;360,"Short",Table1[[#This Row],[Duration in Seconds]]&lt;600,"Medium",Table1[[#This Row],[Duration in Seconds]]&lt;1800,"Long",Table1[[#This Row],[Duration in Seconds]]&gt;1800,"Very Long")</f>
        <v>Long</v>
      </c>
    </row>
    <row r="75" spans="1:25" x14ac:dyDescent="0.3">
      <c r="A75" s="2" t="s">
        <v>1899</v>
      </c>
      <c r="B75" s="6">
        <v>10370723</v>
      </c>
      <c r="C75" s="2" t="s">
        <v>1900</v>
      </c>
      <c r="D75" s="2" t="s">
        <v>1901</v>
      </c>
      <c r="E75" s="2" t="s">
        <v>1902</v>
      </c>
      <c r="F75" s="2" t="s">
        <v>54</v>
      </c>
      <c r="G75" s="6">
        <v>101000</v>
      </c>
      <c r="H75" s="6">
        <v>31768603</v>
      </c>
      <c r="I75" s="15">
        <v>4.8032407407407407E-3</v>
      </c>
      <c r="J75" s="8">
        <v>415</v>
      </c>
      <c r="K75" s="13">
        <v>44626</v>
      </c>
      <c r="L75" s="6">
        <v>101000</v>
      </c>
      <c r="M75" s="2" t="s">
        <v>27</v>
      </c>
      <c r="N75" s="2" t="s">
        <v>29</v>
      </c>
      <c r="O75" s="2" t="s">
        <v>28</v>
      </c>
      <c r="P75" s="2">
        <v>3</v>
      </c>
      <c r="Q75" s="6">
        <v>2246</v>
      </c>
      <c r="R75" s="13">
        <v>44825</v>
      </c>
      <c r="S75" s="2">
        <v>1080</v>
      </c>
      <c r="T75" s="6">
        <v>48</v>
      </c>
      <c r="U75" s="2">
        <v>1</v>
      </c>
      <c r="V75" s="2" t="s">
        <v>29</v>
      </c>
      <c r="W75" s="2">
        <v>1</v>
      </c>
      <c r="X75" s="2" t="s">
        <v>2011</v>
      </c>
      <c r="Y75" s="6" t="str" cm="1">
        <f t="array" ref="Y75">_xlfn.IFS(Table1[[#This Row],[Duration in Seconds]]&lt;120,"Very short",Table1[[#This Row],[Duration in Seconds]]&lt;360,"Short",Table1[[#This Row],[Duration in Seconds]]&lt;600,"Medium",Table1[[#This Row],[Duration in Seconds]]&lt;1800,"Long",Table1[[#This Row],[Duration in Seconds]]&gt;1800,"Very Long")</f>
        <v>Medium</v>
      </c>
    </row>
    <row r="76" spans="1:25" x14ac:dyDescent="0.3">
      <c r="A76" s="2" t="s">
        <v>783</v>
      </c>
      <c r="B76" s="6">
        <v>7912055</v>
      </c>
      <c r="C76" s="2" t="s">
        <v>784</v>
      </c>
      <c r="D76" s="2" t="s">
        <v>785</v>
      </c>
      <c r="E76" s="2" t="s">
        <v>324</v>
      </c>
      <c r="F76" s="2" t="s">
        <v>26</v>
      </c>
      <c r="G76" s="2">
        <v>8680000</v>
      </c>
      <c r="H76" s="2">
        <v>1100982120</v>
      </c>
      <c r="I76" s="15">
        <v>1.4259259259259261E-2</v>
      </c>
      <c r="J76" s="8">
        <v>1232</v>
      </c>
      <c r="K76" s="9">
        <v>44592</v>
      </c>
      <c r="L76" s="2">
        <v>345000</v>
      </c>
      <c r="M76" s="2" t="s">
        <v>73</v>
      </c>
      <c r="N76" s="2" t="s">
        <v>28</v>
      </c>
      <c r="O76" s="2" t="s">
        <v>28</v>
      </c>
      <c r="P76" s="2">
        <v>0</v>
      </c>
      <c r="Q76" s="2">
        <v>12188</v>
      </c>
      <c r="R76" s="9">
        <v>44825</v>
      </c>
      <c r="S76" s="2">
        <v>1080</v>
      </c>
      <c r="T76" s="2">
        <v>487</v>
      </c>
      <c r="U76" s="2">
        <v>23</v>
      </c>
      <c r="V76" s="2" t="s">
        <v>29</v>
      </c>
      <c r="W76" s="2">
        <v>1</v>
      </c>
      <c r="X76" s="2" t="s">
        <v>598</v>
      </c>
      <c r="Y76" s="6" t="str" cm="1">
        <f t="array" ref="Y76">_xlfn.IFS(Table1[[#This Row],[Duration in Seconds]]&lt;120,"Very short",Table1[[#This Row],[Duration in Seconds]]&lt;360,"Short",Table1[[#This Row],[Duration in Seconds]]&lt;600,"Medium",Table1[[#This Row],[Duration in Seconds]]&lt;1800,"Long",Table1[[#This Row],[Duration in Seconds]]&gt;1800,"Very Long")</f>
        <v>Long</v>
      </c>
    </row>
    <row r="77" spans="1:25" x14ac:dyDescent="0.3">
      <c r="A77" s="2" t="s">
        <v>599</v>
      </c>
      <c r="B77" s="6">
        <v>56550661</v>
      </c>
      <c r="C77" s="2" t="s">
        <v>600</v>
      </c>
      <c r="D77" s="2" t="s">
        <v>601</v>
      </c>
      <c r="E77" s="2" t="s">
        <v>602</v>
      </c>
      <c r="F77" s="2" t="s">
        <v>54</v>
      </c>
      <c r="G77" s="2">
        <v>769000</v>
      </c>
      <c r="H77" s="2">
        <v>170263099</v>
      </c>
      <c r="I77" s="15">
        <v>1.3773148148148147E-3</v>
      </c>
      <c r="J77" s="8">
        <v>119</v>
      </c>
      <c r="K77" s="9">
        <v>43067</v>
      </c>
      <c r="L77" s="2">
        <v>767000</v>
      </c>
      <c r="M77" s="2" t="s">
        <v>27</v>
      </c>
      <c r="N77" s="2" t="s">
        <v>28</v>
      </c>
      <c r="O77" s="2" t="s">
        <v>28</v>
      </c>
      <c r="P77" s="2">
        <v>0</v>
      </c>
      <c r="Q77" s="2">
        <v>19000</v>
      </c>
      <c r="R77" s="9">
        <v>44826</v>
      </c>
      <c r="S77" s="2">
        <v>1080</v>
      </c>
      <c r="T77" s="2">
        <v>2240</v>
      </c>
      <c r="U77" s="2">
        <v>143</v>
      </c>
      <c r="V77" s="2" t="s">
        <v>29</v>
      </c>
      <c r="W77" s="2">
        <v>2</v>
      </c>
      <c r="X77" s="2" t="s">
        <v>598</v>
      </c>
      <c r="Y77" s="6" t="str" cm="1">
        <f t="array" ref="Y77">_xlfn.IFS(Table1[[#This Row],[Duration in Seconds]]&lt;120,"Very short",Table1[[#This Row],[Duration in Seconds]]&lt;360,"Short",Table1[[#This Row],[Duration in Seconds]]&lt;600,"Medium",Table1[[#This Row],[Duration in Seconds]]&lt;1800,"Long",Table1[[#This Row],[Duration in Seconds]]&gt;1800,"Very Long")</f>
        <v>Very short</v>
      </c>
    </row>
    <row r="78" spans="1:25" x14ac:dyDescent="0.3">
      <c r="A78" s="2" t="s">
        <v>679</v>
      </c>
      <c r="B78" s="6">
        <v>141644942</v>
      </c>
      <c r="C78" s="2" t="s">
        <v>680</v>
      </c>
      <c r="D78" s="2" t="s">
        <v>675</v>
      </c>
      <c r="E78" s="2" t="s">
        <v>676</v>
      </c>
      <c r="F78" s="2" t="s">
        <v>86</v>
      </c>
      <c r="G78" s="2">
        <v>58900000</v>
      </c>
      <c r="H78" s="2">
        <v>2875362894</v>
      </c>
      <c r="I78" s="15">
        <v>2.2685185185185182E-3</v>
      </c>
      <c r="J78" s="8">
        <v>196</v>
      </c>
      <c r="K78" s="9">
        <v>44042</v>
      </c>
      <c r="L78" s="2">
        <v>1300000</v>
      </c>
      <c r="M78" s="2" t="s">
        <v>27</v>
      </c>
      <c r="N78" s="2" t="s">
        <v>29</v>
      </c>
      <c r="O78" s="2" t="s">
        <v>28</v>
      </c>
      <c r="P78" s="2">
        <v>0</v>
      </c>
      <c r="Q78" s="2">
        <v>39000</v>
      </c>
      <c r="R78" s="9">
        <v>44826</v>
      </c>
      <c r="S78" s="2">
        <v>1080</v>
      </c>
      <c r="T78" s="2">
        <v>158</v>
      </c>
      <c r="U78" s="2">
        <v>6</v>
      </c>
      <c r="V78" s="2" t="s">
        <v>28</v>
      </c>
      <c r="W78" s="2">
        <v>0</v>
      </c>
      <c r="X78" s="2" t="s">
        <v>598</v>
      </c>
      <c r="Y78" s="6" t="str" cm="1">
        <f t="array" ref="Y78">_xlfn.IFS(Table1[[#This Row],[Duration in Seconds]]&lt;120,"Very short",Table1[[#This Row],[Duration in Seconds]]&lt;360,"Short",Table1[[#This Row],[Duration in Seconds]]&lt;600,"Medium",Table1[[#This Row],[Duration in Seconds]]&lt;1800,"Long",Table1[[#This Row],[Duration in Seconds]]&gt;1800,"Very Long")</f>
        <v>Short</v>
      </c>
    </row>
    <row r="79" spans="1:25" x14ac:dyDescent="0.3">
      <c r="A79" s="2" t="s">
        <v>1410</v>
      </c>
      <c r="B79" s="6">
        <v>28494371</v>
      </c>
      <c r="C79" s="2" t="s">
        <v>1411</v>
      </c>
      <c r="D79" s="2" t="s">
        <v>1412</v>
      </c>
      <c r="E79" s="2" t="s">
        <v>1413</v>
      </c>
      <c r="F79" s="2" t="s">
        <v>26</v>
      </c>
      <c r="G79" s="6">
        <v>3360000</v>
      </c>
      <c r="H79" s="6">
        <v>269017319</v>
      </c>
      <c r="I79" s="15">
        <v>6.0995370370370361E-3</v>
      </c>
      <c r="J79" s="8">
        <v>527</v>
      </c>
      <c r="K79" s="9">
        <v>44184</v>
      </c>
      <c r="L79" s="6">
        <v>1200000</v>
      </c>
      <c r="M79" s="2" t="s">
        <v>73</v>
      </c>
      <c r="N79" s="2" t="s">
        <v>29</v>
      </c>
      <c r="O79" s="2" t="s">
        <v>29</v>
      </c>
      <c r="P79" s="2">
        <v>3</v>
      </c>
      <c r="Q79" s="6">
        <v>12192</v>
      </c>
      <c r="R79" s="9">
        <v>44829</v>
      </c>
      <c r="S79" s="2">
        <v>2160</v>
      </c>
      <c r="T79" s="6">
        <v>27</v>
      </c>
      <c r="U79" s="6">
        <v>2</v>
      </c>
      <c r="V79" s="2" t="s">
        <v>29</v>
      </c>
      <c r="W79" s="2">
        <v>0</v>
      </c>
      <c r="X79" s="2" t="s">
        <v>1425</v>
      </c>
      <c r="Y79" s="6" t="str" cm="1">
        <f t="array" ref="Y79">_xlfn.IFS(Table1[[#This Row],[Duration in Seconds]]&lt;120,"Very short",Table1[[#This Row],[Duration in Seconds]]&lt;360,"Short",Table1[[#This Row],[Duration in Seconds]]&lt;600,"Medium",Table1[[#This Row],[Duration in Seconds]]&lt;1800,"Long",Table1[[#This Row],[Duration in Seconds]]&gt;1800,"Very Long")</f>
        <v>Medium</v>
      </c>
    </row>
    <row r="80" spans="1:25" x14ac:dyDescent="0.3">
      <c r="A80" s="2" t="s">
        <v>734</v>
      </c>
      <c r="B80" s="6">
        <v>49193397</v>
      </c>
      <c r="C80" s="2" t="s">
        <v>735</v>
      </c>
      <c r="D80" s="2" t="s">
        <v>736</v>
      </c>
      <c r="E80" s="2" t="s">
        <v>737</v>
      </c>
      <c r="F80" s="2" t="s">
        <v>54</v>
      </c>
      <c r="G80" s="2">
        <v>18900000</v>
      </c>
      <c r="H80" s="2">
        <v>3659293357</v>
      </c>
      <c r="I80" s="15">
        <v>7.407407407407407E-4</v>
      </c>
      <c r="J80" s="8">
        <v>64</v>
      </c>
      <c r="K80" s="9">
        <v>44768</v>
      </c>
      <c r="L80" s="2">
        <v>288000</v>
      </c>
      <c r="M80" s="2" t="s">
        <v>54</v>
      </c>
      <c r="N80" s="2" t="s">
        <v>29</v>
      </c>
      <c r="O80" s="2" t="s">
        <v>28</v>
      </c>
      <c r="P80" s="2">
        <v>3</v>
      </c>
      <c r="Q80" s="2">
        <v>9252</v>
      </c>
      <c r="R80" s="9">
        <v>44824</v>
      </c>
      <c r="S80" s="2">
        <v>1080</v>
      </c>
      <c r="T80" s="2">
        <v>577</v>
      </c>
      <c r="U80" s="2">
        <v>84</v>
      </c>
      <c r="V80" s="2" t="s">
        <v>29</v>
      </c>
      <c r="W80" s="2">
        <v>2</v>
      </c>
      <c r="X80" s="2" t="s">
        <v>598</v>
      </c>
      <c r="Y80" s="6" t="str" cm="1">
        <f t="array" ref="Y80">_xlfn.IFS(Table1[[#This Row],[Duration in Seconds]]&lt;120,"Very short",Table1[[#This Row],[Duration in Seconds]]&lt;360,"Short",Table1[[#This Row],[Duration in Seconds]]&lt;600,"Medium",Table1[[#This Row],[Duration in Seconds]]&lt;1800,"Long",Table1[[#This Row],[Duration in Seconds]]&gt;1800,"Very Long")</f>
        <v>Very short</v>
      </c>
    </row>
    <row r="81" spans="1:25" x14ac:dyDescent="0.3">
      <c r="A81" s="2" t="s">
        <v>2309</v>
      </c>
      <c r="B81" s="6">
        <v>536737</v>
      </c>
      <c r="C81" s="2" t="s">
        <v>2310</v>
      </c>
      <c r="D81" s="2" t="s">
        <v>2311</v>
      </c>
      <c r="E81" s="2" t="s">
        <v>2312</v>
      </c>
      <c r="F81" s="2" t="s">
        <v>54</v>
      </c>
      <c r="G81" s="6">
        <v>1210000</v>
      </c>
      <c r="H81" s="6">
        <v>322197136</v>
      </c>
      <c r="I81" s="17">
        <v>6.8634259259259256E-3</v>
      </c>
      <c r="J81" s="8">
        <v>593</v>
      </c>
      <c r="K81" s="9">
        <v>44714</v>
      </c>
      <c r="L81" s="6">
        <v>13000</v>
      </c>
      <c r="M81" s="2" t="s">
        <v>27</v>
      </c>
      <c r="N81" s="2" t="s">
        <v>28</v>
      </c>
      <c r="O81" s="2" t="s">
        <v>28</v>
      </c>
      <c r="P81" s="2">
        <v>3</v>
      </c>
      <c r="Q81" s="2">
        <v>7229</v>
      </c>
      <c r="R81" s="9">
        <v>44826</v>
      </c>
      <c r="S81" s="2">
        <v>1080</v>
      </c>
      <c r="T81" s="2">
        <v>5378</v>
      </c>
      <c r="U81" s="2">
        <v>65</v>
      </c>
      <c r="V81" s="2" t="s">
        <v>29</v>
      </c>
      <c r="W81" s="2">
        <v>0</v>
      </c>
      <c r="X81" s="2" t="s">
        <v>2488</v>
      </c>
      <c r="Y81" s="6" t="str" cm="1">
        <f t="array" ref="Y81">_xlfn.IFS(Table1[[#This Row],[Duration in Seconds]]&lt;120,"Very short",Table1[[#This Row],[Duration in Seconds]]&lt;360,"Short",Table1[[#This Row],[Duration in Seconds]]&lt;600,"Medium",Table1[[#This Row],[Duration in Seconds]]&lt;1800,"Long",Table1[[#This Row],[Duration in Seconds]]&gt;1800,"Very Long")</f>
        <v>Medium</v>
      </c>
    </row>
    <row r="82" spans="1:25" x14ac:dyDescent="0.3">
      <c r="A82" s="3" t="s">
        <v>1481</v>
      </c>
      <c r="B82" s="6">
        <v>71798</v>
      </c>
      <c r="C82" s="4" t="s">
        <v>1482</v>
      </c>
      <c r="D82" s="3" t="s">
        <v>1483</v>
      </c>
      <c r="E82" s="3" t="s">
        <v>1484</v>
      </c>
      <c r="F82" s="2" t="s">
        <v>26</v>
      </c>
      <c r="G82" s="6">
        <v>96900</v>
      </c>
      <c r="H82" s="2">
        <v>8120683</v>
      </c>
      <c r="I82" s="16">
        <v>1.1087962962962964E-2</v>
      </c>
      <c r="J82" s="8">
        <v>958</v>
      </c>
      <c r="K82" s="9">
        <v>44709</v>
      </c>
      <c r="L82" s="6">
        <v>3500</v>
      </c>
      <c r="M82" s="2" t="s">
        <v>226</v>
      </c>
      <c r="N82" s="2" t="s">
        <v>29</v>
      </c>
      <c r="O82" s="2" t="s">
        <v>28</v>
      </c>
      <c r="P82" s="2">
        <v>0</v>
      </c>
      <c r="Q82" s="6">
        <v>248</v>
      </c>
      <c r="R82" s="9">
        <v>44710</v>
      </c>
      <c r="S82" s="2">
        <v>1080</v>
      </c>
      <c r="T82" s="2">
        <v>86</v>
      </c>
      <c r="U82" s="2">
        <v>8</v>
      </c>
      <c r="V82" s="2" t="s">
        <v>29</v>
      </c>
      <c r="W82" s="2">
        <v>1</v>
      </c>
      <c r="X82" s="2" t="s">
        <v>1719</v>
      </c>
      <c r="Y82" s="6" t="str" cm="1">
        <f t="array" ref="Y82">_xlfn.IFS(Table1[[#This Row],[Duration in Seconds]]&lt;120,"Very short",Table1[[#This Row],[Duration in Seconds]]&lt;360,"Short",Table1[[#This Row],[Duration in Seconds]]&lt;600,"Medium",Table1[[#This Row],[Duration in Seconds]]&lt;1800,"Long",Table1[[#This Row],[Duration in Seconds]]&gt;1800,"Very Long")</f>
        <v>Long</v>
      </c>
    </row>
    <row r="83" spans="1:25" x14ac:dyDescent="0.3">
      <c r="A83" s="3" t="s">
        <v>1517</v>
      </c>
      <c r="B83" s="6">
        <v>259396</v>
      </c>
      <c r="C83" s="4" t="s">
        <v>1518</v>
      </c>
      <c r="D83" s="3" t="s">
        <v>1519</v>
      </c>
      <c r="E83" s="3" t="s">
        <v>1520</v>
      </c>
      <c r="F83" s="2" t="s">
        <v>26</v>
      </c>
      <c r="G83" s="6">
        <v>3320000</v>
      </c>
      <c r="H83" s="2">
        <v>801193944</v>
      </c>
      <c r="I83" s="16">
        <v>9.1087962962962971E-3</v>
      </c>
      <c r="J83" s="8">
        <v>787</v>
      </c>
      <c r="K83" s="9">
        <v>44817</v>
      </c>
      <c r="L83" s="6">
        <v>6800</v>
      </c>
      <c r="M83" s="2" t="s">
        <v>27</v>
      </c>
      <c r="N83" s="2" t="s">
        <v>29</v>
      </c>
      <c r="O83" s="2" t="s">
        <v>28</v>
      </c>
      <c r="P83" s="2">
        <v>0</v>
      </c>
      <c r="Q83" s="6">
        <v>1075</v>
      </c>
      <c r="R83" s="9">
        <v>44818</v>
      </c>
      <c r="S83" s="2">
        <v>2160</v>
      </c>
      <c r="T83" s="2">
        <v>3205</v>
      </c>
      <c r="U83" s="2">
        <v>149</v>
      </c>
      <c r="V83" s="2" t="s">
        <v>29</v>
      </c>
      <c r="W83" s="2">
        <v>0</v>
      </c>
      <c r="X83" s="2" t="s">
        <v>1719</v>
      </c>
      <c r="Y83" s="6" t="str" cm="1">
        <f t="array" ref="Y83">_xlfn.IFS(Table1[[#This Row],[Duration in Seconds]]&lt;120,"Very short",Table1[[#This Row],[Duration in Seconds]]&lt;360,"Short",Table1[[#This Row],[Duration in Seconds]]&lt;600,"Medium",Table1[[#This Row],[Duration in Seconds]]&lt;1800,"Long",Table1[[#This Row],[Duration in Seconds]]&gt;1800,"Very Long")</f>
        <v>Long</v>
      </c>
    </row>
    <row r="84" spans="1:25" x14ac:dyDescent="0.3">
      <c r="A84" s="2" t="s">
        <v>1801</v>
      </c>
      <c r="B84" s="6">
        <v>3527393</v>
      </c>
      <c r="C84" s="2" t="s">
        <v>1802</v>
      </c>
      <c r="D84" s="2" t="s">
        <v>1803</v>
      </c>
      <c r="E84" s="2" t="s">
        <v>1173</v>
      </c>
      <c r="F84" s="2" t="s">
        <v>54</v>
      </c>
      <c r="G84" s="6">
        <v>6860000</v>
      </c>
      <c r="H84" s="6">
        <v>3134231533</v>
      </c>
      <c r="I84" s="17">
        <v>8.1712962962962963E-3</v>
      </c>
      <c r="J84" s="8">
        <v>706</v>
      </c>
      <c r="K84" s="13">
        <v>44789</v>
      </c>
      <c r="L84" s="6">
        <v>28000</v>
      </c>
      <c r="M84" s="2" t="s">
        <v>27</v>
      </c>
      <c r="N84" s="2" t="s">
        <v>28</v>
      </c>
      <c r="O84" s="2" t="s">
        <v>28</v>
      </c>
      <c r="P84" s="2">
        <v>0</v>
      </c>
      <c r="Q84" s="6">
        <v>2675</v>
      </c>
      <c r="R84" s="13">
        <v>44825</v>
      </c>
      <c r="S84" s="2">
        <v>1080</v>
      </c>
      <c r="T84" s="6">
        <v>5319</v>
      </c>
      <c r="U84" s="2">
        <v>78</v>
      </c>
      <c r="V84" s="2" t="s">
        <v>29</v>
      </c>
      <c r="W84" s="2">
        <v>13</v>
      </c>
      <c r="X84" s="2" t="s">
        <v>2011</v>
      </c>
      <c r="Y84" s="6" t="str" cm="1">
        <f t="array" ref="Y84">_xlfn.IFS(Table1[[#This Row],[Duration in Seconds]]&lt;120,"Very short",Table1[[#This Row],[Duration in Seconds]]&lt;360,"Short",Table1[[#This Row],[Duration in Seconds]]&lt;600,"Medium",Table1[[#This Row],[Duration in Seconds]]&lt;1800,"Long",Table1[[#This Row],[Duration in Seconds]]&gt;1800,"Very Long")</f>
        <v>Long</v>
      </c>
    </row>
    <row r="85" spans="1:25" x14ac:dyDescent="0.3">
      <c r="A85" s="18" t="s">
        <v>2982</v>
      </c>
      <c r="B85" s="6">
        <v>2329284</v>
      </c>
      <c r="C85" s="2" t="s">
        <v>2424</v>
      </c>
      <c r="D85" s="2" t="s">
        <v>1838</v>
      </c>
      <c r="E85" s="2" t="s">
        <v>815</v>
      </c>
      <c r="F85" s="2" t="s">
        <v>54</v>
      </c>
      <c r="G85" s="6">
        <v>3530000</v>
      </c>
      <c r="H85" s="6">
        <v>339868101</v>
      </c>
      <c r="I85" s="15">
        <v>9.105324074074074E-2</v>
      </c>
      <c r="J85" s="8">
        <v>7867</v>
      </c>
      <c r="K85" s="9">
        <v>43753</v>
      </c>
      <c r="L85" s="6">
        <v>39000</v>
      </c>
      <c r="M85" s="2" t="s">
        <v>27</v>
      </c>
      <c r="N85" s="2" t="s">
        <v>28</v>
      </c>
      <c r="O85" s="2" t="s">
        <v>28</v>
      </c>
      <c r="P85" s="2">
        <v>0</v>
      </c>
      <c r="Q85" s="2">
        <v>294</v>
      </c>
      <c r="R85" s="9">
        <v>44809</v>
      </c>
      <c r="S85" s="2">
        <v>1080</v>
      </c>
      <c r="T85" s="2">
        <v>7487</v>
      </c>
      <c r="U85" s="2">
        <v>150</v>
      </c>
      <c r="V85" s="2" t="s">
        <v>29</v>
      </c>
      <c r="W85" s="2">
        <v>67</v>
      </c>
      <c r="X85" s="2" t="s">
        <v>2488</v>
      </c>
      <c r="Y85" s="6" t="str" cm="1">
        <f t="array" ref="Y85">_xlfn.IFS(Table1[[#This Row],[Duration in Seconds]]&lt;120,"Very short",Table1[[#This Row],[Duration in Seconds]]&lt;360,"Short",Table1[[#This Row],[Duration in Seconds]]&lt;600,"Medium",Table1[[#This Row],[Duration in Seconds]]&lt;1800,"Long",Table1[[#This Row],[Duration in Seconds]]&gt;1800,"Very Long")</f>
        <v>Very Long</v>
      </c>
    </row>
    <row r="86" spans="1:25" x14ac:dyDescent="0.3">
      <c r="A86" s="2" t="s">
        <v>2412</v>
      </c>
      <c r="B86" s="6">
        <v>124158710</v>
      </c>
      <c r="C86" s="2" t="s">
        <v>2413</v>
      </c>
      <c r="D86" s="2" t="s">
        <v>2414</v>
      </c>
      <c r="E86" s="2" t="s">
        <v>3104</v>
      </c>
      <c r="F86" s="2" t="s">
        <v>86</v>
      </c>
      <c r="G86" s="6">
        <v>160000000</v>
      </c>
      <c r="H86" s="6">
        <v>6165551266</v>
      </c>
      <c r="I86" s="15">
        <v>2.9629629629629628E-3</v>
      </c>
      <c r="J86" s="8">
        <v>256</v>
      </c>
      <c r="K86" s="9">
        <v>44624</v>
      </c>
      <c r="L86" s="6">
        <v>1700000</v>
      </c>
      <c r="M86" s="2" t="s">
        <v>27</v>
      </c>
      <c r="N86" s="2" t="s">
        <v>28</v>
      </c>
      <c r="O86" s="2" t="s">
        <v>28</v>
      </c>
      <c r="P86" s="2">
        <v>3</v>
      </c>
      <c r="Q86" s="2">
        <v>36550</v>
      </c>
      <c r="R86" s="9">
        <v>44826</v>
      </c>
      <c r="S86" s="2">
        <v>1080</v>
      </c>
      <c r="T86" s="2">
        <v>180</v>
      </c>
      <c r="U86" s="2">
        <v>41</v>
      </c>
      <c r="V86" s="2" t="s">
        <v>29</v>
      </c>
      <c r="W86" s="2">
        <v>2</v>
      </c>
      <c r="X86" s="2" t="s">
        <v>2488</v>
      </c>
      <c r="Y86" s="6" t="str" cm="1">
        <f t="array" ref="Y86">_xlfn.IFS(Table1[[#This Row],[Duration in Seconds]]&lt;120,"Very short",Table1[[#This Row],[Duration in Seconds]]&lt;360,"Short",Table1[[#This Row],[Duration in Seconds]]&lt;600,"Medium",Table1[[#This Row],[Duration in Seconds]]&lt;1800,"Long",Table1[[#This Row],[Duration in Seconds]]&gt;1800,"Very Long")</f>
        <v>Short</v>
      </c>
    </row>
    <row r="87" spans="1:25" x14ac:dyDescent="0.3">
      <c r="A87" s="2" t="s">
        <v>804</v>
      </c>
      <c r="B87" s="6">
        <v>1462380</v>
      </c>
      <c r="C87" s="2" t="s">
        <v>805</v>
      </c>
      <c r="D87" s="2" t="s">
        <v>802</v>
      </c>
      <c r="E87" s="2" t="s">
        <v>803</v>
      </c>
      <c r="F87" s="2" t="s">
        <v>54</v>
      </c>
      <c r="G87" s="2">
        <v>4320000</v>
      </c>
      <c r="H87" s="2">
        <v>708836991</v>
      </c>
      <c r="I87" s="15">
        <v>2.946759259259259E-2</v>
      </c>
      <c r="J87" s="8">
        <v>2546</v>
      </c>
      <c r="K87" s="9">
        <v>44797</v>
      </c>
      <c r="L87" s="2">
        <v>11000</v>
      </c>
      <c r="M87" s="2" t="s">
        <v>27</v>
      </c>
      <c r="N87" s="2" t="s">
        <v>28</v>
      </c>
      <c r="O87" s="2" t="s">
        <v>28</v>
      </c>
      <c r="P87" s="2">
        <v>3</v>
      </c>
      <c r="Q87" s="2">
        <v>3022</v>
      </c>
      <c r="R87" s="9">
        <v>44825</v>
      </c>
      <c r="S87" s="2">
        <v>1080</v>
      </c>
      <c r="T87" s="2">
        <v>857</v>
      </c>
      <c r="U87" s="2">
        <v>22</v>
      </c>
      <c r="V87" s="2" t="s">
        <v>29</v>
      </c>
      <c r="W87" s="2">
        <v>0</v>
      </c>
      <c r="X87" s="2" t="s">
        <v>598</v>
      </c>
      <c r="Y87" s="6" t="str" cm="1">
        <f t="array" ref="Y87">_xlfn.IFS(Table1[[#This Row],[Duration in Seconds]]&lt;120,"Very short",Table1[[#This Row],[Duration in Seconds]]&lt;360,"Short",Table1[[#This Row],[Duration in Seconds]]&lt;600,"Medium",Table1[[#This Row],[Duration in Seconds]]&lt;1800,"Long",Table1[[#This Row],[Duration in Seconds]]&gt;1800,"Very Long")</f>
        <v>Very Long</v>
      </c>
    </row>
    <row r="88" spans="1:25" x14ac:dyDescent="0.3">
      <c r="A88" s="2" t="s">
        <v>880</v>
      </c>
      <c r="B88" s="6">
        <v>143581</v>
      </c>
      <c r="C88" s="2" t="s">
        <v>881</v>
      </c>
      <c r="D88" s="2" t="s">
        <v>882</v>
      </c>
      <c r="E88" s="2" t="s">
        <v>883</v>
      </c>
      <c r="F88" s="2" t="s">
        <v>26</v>
      </c>
      <c r="G88" s="2">
        <v>11000000</v>
      </c>
      <c r="H88" s="2">
        <v>2020309659</v>
      </c>
      <c r="I88" s="15">
        <v>7.7662037037037031E-3</v>
      </c>
      <c r="J88" s="8">
        <v>671</v>
      </c>
      <c r="K88" s="9">
        <v>44825</v>
      </c>
      <c r="L88" s="2">
        <v>9000</v>
      </c>
      <c r="M88" s="2" t="s">
        <v>54</v>
      </c>
      <c r="N88" s="2" t="s">
        <v>28</v>
      </c>
      <c r="O88" s="2" t="s">
        <v>28</v>
      </c>
      <c r="P88" s="2">
        <v>3</v>
      </c>
      <c r="Q88" s="2">
        <v>372</v>
      </c>
      <c r="R88" s="9">
        <v>44825</v>
      </c>
      <c r="S88" s="2">
        <v>1080</v>
      </c>
      <c r="T88" s="2">
        <v>1869</v>
      </c>
      <c r="U88" s="2">
        <v>6</v>
      </c>
      <c r="V88" s="2" t="s">
        <v>29</v>
      </c>
      <c r="W88" s="2">
        <v>5</v>
      </c>
      <c r="X88" s="2" t="s">
        <v>598</v>
      </c>
      <c r="Y88" s="6" t="str" cm="1">
        <f t="array" ref="Y88">_xlfn.IFS(Table1[[#This Row],[Duration in Seconds]]&lt;120,"Very short",Table1[[#This Row],[Duration in Seconds]]&lt;360,"Short",Table1[[#This Row],[Duration in Seconds]]&lt;600,"Medium",Table1[[#This Row],[Duration in Seconds]]&lt;1800,"Long",Table1[[#This Row],[Duration in Seconds]]&gt;1800,"Very Long")</f>
        <v>Long</v>
      </c>
    </row>
    <row r="89" spans="1:25" x14ac:dyDescent="0.3">
      <c r="A89" s="2" t="s">
        <v>630</v>
      </c>
      <c r="B89" s="6">
        <v>295899</v>
      </c>
      <c r="C89" s="2" t="s">
        <v>631</v>
      </c>
      <c r="D89" s="2" t="s">
        <v>623</v>
      </c>
      <c r="E89" s="2" t="s">
        <v>624</v>
      </c>
      <c r="F89" s="2" t="s">
        <v>86</v>
      </c>
      <c r="G89" s="2">
        <v>97000000</v>
      </c>
      <c r="H89" s="2">
        <v>1996301312</v>
      </c>
      <c r="I89" s="15">
        <v>5.8912037037037032E-3</v>
      </c>
      <c r="J89" s="8">
        <v>509</v>
      </c>
      <c r="K89" s="9">
        <v>44807</v>
      </c>
      <c r="L89" s="2">
        <v>11000</v>
      </c>
      <c r="M89" s="2" t="s">
        <v>27</v>
      </c>
      <c r="N89" s="2" t="s">
        <v>625</v>
      </c>
      <c r="O89" s="2" t="s">
        <v>28</v>
      </c>
      <c r="P89" s="2">
        <v>0</v>
      </c>
      <c r="Q89" s="2">
        <v>824</v>
      </c>
      <c r="R89" s="9">
        <v>44827</v>
      </c>
      <c r="S89" s="2">
        <v>1080</v>
      </c>
      <c r="T89" s="2">
        <v>592</v>
      </c>
      <c r="U89" s="2">
        <v>26</v>
      </c>
      <c r="V89" s="2" t="s">
        <v>29</v>
      </c>
      <c r="W89" s="2">
        <v>2</v>
      </c>
      <c r="X89" s="2" t="s">
        <v>598</v>
      </c>
      <c r="Y89" s="6" t="str" cm="1">
        <f t="array" ref="Y89">_xlfn.IFS(Table1[[#This Row],[Duration in Seconds]]&lt;120,"Very short",Table1[[#This Row],[Duration in Seconds]]&lt;360,"Short",Table1[[#This Row],[Duration in Seconds]]&lt;600,"Medium",Table1[[#This Row],[Duration in Seconds]]&lt;1800,"Long",Table1[[#This Row],[Duration in Seconds]]&gt;1800,"Very Long")</f>
        <v>Medium</v>
      </c>
    </row>
    <row r="90" spans="1:25" x14ac:dyDescent="0.3">
      <c r="A90" s="2" t="s">
        <v>2306</v>
      </c>
      <c r="B90" s="6">
        <v>12616324</v>
      </c>
      <c r="C90" s="2" t="s">
        <v>2307</v>
      </c>
      <c r="D90" s="2" t="s">
        <v>2308</v>
      </c>
      <c r="E90" s="2"/>
      <c r="F90" s="2" t="s">
        <v>54</v>
      </c>
      <c r="G90" s="6">
        <v>255000</v>
      </c>
      <c r="H90" s="6">
        <v>99715024</v>
      </c>
      <c r="I90" s="17">
        <v>3.3564814814814811E-3</v>
      </c>
      <c r="J90" s="8">
        <v>290</v>
      </c>
      <c r="K90" s="9">
        <v>41414</v>
      </c>
      <c r="L90" s="6">
        <v>105000</v>
      </c>
      <c r="M90" s="2" t="s">
        <v>27</v>
      </c>
      <c r="N90" s="2" t="s">
        <v>29</v>
      </c>
      <c r="O90" s="2" t="s">
        <v>28</v>
      </c>
      <c r="P90" s="2">
        <v>0</v>
      </c>
      <c r="Q90" s="2">
        <v>17848</v>
      </c>
      <c r="R90" s="9">
        <v>44802</v>
      </c>
      <c r="S90" s="2">
        <v>720</v>
      </c>
      <c r="T90" s="2">
        <v>95</v>
      </c>
      <c r="U90" s="2">
        <v>5</v>
      </c>
      <c r="V90" s="2" t="s">
        <v>29</v>
      </c>
      <c r="W90" s="2">
        <v>0</v>
      </c>
      <c r="X90" s="2" t="s">
        <v>2488</v>
      </c>
      <c r="Y90" s="6" t="str" cm="1">
        <f t="array" ref="Y90">_xlfn.IFS(Table1[[#This Row],[Duration in Seconds]]&lt;120,"Very short",Table1[[#This Row],[Duration in Seconds]]&lt;360,"Short",Table1[[#This Row],[Duration in Seconds]]&lt;600,"Medium",Table1[[#This Row],[Duration in Seconds]]&lt;1800,"Long",Table1[[#This Row],[Duration in Seconds]]&gt;1800,"Very Long")</f>
        <v>Short</v>
      </c>
    </row>
    <row r="91" spans="1:25" x14ac:dyDescent="0.3">
      <c r="A91" s="2" t="s">
        <v>1975</v>
      </c>
      <c r="B91" s="6">
        <v>1332084</v>
      </c>
      <c r="C91" s="2" t="s">
        <v>1976</v>
      </c>
      <c r="D91" s="2" t="s">
        <v>1977</v>
      </c>
      <c r="E91" s="2" t="s">
        <v>1978</v>
      </c>
      <c r="F91" s="2" t="s">
        <v>54</v>
      </c>
      <c r="G91" s="6">
        <v>2370000</v>
      </c>
      <c r="H91" s="6">
        <v>115627718</v>
      </c>
      <c r="I91" s="15">
        <v>5.7638888888888887E-3</v>
      </c>
      <c r="J91" s="8">
        <v>498</v>
      </c>
      <c r="K91" s="13">
        <v>44532</v>
      </c>
      <c r="L91" s="6">
        <v>42000</v>
      </c>
      <c r="M91" s="2" t="s">
        <v>27</v>
      </c>
      <c r="N91" s="2" t="s">
        <v>28</v>
      </c>
      <c r="O91" s="2" t="s">
        <v>28</v>
      </c>
      <c r="P91" s="2">
        <v>0</v>
      </c>
      <c r="Q91" s="6">
        <v>1742</v>
      </c>
      <c r="R91" s="13">
        <v>44824</v>
      </c>
      <c r="S91" s="2">
        <v>1080</v>
      </c>
      <c r="T91" s="6">
        <v>331</v>
      </c>
      <c r="U91" s="2">
        <v>9</v>
      </c>
      <c r="V91" s="2" t="s">
        <v>29</v>
      </c>
      <c r="W91" s="2">
        <v>7</v>
      </c>
      <c r="X91" s="2" t="s">
        <v>2011</v>
      </c>
      <c r="Y91" s="6" t="str" cm="1">
        <f t="array" ref="Y91">_xlfn.IFS(Table1[[#This Row],[Duration in Seconds]]&lt;120,"Very short",Table1[[#This Row],[Duration in Seconds]]&lt;360,"Short",Table1[[#This Row],[Duration in Seconds]]&lt;600,"Medium",Table1[[#This Row],[Duration in Seconds]]&lt;1800,"Long",Table1[[#This Row],[Duration in Seconds]]&gt;1800,"Very Long")</f>
        <v>Medium</v>
      </c>
    </row>
    <row r="92" spans="1:25" x14ac:dyDescent="0.3">
      <c r="A92" s="2" t="s">
        <v>1864</v>
      </c>
      <c r="B92" s="6">
        <v>1303498</v>
      </c>
      <c r="C92" s="2" t="s">
        <v>1865</v>
      </c>
      <c r="D92" s="2" t="s">
        <v>1866</v>
      </c>
      <c r="E92" s="2" t="s">
        <v>1867</v>
      </c>
      <c r="F92" s="2" t="s">
        <v>26</v>
      </c>
      <c r="G92" s="6">
        <v>799000</v>
      </c>
      <c r="H92" s="6">
        <v>318316297</v>
      </c>
      <c r="I92" s="15">
        <v>9.6296296296296303E-3</v>
      </c>
      <c r="J92" s="8">
        <v>832</v>
      </c>
      <c r="K92" s="13">
        <v>44536</v>
      </c>
      <c r="L92" s="6">
        <v>16000</v>
      </c>
      <c r="M92" s="2" t="s">
        <v>27</v>
      </c>
      <c r="N92" s="2" t="s">
        <v>28</v>
      </c>
      <c r="O92" s="2" t="s">
        <v>28</v>
      </c>
      <c r="P92" s="2">
        <v>0</v>
      </c>
      <c r="Q92" s="6">
        <v>433</v>
      </c>
      <c r="R92" s="13">
        <v>44825</v>
      </c>
      <c r="S92" s="2">
        <v>1080</v>
      </c>
      <c r="T92" s="6">
        <v>892</v>
      </c>
      <c r="U92" s="2">
        <v>14</v>
      </c>
      <c r="V92" s="2" t="s">
        <v>29</v>
      </c>
      <c r="W92" s="2">
        <v>0</v>
      </c>
      <c r="X92" s="2" t="s">
        <v>2011</v>
      </c>
      <c r="Y92" s="6" t="str" cm="1">
        <f t="array" ref="Y92">_xlfn.IFS(Table1[[#This Row],[Duration in Seconds]]&lt;120,"Very short",Table1[[#This Row],[Duration in Seconds]]&lt;360,"Short",Table1[[#This Row],[Duration in Seconds]]&lt;600,"Medium",Table1[[#This Row],[Duration in Seconds]]&lt;1800,"Long",Table1[[#This Row],[Duration in Seconds]]&gt;1800,"Very Long")</f>
        <v>Long</v>
      </c>
    </row>
    <row r="93" spans="1:25" x14ac:dyDescent="0.3">
      <c r="A93" s="2" t="s">
        <v>2268</v>
      </c>
      <c r="B93" s="6">
        <v>408785205</v>
      </c>
      <c r="C93" s="2" t="s">
        <v>2269</v>
      </c>
      <c r="D93" s="2" t="s">
        <v>2270</v>
      </c>
      <c r="E93" s="2"/>
      <c r="F93" s="2" t="s">
        <v>26</v>
      </c>
      <c r="G93" s="6">
        <v>13200000</v>
      </c>
      <c r="H93" s="6">
        <v>3416920219</v>
      </c>
      <c r="I93" s="17">
        <v>7.2569444444444443E-3</v>
      </c>
      <c r="J93" s="8">
        <v>627</v>
      </c>
      <c r="K93" s="9">
        <v>42231</v>
      </c>
      <c r="L93" s="6">
        <v>3300000</v>
      </c>
      <c r="M93" s="2" t="s">
        <v>2271</v>
      </c>
      <c r="N93" s="2" t="s">
        <v>28</v>
      </c>
      <c r="O93" s="2" t="s">
        <v>28</v>
      </c>
      <c r="P93" s="2">
        <v>0</v>
      </c>
      <c r="Q93" s="2">
        <v>197501</v>
      </c>
      <c r="R93" s="9">
        <v>44823</v>
      </c>
      <c r="S93" s="2">
        <v>1080</v>
      </c>
      <c r="T93" s="2">
        <v>531</v>
      </c>
      <c r="U93" s="2">
        <v>86</v>
      </c>
      <c r="V93" s="2" t="s">
        <v>29</v>
      </c>
      <c r="W93" s="2">
        <v>1</v>
      </c>
      <c r="X93" s="2" t="s">
        <v>2488</v>
      </c>
      <c r="Y93" s="6" t="str" cm="1">
        <f t="array" ref="Y93">_xlfn.IFS(Table1[[#This Row],[Duration in Seconds]]&lt;120,"Very short",Table1[[#This Row],[Duration in Seconds]]&lt;360,"Short",Table1[[#This Row],[Duration in Seconds]]&lt;600,"Medium",Table1[[#This Row],[Duration in Seconds]]&lt;1800,"Long",Table1[[#This Row],[Duration in Seconds]]&gt;1800,"Very Long")</f>
        <v>Long</v>
      </c>
    </row>
    <row r="94" spans="1:25" x14ac:dyDescent="0.3">
      <c r="A94" s="3" t="s">
        <v>1638</v>
      </c>
      <c r="B94" s="6">
        <v>24399</v>
      </c>
      <c r="C94" s="3" t="s">
        <v>1639</v>
      </c>
      <c r="D94" s="3" t="s">
        <v>1640</v>
      </c>
      <c r="E94" s="2" t="s">
        <v>1641</v>
      </c>
      <c r="F94" s="2" t="s">
        <v>26</v>
      </c>
      <c r="G94" s="6">
        <v>5220</v>
      </c>
      <c r="H94" s="2">
        <v>62435</v>
      </c>
      <c r="I94" s="16">
        <v>6.1921296296296299E-3</v>
      </c>
      <c r="J94" s="8">
        <v>535</v>
      </c>
      <c r="K94" s="9">
        <v>44801</v>
      </c>
      <c r="L94" s="6">
        <v>1100</v>
      </c>
      <c r="M94" s="2" t="s">
        <v>226</v>
      </c>
      <c r="N94" s="2" t="s">
        <v>29</v>
      </c>
      <c r="O94" s="2" t="s">
        <v>28</v>
      </c>
      <c r="P94" s="2">
        <v>1</v>
      </c>
      <c r="Q94" s="6">
        <v>205</v>
      </c>
      <c r="R94" s="9">
        <v>44833</v>
      </c>
      <c r="S94" s="2">
        <v>2160</v>
      </c>
      <c r="T94" s="2">
        <v>4</v>
      </c>
      <c r="U94" s="2"/>
      <c r="V94" s="2" t="s">
        <v>29</v>
      </c>
      <c r="W94" s="2">
        <v>0</v>
      </c>
      <c r="X94" s="2" t="s">
        <v>1719</v>
      </c>
      <c r="Y94" s="6" t="str" cm="1">
        <f t="array" ref="Y94">_xlfn.IFS(Table1[[#This Row],[Duration in Seconds]]&lt;120,"Very short",Table1[[#This Row],[Duration in Seconds]]&lt;360,"Short",Table1[[#This Row],[Duration in Seconds]]&lt;600,"Medium",Table1[[#This Row],[Duration in Seconds]]&lt;1800,"Long",Table1[[#This Row],[Duration in Seconds]]&gt;1800,"Very Long")</f>
        <v>Medium</v>
      </c>
    </row>
    <row r="95" spans="1:25" x14ac:dyDescent="0.3">
      <c r="A95" s="2" t="s">
        <v>1055</v>
      </c>
      <c r="B95" s="6">
        <v>1197091</v>
      </c>
      <c r="C95" s="2" t="s">
        <v>1056</v>
      </c>
      <c r="D95" s="2" t="s">
        <v>1051</v>
      </c>
      <c r="E95" s="2" t="s">
        <v>1052</v>
      </c>
      <c r="F95" s="2" t="s">
        <v>54</v>
      </c>
      <c r="G95" s="2">
        <v>58500000</v>
      </c>
      <c r="H95" s="2">
        <v>973013708</v>
      </c>
      <c r="I95" s="15">
        <v>1.0486111111111111E-2</v>
      </c>
      <c r="J95" s="8">
        <v>906</v>
      </c>
      <c r="K95" s="9">
        <v>44757</v>
      </c>
      <c r="L95" s="2">
        <v>54000</v>
      </c>
      <c r="M95" s="2" t="s">
        <v>73</v>
      </c>
      <c r="N95" s="2" t="s">
        <v>625</v>
      </c>
      <c r="O95" s="2" t="s">
        <v>28</v>
      </c>
      <c r="P95" s="2">
        <v>0</v>
      </c>
      <c r="Q95" s="2">
        <v>1593</v>
      </c>
      <c r="R95" s="9">
        <v>44827</v>
      </c>
      <c r="S95" s="2">
        <v>1080</v>
      </c>
      <c r="T95" s="2">
        <v>306</v>
      </c>
      <c r="U95" s="2">
        <v>30</v>
      </c>
      <c r="V95" s="2" t="s">
        <v>625</v>
      </c>
      <c r="W95" s="2">
        <v>12</v>
      </c>
      <c r="X95" s="2" t="s">
        <v>598</v>
      </c>
      <c r="Y95" s="6" t="str" cm="1">
        <f t="array" ref="Y95">_xlfn.IFS(Table1[[#This Row],[Duration in Seconds]]&lt;120,"Very short",Table1[[#This Row],[Duration in Seconds]]&lt;360,"Short",Table1[[#This Row],[Duration in Seconds]]&lt;600,"Medium",Table1[[#This Row],[Duration in Seconds]]&lt;1800,"Long",Table1[[#This Row],[Duration in Seconds]]&gt;1800,"Very Long")</f>
        <v>Long</v>
      </c>
    </row>
    <row r="96" spans="1:25" x14ac:dyDescent="0.3">
      <c r="A96" s="2" t="s">
        <v>863</v>
      </c>
      <c r="B96" s="54">
        <v>455523</v>
      </c>
      <c r="C96" s="2" t="s">
        <v>864</v>
      </c>
      <c r="D96" s="2" t="s">
        <v>857</v>
      </c>
      <c r="E96" s="2" t="s">
        <v>858</v>
      </c>
      <c r="F96" s="2" t="s">
        <v>26</v>
      </c>
      <c r="G96" s="2">
        <v>456000</v>
      </c>
      <c r="H96" s="2">
        <v>29400394</v>
      </c>
      <c r="I96" s="15">
        <v>7.5347222222222213E-3</v>
      </c>
      <c r="J96" s="8">
        <v>651</v>
      </c>
      <c r="K96" s="9">
        <v>42854</v>
      </c>
      <c r="L96" s="2">
        <v>17000</v>
      </c>
      <c r="M96" s="2" t="s">
        <v>27</v>
      </c>
      <c r="N96" s="2" t="s">
        <v>625</v>
      </c>
      <c r="O96" s="2" t="s">
        <v>28</v>
      </c>
      <c r="P96" s="2">
        <v>0</v>
      </c>
      <c r="Q96" s="2">
        <v>410</v>
      </c>
      <c r="R96" s="9">
        <v>44817</v>
      </c>
      <c r="S96" s="2">
        <v>1080</v>
      </c>
      <c r="T96" s="2">
        <v>96</v>
      </c>
      <c r="U96" s="2">
        <v>6</v>
      </c>
      <c r="V96" s="2" t="s">
        <v>29</v>
      </c>
      <c r="W96" s="2">
        <v>0</v>
      </c>
      <c r="X96" s="2" t="s">
        <v>598</v>
      </c>
      <c r="Y96" s="6" t="str" cm="1">
        <f t="array" ref="Y96">_xlfn.IFS(Table1[[#This Row],[Duration in Seconds]]&lt;120,"Very short",Table1[[#This Row],[Duration in Seconds]]&lt;360,"Short",Table1[[#This Row],[Duration in Seconds]]&lt;600,"Medium",Table1[[#This Row],[Duration in Seconds]]&lt;1800,"Long",Table1[[#This Row],[Duration in Seconds]]&gt;1800,"Very Long")</f>
        <v>Long</v>
      </c>
    </row>
    <row r="97" spans="1:25" x14ac:dyDescent="0.3">
      <c r="A97" s="2" t="s">
        <v>2304</v>
      </c>
      <c r="B97" s="6">
        <v>8408040</v>
      </c>
      <c r="C97" s="2" t="s">
        <v>2305</v>
      </c>
      <c r="D97" s="2" t="s">
        <v>2296</v>
      </c>
      <c r="E97" s="2" t="s">
        <v>2297</v>
      </c>
      <c r="F97" s="2" t="s">
        <v>54</v>
      </c>
      <c r="G97" s="6">
        <v>16900000</v>
      </c>
      <c r="H97" s="6">
        <v>14835705155</v>
      </c>
      <c r="I97" s="17">
        <v>5.0925925925925921E-4</v>
      </c>
      <c r="J97" s="8">
        <v>44</v>
      </c>
      <c r="K97" s="9">
        <v>44449</v>
      </c>
      <c r="L97" s="6">
        <v>227000</v>
      </c>
      <c r="M97" s="2" t="s">
        <v>27</v>
      </c>
      <c r="N97" s="2" t="s">
        <v>29</v>
      </c>
      <c r="O97" s="2" t="s">
        <v>28</v>
      </c>
      <c r="P97" s="2">
        <v>3</v>
      </c>
      <c r="Q97" s="2">
        <v>10017</v>
      </c>
      <c r="R97" s="9">
        <v>44826</v>
      </c>
      <c r="S97" s="2">
        <v>1080</v>
      </c>
      <c r="T97" s="2">
        <v>150697</v>
      </c>
      <c r="U97" s="2">
        <v>9</v>
      </c>
      <c r="V97" s="2" t="s">
        <v>29</v>
      </c>
      <c r="W97" s="2">
        <v>42</v>
      </c>
      <c r="X97" s="2" t="s">
        <v>2488</v>
      </c>
      <c r="Y97" s="6" t="str" cm="1">
        <f t="array" ref="Y97">_xlfn.IFS(Table1[[#This Row],[Duration in Seconds]]&lt;120,"Very short",Table1[[#This Row],[Duration in Seconds]]&lt;360,"Short",Table1[[#This Row],[Duration in Seconds]]&lt;600,"Medium",Table1[[#This Row],[Duration in Seconds]]&lt;1800,"Long",Table1[[#This Row],[Duration in Seconds]]&gt;1800,"Very Long")</f>
        <v>Very short</v>
      </c>
    </row>
    <row r="98" spans="1:25" x14ac:dyDescent="0.3">
      <c r="A98" s="2" t="s">
        <v>2417</v>
      </c>
      <c r="B98" s="6">
        <v>23094616</v>
      </c>
      <c r="C98" s="2" t="s">
        <v>2418</v>
      </c>
      <c r="D98" s="2" t="s">
        <v>2414</v>
      </c>
      <c r="E98" s="2" t="s">
        <v>3104</v>
      </c>
      <c r="F98" s="2" t="s">
        <v>86</v>
      </c>
      <c r="G98" s="6">
        <v>160000000</v>
      </c>
      <c r="H98" s="6">
        <v>6165551266</v>
      </c>
      <c r="I98" s="15">
        <v>2.8703703703703708E-3</v>
      </c>
      <c r="J98" s="8">
        <v>248</v>
      </c>
      <c r="K98" s="9">
        <v>43858</v>
      </c>
      <c r="L98" s="6">
        <v>701000</v>
      </c>
      <c r="M98" s="2" t="s">
        <v>27</v>
      </c>
      <c r="N98" s="2" t="s">
        <v>28</v>
      </c>
      <c r="O98" s="2" t="s">
        <v>28</v>
      </c>
      <c r="P98" s="2">
        <v>0</v>
      </c>
      <c r="Q98" s="2">
        <v>20484</v>
      </c>
      <c r="R98" s="9">
        <v>44826</v>
      </c>
      <c r="S98" s="2">
        <v>1080</v>
      </c>
      <c r="T98" s="2">
        <v>180</v>
      </c>
      <c r="U98" s="2">
        <v>41</v>
      </c>
      <c r="V98" s="2" t="s">
        <v>29</v>
      </c>
      <c r="W98" s="2">
        <v>2</v>
      </c>
      <c r="X98" s="2" t="s">
        <v>2488</v>
      </c>
      <c r="Y98" s="6" t="str" cm="1">
        <f t="array" ref="Y98">_xlfn.IFS(Table1[[#This Row],[Duration in Seconds]]&lt;120,"Very short",Table1[[#This Row],[Duration in Seconds]]&lt;360,"Short",Table1[[#This Row],[Duration in Seconds]]&lt;600,"Medium",Table1[[#This Row],[Duration in Seconds]]&lt;1800,"Long",Table1[[#This Row],[Duration in Seconds]]&gt;1800,"Very Long")</f>
        <v>Short</v>
      </c>
    </row>
    <row r="99" spans="1:25" x14ac:dyDescent="0.3">
      <c r="A99" s="2" t="s">
        <v>697</v>
      </c>
      <c r="B99" s="6">
        <v>14687493</v>
      </c>
      <c r="C99" s="2" t="s">
        <v>698</v>
      </c>
      <c r="D99" s="2" t="s">
        <v>691</v>
      </c>
      <c r="E99" s="2" t="s">
        <v>692</v>
      </c>
      <c r="F99" s="2" t="s">
        <v>26</v>
      </c>
      <c r="G99" s="2">
        <v>24000000</v>
      </c>
      <c r="H99" s="2">
        <v>296395381</v>
      </c>
      <c r="I99" s="15">
        <v>2.8819444444444444E-3</v>
      </c>
      <c r="J99" s="8">
        <v>249</v>
      </c>
      <c r="K99" s="9">
        <v>41889</v>
      </c>
      <c r="L99" s="2">
        <v>164000</v>
      </c>
      <c r="M99" s="2" t="s">
        <v>27</v>
      </c>
      <c r="N99" s="2" t="s">
        <v>625</v>
      </c>
      <c r="O99" s="2" t="s">
        <v>28</v>
      </c>
      <c r="P99" s="2">
        <v>0</v>
      </c>
      <c r="Q99" s="2">
        <v>3221</v>
      </c>
      <c r="R99" s="9">
        <v>44811</v>
      </c>
      <c r="S99" s="2">
        <v>1080</v>
      </c>
      <c r="T99" s="2">
        <v>203</v>
      </c>
      <c r="U99" s="2">
        <v>1</v>
      </c>
      <c r="V99" s="2" t="s">
        <v>29</v>
      </c>
      <c r="W99" s="2">
        <v>0</v>
      </c>
      <c r="X99" s="2" t="s">
        <v>598</v>
      </c>
      <c r="Y99" s="6" t="str" cm="1">
        <f t="array" ref="Y99">_xlfn.IFS(Table1[[#This Row],[Duration in Seconds]]&lt;120,"Very short",Table1[[#This Row],[Duration in Seconds]]&lt;360,"Short",Table1[[#This Row],[Duration in Seconds]]&lt;600,"Medium",Table1[[#This Row],[Duration in Seconds]]&lt;1800,"Long",Table1[[#This Row],[Duration in Seconds]]&gt;1800,"Very Long")</f>
        <v>Short</v>
      </c>
    </row>
    <row r="100" spans="1:25" x14ac:dyDescent="0.3">
      <c r="A100" s="2" t="s">
        <v>1214</v>
      </c>
      <c r="B100" s="6">
        <v>1446324</v>
      </c>
      <c r="C100" s="2" t="s">
        <v>1215</v>
      </c>
      <c r="D100" s="2" t="s">
        <v>1216</v>
      </c>
      <c r="E100" s="2" t="s">
        <v>1217</v>
      </c>
      <c r="F100" s="2" t="s">
        <v>54</v>
      </c>
      <c r="G100" s="6">
        <v>262000</v>
      </c>
      <c r="H100" s="6">
        <v>27664462</v>
      </c>
      <c r="I100" s="15">
        <v>3.3449074074074071E-3</v>
      </c>
      <c r="J100" s="8">
        <v>289</v>
      </c>
      <c r="K100" s="9">
        <v>44231</v>
      </c>
      <c r="L100" s="6">
        <v>9500</v>
      </c>
      <c r="M100" s="2" t="s">
        <v>73</v>
      </c>
      <c r="N100" s="2" t="s">
        <v>29</v>
      </c>
      <c r="O100" s="2" t="s">
        <v>28</v>
      </c>
      <c r="P100" s="2">
        <v>0</v>
      </c>
      <c r="Q100" s="6">
        <v>347</v>
      </c>
      <c r="R100" s="9">
        <v>44823</v>
      </c>
      <c r="S100" s="2">
        <v>1080</v>
      </c>
      <c r="T100" s="6">
        <v>102</v>
      </c>
      <c r="U100" s="6">
        <v>51</v>
      </c>
      <c r="V100" s="2" t="s">
        <v>29</v>
      </c>
      <c r="W100" s="2">
        <v>0</v>
      </c>
      <c r="X100" s="2" t="s">
        <v>1425</v>
      </c>
      <c r="Y100" s="6" t="str" cm="1">
        <f t="array" ref="Y100">_xlfn.IFS(Table1[[#This Row],[Duration in Seconds]]&lt;120,"Very short",Table1[[#This Row],[Duration in Seconds]]&lt;360,"Short",Table1[[#This Row],[Duration in Seconds]]&lt;600,"Medium",Table1[[#This Row],[Duration in Seconds]]&lt;1800,"Long",Table1[[#This Row],[Duration in Seconds]]&gt;1800,"Very Long")</f>
        <v>Short</v>
      </c>
    </row>
    <row r="101" spans="1:25" x14ac:dyDescent="0.3">
      <c r="A101" s="3" t="s">
        <v>1665</v>
      </c>
      <c r="B101" s="6">
        <v>1451</v>
      </c>
      <c r="C101" s="3" t="s">
        <v>1666</v>
      </c>
      <c r="D101" s="3" t="s">
        <v>1667</v>
      </c>
      <c r="E101" s="2" t="s">
        <v>1668</v>
      </c>
      <c r="F101" s="3" t="s">
        <v>26</v>
      </c>
      <c r="G101" s="6">
        <v>9180</v>
      </c>
      <c r="H101" s="2">
        <v>490125</v>
      </c>
      <c r="I101" s="16">
        <v>7.5462962962962966E-3</v>
      </c>
      <c r="J101" s="8">
        <v>652</v>
      </c>
      <c r="K101" s="9">
        <v>44639</v>
      </c>
      <c r="L101" s="6">
        <v>122</v>
      </c>
      <c r="M101" s="2" t="s">
        <v>1464</v>
      </c>
      <c r="N101" s="2" t="s">
        <v>29</v>
      </c>
      <c r="O101" s="2" t="s">
        <v>28</v>
      </c>
      <c r="P101" s="2">
        <v>0</v>
      </c>
      <c r="Q101" s="6">
        <v>19</v>
      </c>
      <c r="R101" s="9">
        <v>44792</v>
      </c>
      <c r="S101" s="2">
        <v>1080</v>
      </c>
      <c r="T101" s="2">
        <v>182</v>
      </c>
      <c r="U101" s="2">
        <v>9</v>
      </c>
      <c r="V101" s="2" t="s">
        <v>29</v>
      </c>
      <c r="W101" s="2">
        <v>1</v>
      </c>
      <c r="X101" s="2" t="s">
        <v>1719</v>
      </c>
      <c r="Y101" s="6" t="str" cm="1">
        <f t="array" ref="Y101">_xlfn.IFS(Table1[[#This Row],[Duration in Seconds]]&lt;120,"Very short",Table1[[#This Row],[Duration in Seconds]]&lt;360,"Short",Table1[[#This Row],[Duration in Seconds]]&lt;600,"Medium",Table1[[#This Row],[Duration in Seconds]]&lt;1800,"Long",Table1[[#This Row],[Duration in Seconds]]&gt;1800,"Very Long")</f>
        <v>Long</v>
      </c>
    </row>
    <row r="102" spans="1:25" x14ac:dyDescent="0.3">
      <c r="A102" s="2" t="s">
        <v>888</v>
      </c>
      <c r="B102" s="6">
        <v>2317708089</v>
      </c>
      <c r="C102" s="2" t="s">
        <v>889</v>
      </c>
      <c r="D102" s="2" t="s">
        <v>890</v>
      </c>
      <c r="E102" s="2" t="s">
        <v>891</v>
      </c>
      <c r="F102" s="2" t="s">
        <v>26</v>
      </c>
      <c r="G102" s="2">
        <v>55900000</v>
      </c>
      <c r="H102" s="2">
        <v>13620344429</v>
      </c>
      <c r="I102" s="15">
        <v>2.3032407407407407E-3</v>
      </c>
      <c r="J102" s="8">
        <v>199</v>
      </c>
      <c r="K102" s="9">
        <v>42553</v>
      </c>
      <c r="L102" s="2">
        <v>2300000</v>
      </c>
      <c r="M102" s="2" t="s">
        <v>27</v>
      </c>
      <c r="N102" s="2" t="s">
        <v>28</v>
      </c>
      <c r="O102" s="2" t="s">
        <v>28</v>
      </c>
      <c r="P102" s="2">
        <v>3</v>
      </c>
      <c r="Q102" s="2">
        <v>1000000</v>
      </c>
      <c r="R102" s="9">
        <v>44818</v>
      </c>
      <c r="S102" s="2">
        <v>1080</v>
      </c>
      <c r="T102" s="2">
        <v>414</v>
      </c>
      <c r="U102" s="2">
        <v>31</v>
      </c>
      <c r="V102" s="2" t="s">
        <v>29</v>
      </c>
      <c r="W102" s="2">
        <v>1</v>
      </c>
      <c r="X102" s="2" t="s">
        <v>598</v>
      </c>
      <c r="Y102" s="6" t="str" cm="1">
        <f t="array" ref="Y102">_xlfn.IFS(Table1[[#This Row],[Duration in Seconds]]&lt;120,"Very short",Table1[[#This Row],[Duration in Seconds]]&lt;360,"Short",Table1[[#This Row],[Duration in Seconds]]&lt;600,"Medium",Table1[[#This Row],[Duration in Seconds]]&lt;1800,"Long",Table1[[#This Row],[Duration in Seconds]]&gt;1800,"Very Long")</f>
        <v>Short</v>
      </c>
    </row>
    <row r="103" spans="1:25" x14ac:dyDescent="0.3">
      <c r="A103" s="2" t="s">
        <v>2232</v>
      </c>
      <c r="B103" s="6">
        <v>2108733</v>
      </c>
      <c r="C103" s="2" t="s">
        <v>2233</v>
      </c>
      <c r="D103" s="2" t="s">
        <v>2234</v>
      </c>
      <c r="E103" s="2"/>
      <c r="F103" s="2" t="s">
        <v>54</v>
      </c>
      <c r="G103" s="6">
        <v>1980000</v>
      </c>
      <c r="H103" s="6">
        <v>668082893</v>
      </c>
      <c r="I103" s="17">
        <v>7.951388888888888E-3</v>
      </c>
      <c r="J103" s="8">
        <v>687</v>
      </c>
      <c r="K103" s="9">
        <v>44589</v>
      </c>
      <c r="L103" s="6">
        <v>25000</v>
      </c>
      <c r="M103" s="2" t="s">
        <v>27</v>
      </c>
      <c r="N103" s="2" t="s">
        <v>28</v>
      </c>
      <c r="O103" s="2" t="s">
        <v>28</v>
      </c>
      <c r="P103" s="2">
        <v>3</v>
      </c>
      <c r="Q103" s="2">
        <v>1510</v>
      </c>
      <c r="R103" s="9">
        <v>44826</v>
      </c>
      <c r="S103" s="2">
        <v>1080</v>
      </c>
      <c r="T103" s="2">
        <v>625</v>
      </c>
      <c r="U103" s="2">
        <v>33</v>
      </c>
      <c r="V103" s="2" t="s">
        <v>29</v>
      </c>
      <c r="W103" s="2">
        <v>0</v>
      </c>
      <c r="X103" s="2" t="s">
        <v>2488</v>
      </c>
      <c r="Y103" s="6" t="str" cm="1">
        <f t="array" ref="Y103">_xlfn.IFS(Table1[[#This Row],[Duration in Seconds]]&lt;120,"Very short",Table1[[#This Row],[Duration in Seconds]]&lt;360,"Short",Table1[[#This Row],[Duration in Seconds]]&lt;600,"Medium",Table1[[#This Row],[Duration in Seconds]]&lt;1800,"Long",Table1[[#This Row],[Duration in Seconds]]&gt;1800,"Very Long")</f>
        <v>Long</v>
      </c>
    </row>
    <row r="104" spans="1:25" x14ac:dyDescent="0.3">
      <c r="A104" s="2" t="s">
        <v>1967</v>
      </c>
      <c r="B104" s="6">
        <v>291111</v>
      </c>
      <c r="C104" s="2" t="s">
        <v>1968</v>
      </c>
      <c r="D104" s="2" t="s">
        <v>1969</v>
      </c>
      <c r="E104" s="2" t="s">
        <v>1970</v>
      </c>
      <c r="F104" s="2" t="s">
        <v>26</v>
      </c>
      <c r="G104" s="6">
        <v>241000</v>
      </c>
      <c r="H104" s="6">
        <v>10914197</v>
      </c>
      <c r="I104" s="15">
        <v>9.4212962962962957E-3</v>
      </c>
      <c r="J104" s="8">
        <v>814</v>
      </c>
      <c r="K104" s="13">
        <v>44557</v>
      </c>
      <c r="L104" s="6">
        <v>13000</v>
      </c>
      <c r="M104" s="2" t="s">
        <v>27</v>
      </c>
      <c r="N104" s="2" t="s">
        <v>28</v>
      </c>
      <c r="O104" s="2" t="s">
        <v>28</v>
      </c>
      <c r="P104" s="2">
        <v>3</v>
      </c>
      <c r="Q104" s="6">
        <v>600</v>
      </c>
      <c r="R104" s="13">
        <v>44817</v>
      </c>
      <c r="S104" s="2">
        <v>2160</v>
      </c>
      <c r="T104" s="6">
        <v>79</v>
      </c>
      <c r="U104" s="2">
        <v>11</v>
      </c>
      <c r="V104" s="2" t="s">
        <v>29</v>
      </c>
      <c r="W104" s="2">
        <v>1</v>
      </c>
      <c r="X104" s="2" t="s">
        <v>2011</v>
      </c>
      <c r="Y104" s="6" t="str" cm="1">
        <f t="array" ref="Y104">_xlfn.IFS(Table1[[#This Row],[Duration in Seconds]]&lt;120,"Very short",Table1[[#This Row],[Duration in Seconds]]&lt;360,"Short",Table1[[#This Row],[Duration in Seconds]]&lt;600,"Medium",Table1[[#This Row],[Duration in Seconds]]&lt;1800,"Long",Table1[[#This Row],[Duration in Seconds]]&gt;1800,"Very Long")</f>
        <v>Long</v>
      </c>
    </row>
    <row r="105" spans="1:25" x14ac:dyDescent="0.3">
      <c r="A105" s="2" t="s">
        <v>2480</v>
      </c>
      <c r="B105" s="6">
        <v>745314</v>
      </c>
      <c r="C105" s="2" t="s">
        <v>2481</v>
      </c>
      <c r="D105" s="2" t="s">
        <v>2478</v>
      </c>
      <c r="E105" s="2" t="s">
        <v>2479</v>
      </c>
      <c r="F105" s="2" t="s">
        <v>54</v>
      </c>
      <c r="G105" s="6">
        <v>14200000</v>
      </c>
      <c r="H105" s="6">
        <v>5647480813</v>
      </c>
      <c r="I105" s="15">
        <v>1.653935185185185E-2</v>
      </c>
      <c r="J105" s="8">
        <v>1429</v>
      </c>
      <c r="K105" s="9">
        <v>44621</v>
      </c>
      <c r="L105" s="6">
        <v>6800</v>
      </c>
      <c r="M105" s="2" t="s">
        <v>27</v>
      </c>
      <c r="N105" s="2" t="s">
        <v>28</v>
      </c>
      <c r="O105" s="2" t="s">
        <v>28</v>
      </c>
      <c r="P105" s="2">
        <v>1</v>
      </c>
      <c r="Q105" s="2">
        <v>953</v>
      </c>
      <c r="R105" s="9">
        <v>44825</v>
      </c>
      <c r="S105" s="2">
        <v>1080</v>
      </c>
      <c r="T105" s="2">
        <v>12552</v>
      </c>
      <c r="U105" s="2">
        <v>527</v>
      </c>
      <c r="V105" s="2" t="s">
        <v>29</v>
      </c>
      <c r="W105" s="2">
        <v>8</v>
      </c>
      <c r="X105" s="2" t="s">
        <v>2488</v>
      </c>
      <c r="Y105" s="6" t="str" cm="1">
        <f t="array" ref="Y105">_xlfn.IFS(Table1[[#This Row],[Duration in Seconds]]&lt;120,"Very short",Table1[[#This Row],[Duration in Seconds]]&lt;360,"Short",Table1[[#This Row],[Duration in Seconds]]&lt;600,"Medium",Table1[[#This Row],[Duration in Seconds]]&lt;1800,"Long",Table1[[#This Row],[Duration in Seconds]]&gt;1800,"Very Long")</f>
        <v>Long</v>
      </c>
    </row>
    <row r="106" spans="1:25" x14ac:dyDescent="0.3">
      <c r="A106" s="2" t="s">
        <v>1760</v>
      </c>
      <c r="B106" s="6">
        <v>661</v>
      </c>
      <c r="C106" s="2" t="s">
        <v>1761</v>
      </c>
      <c r="D106" s="2" t="s">
        <v>1762</v>
      </c>
      <c r="E106" s="2" t="s">
        <v>1763</v>
      </c>
      <c r="F106" s="2" t="s">
        <v>86</v>
      </c>
      <c r="G106" s="6">
        <v>322</v>
      </c>
      <c r="H106" s="6">
        <v>13970</v>
      </c>
      <c r="I106" s="15">
        <v>1.0416666666666666E-2</v>
      </c>
      <c r="J106" s="8">
        <v>900</v>
      </c>
      <c r="K106" s="13">
        <v>44817</v>
      </c>
      <c r="L106" s="6">
        <v>0</v>
      </c>
      <c r="M106" s="2" t="s">
        <v>73</v>
      </c>
      <c r="N106" s="2" t="s">
        <v>29</v>
      </c>
      <c r="O106" s="2" t="s">
        <v>28</v>
      </c>
      <c r="P106" s="2">
        <v>0</v>
      </c>
      <c r="Q106" s="6">
        <v>33</v>
      </c>
      <c r="R106" s="13">
        <v>44820</v>
      </c>
      <c r="S106" s="2">
        <v>1080</v>
      </c>
      <c r="T106" s="6">
        <v>14</v>
      </c>
      <c r="U106" s="2">
        <v>0</v>
      </c>
      <c r="V106" s="2" t="s">
        <v>29</v>
      </c>
      <c r="W106" s="2">
        <v>0</v>
      </c>
      <c r="X106" s="2" t="s">
        <v>2011</v>
      </c>
      <c r="Y106" s="6" t="str" cm="1">
        <f t="array" ref="Y106">_xlfn.IFS(Table1[[#This Row],[Duration in Seconds]]&lt;120,"Very short",Table1[[#This Row],[Duration in Seconds]]&lt;360,"Short",Table1[[#This Row],[Duration in Seconds]]&lt;600,"Medium",Table1[[#This Row],[Duration in Seconds]]&lt;1800,"Long",Table1[[#This Row],[Duration in Seconds]]&gt;1800,"Very Long")</f>
        <v>Long</v>
      </c>
    </row>
    <row r="107" spans="1:25" x14ac:dyDescent="0.3">
      <c r="A107" s="3" t="s">
        <v>1699</v>
      </c>
      <c r="B107" s="6">
        <v>369794</v>
      </c>
      <c r="C107" s="3" t="s">
        <v>1700</v>
      </c>
      <c r="D107" s="3" t="s">
        <v>1701</v>
      </c>
      <c r="E107" s="2" t="s">
        <v>1702</v>
      </c>
      <c r="F107" s="3" t="s">
        <v>26</v>
      </c>
      <c r="G107" s="6">
        <v>396000</v>
      </c>
      <c r="H107" s="2">
        <v>32618774</v>
      </c>
      <c r="I107" s="16">
        <v>2.3692129629629629E-2</v>
      </c>
      <c r="J107" s="8">
        <v>2047</v>
      </c>
      <c r="K107" s="9">
        <v>44766</v>
      </c>
      <c r="L107" s="6">
        <v>40000</v>
      </c>
      <c r="M107" s="2" t="s">
        <v>226</v>
      </c>
      <c r="N107" s="2" t="s">
        <v>29</v>
      </c>
      <c r="O107" s="2" t="s">
        <v>28</v>
      </c>
      <c r="P107" s="2">
        <v>0</v>
      </c>
      <c r="Q107" s="6">
        <v>1557</v>
      </c>
      <c r="R107" s="9">
        <v>44779</v>
      </c>
      <c r="S107" s="2">
        <v>2160</v>
      </c>
      <c r="T107" s="2">
        <v>44</v>
      </c>
      <c r="U107" s="2">
        <v>0</v>
      </c>
      <c r="V107" s="2" t="s">
        <v>29</v>
      </c>
      <c r="W107" s="2">
        <v>1</v>
      </c>
      <c r="X107" s="2" t="s">
        <v>1719</v>
      </c>
      <c r="Y107" s="6" t="str" cm="1">
        <f t="array" ref="Y107">_xlfn.IFS(Table1[[#This Row],[Duration in Seconds]]&lt;120,"Very short",Table1[[#This Row],[Duration in Seconds]]&lt;360,"Short",Table1[[#This Row],[Duration in Seconds]]&lt;600,"Medium",Table1[[#This Row],[Duration in Seconds]]&lt;1800,"Long",Table1[[#This Row],[Duration in Seconds]]&gt;1800,"Very Long")</f>
        <v>Very Long</v>
      </c>
    </row>
    <row r="108" spans="1:25" x14ac:dyDescent="0.3">
      <c r="A108" s="2" t="s">
        <v>1891</v>
      </c>
      <c r="B108" s="6">
        <v>62367</v>
      </c>
      <c r="C108" s="2" t="s">
        <v>1892</v>
      </c>
      <c r="D108" s="2" t="s">
        <v>1893</v>
      </c>
      <c r="E108" s="2" t="s">
        <v>1894</v>
      </c>
      <c r="F108" s="2" t="s">
        <v>26</v>
      </c>
      <c r="G108" s="6">
        <v>393000</v>
      </c>
      <c r="H108" s="6">
        <v>68255306</v>
      </c>
      <c r="I108" s="15">
        <v>4.5405092592592594E-2</v>
      </c>
      <c r="J108" s="8">
        <v>3923</v>
      </c>
      <c r="K108" s="13">
        <v>44820</v>
      </c>
      <c r="L108" s="6">
        <v>771</v>
      </c>
      <c r="M108" s="2" t="s">
        <v>27</v>
      </c>
      <c r="N108" s="2" t="s">
        <v>28</v>
      </c>
      <c r="O108" s="2" t="s">
        <v>28</v>
      </c>
      <c r="P108" s="2">
        <v>3</v>
      </c>
      <c r="Q108" s="6">
        <v>30</v>
      </c>
      <c r="R108" s="13">
        <v>44824</v>
      </c>
      <c r="S108" s="2">
        <v>2160</v>
      </c>
      <c r="T108" s="6">
        <v>618</v>
      </c>
      <c r="U108" s="2">
        <v>8</v>
      </c>
      <c r="V108" s="2" t="s">
        <v>29</v>
      </c>
      <c r="W108" s="2">
        <v>0</v>
      </c>
      <c r="X108" s="2" t="s">
        <v>2011</v>
      </c>
      <c r="Y108" s="6" t="str" cm="1">
        <f t="array" ref="Y108">_xlfn.IFS(Table1[[#This Row],[Duration in Seconds]]&lt;120,"Very short",Table1[[#This Row],[Duration in Seconds]]&lt;360,"Short",Table1[[#This Row],[Duration in Seconds]]&lt;600,"Medium",Table1[[#This Row],[Duration in Seconds]]&lt;1800,"Long",Table1[[#This Row],[Duration in Seconds]]&gt;1800,"Very Long")</f>
        <v>Very Long</v>
      </c>
    </row>
    <row r="109" spans="1:25" x14ac:dyDescent="0.3">
      <c r="A109" s="2" t="s">
        <v>1027</v>
      </c>
      <c r="B109" s="6">
        <v>9855561</v>
      </c>
      <c r="C109" s="2" t="s">
        <v>1028</v>
      </c>
      <c r="D109" s="2" t="s">
        <v>1021</v>
      </c>
      <c r="E109" s="2" t="s">
        <v>1022</v>
      </c>
      <c r="F109" s="2" t="s">
        <v>54</v>
      </c>
      <c r="G109" s="2">
        <v>36300000</v>
      </c>
      <c r="H109" s="2">
        <v>6764584344</v>
      </c>
      <c r="I109" s="15">
        <v>1.0104166666666668E-2</v>
      </c>
      <c r="J109" s="8">
        <v>873</v>
      </c>
      <c r="K109" s="9">
        <v>42878</v>
      </c>
      <c r="L109" s="2">
        <v>239000</v>
      </c>
      <c r="M109" s="2" t="s">
        <v>27</v>
      </c>
      <c r="N109" s="2" t="s">
        <v>625</v>
      </c>
      <c r="O109" s="2" t="s">
        <v>28</v>
      </c>
      <c r="P109" s="2">
        <v>0</v>
      </c>
      <c r="Q109" s="2">
        <v>8200</v>
      </c>
      <c r="R109" s="9">
        <v>44827</v>
      </c>
      <c r="S109" s="2">
        <v>1080</v>
      </c>
      <c r="T109" s="2">
        <v>186267</v>
      </c>
      <c r="U109" s="2">
        <v>6000</v>
      </c>
      <c r="V109" s="2" t="s">
        <v>29</v>
      </c>
      <c r="W109" s="2">
        <v>0</v>
      </c>
      <c r="X109" s="2" t="s">
        <v>598</v>
      </c>
      <c r="Y109" s="6" t="str" cm="1">
        <f t="array" ref="Y109">_xlfn.IFS(Table1[[#This Row],[Duration in Seconds]]&lt;120,"Very short",Table1[[#This Row],[Duration in Seconds]]&lt;360,"Short",Table1[[#This Row],[Duration in Seconds]]&lt;600,"Medium",Table1[[#This Row],[Duration in Seconds]]&lt;1800,"Long",Table1[[#This Row],[Duration in Seconds]]&gt;1800,"Very Long")</f>
        <v>Long</v>
      </c>
    </row>
    <row r="110" spans="1:25" x14ac:dyDescent="0.3">
      <c r="A110" s="2" t="s">
        <v>840</v>
      </c>
      <c r="B110" s="6">
        <v>1214860</v>
      </c>
      <c r="C110" s="2" t="s">
        <v>841</v>
      </c>
      <c r="D110" s="2" t="s">
        <v>842</v>
      </c>
      <c r="E110" s="2" t="s">
        <v>843</v>
      </c>
      <c r="F110" s="2" t="s">
        <v>26</v>
      </c>
      <c r="G110" s="2">
        <v>7690000</v>
      </c>
      <c r="H110" s="2">
        <v>3172759281</v>
      </c>
      <c r="I110" s="15">
        <v>5.5555555555555558E-3</v>
      </c>
      <c r="J110" s="8">
        <v>480</v>
      </c>
      <c r="K110" s="9">
        <v>44825</v>
      </c>
      <c r="L110" s="2">
        <v>57000</v>
      </c>
      <c r="M110" s="2" t="s">
        <v>73</v>
      </c>
      <c r="N110" s="2" t="s">
        <v>29</v>
      </c>
      <c r="O110" s="2" t="s">
        <v>28</v>
      </c>
      <c r="P110" s="2">
        <v>0</v>
      </c>
      <c r="Q110" s="2">
        <v>1302</v>
      </c>
      <c r="R110" s="9">
        <v>44825</v>
      </c>
      <c r="S110" s="2">
        <v>1080</v>
      </c>
      <c r="T110" s="2">
        <v>1207</v>
      </c>
      <c r="U110" s="2">
        <v>9</v>
      </c>
      <c r="V110" s="2" t="s">
        <v>29</v>
      </c>
      <c r="W110" s="2">
        <v>0</v>
      </c>
      <c r="X110" s="2" t="s">
        <v>598</v>
      </c>
      <c r="Y110" s="6" t="str" cm="1">
        <f t="array" ref="Y110">_xlfn.IFS(Table1[[#This Row],[Duration in Seconds]]&lt;120,"Very short",Table1[[#This Row],[Duration in Seconds]]&lt;360,"Short",Table1[[#This Row],[Duration in Seconds]]&lt;600,"Medium",Table1[[#This Row],[Duration in Seconds]]&lt;1800,"Long",Table1[[#This Row],[Duration in Seconds]]&gt;1800,"Very Long")</f>
        <v>Medium</v>
      </c>
    </row>
    <row r="111" spans="1:25" x14ac:dyDescent="0.3">
      <c r="A111" s="2" t="s">
        <v>1023</v>
      </c>
      <c r="B111" s="6">
        <v>1200</v>
      </c>
      <c r="C111" s="2" t="s">
        <v>1024</v>
      </c>
      <c r="D111" s="2" t="s">
        <v>1021</v>
      </c>
      <c r="E111" s="2" t="s">
        <v>1022</v>
      </c>
      <c r="F111" s="2" t="s">
        <v>54</v>
      </c>
      <c r="G111" s="2">
        <v>36300000</v>
      </c>
      <c r="H111" s="2">
        <v>6764584344</v>
      </c>
      <c r="I111" s="15">
        <v>1.6064814814814813E-2</v>
      </c>
      <c r="J111" s="8">
        <v>1388</v>
      </c>
      <c r="K111" s="9">
        <v>44825</v>
      </c>
      <c r="L111" s="2">
        <v>25</v>
      </c>
      <c r="M111" s="2" t="s">
        <v>27</v>
      </c>
      <c r="N111" s="2" t="s">
        <v>625</v>
      </c>
      <c r="O111" s="2" t="s">
        <v>28</v>
      </c>
      <c r="P111" s="2">
        <v>0</v>
      </c>
      <c r="Q111" s="2">
        <v>6</v>
      </c>
      <c r="R111" s="9">
        <v>44827</v>
      </c>
      <c r="S111" s="2">
        <v>1080</v>
      </c>
      <c r="T111" s="2">
        <v>186267</v>
      </c>
      <c r="U111" s="2">
        <v>6000</v>
      </c>
      <c r="V111" s="2" t="s">
        <v>29</v>
      </c>
      <c r="W111" s="2">
        <v>0</v>
      </c>
      <c r="X111" s="2" t="s">
        <v>598</v>
      </c>
      <c r="Y111" s="6" t="str" cm="1">
        <f t="array" ref="Y111">_xlfn.IFS(Table1[[#This Row],[Duration in Seconds]]&lt;120,"Very short",Table1[[#This Row],[Duration in Seconds]]&lt;360,"Short",Table1[[#This Row],[Duration in Seconds]]&lt;600,"Medium",Table1[[#This Row],[Duration in Seconds]]&lt;1800,"Long",Table1[[#This Row],[Duration in Seconds]]&gt;1800,"Very Long")</f>
        <v>Long</v>
      </c>
    </row>
    <row r="112" spans="1:25" x14ac:dyDescent="0.3">
      <c r="A112" s="2" t="s">
        <v>1903</v>
      </c>
      <c r="B112" s="6">
        <v>4102167</v>
      </c>
      <c r="C112" s="2" t="s">
        <v>1904</v>
      </c>
      <c r="D112" s="2" t="s">
        <v>1905</v>
      </c>
      <c r="E112" s="2" t="s">
        <v>1906</v>
      </c>
      <c r="F112" s="2" t="s">
        <v>54</v>
      </c>
      <c r="G112" s="6">
        <v>1530000</v>
      </c>
      <c r="H112" s="6">
        <v>132033642</v>
      </c>
      <c r="I112" s="17">
        <v>8.6921296296296312E-3</v>
      </c>
      <c r="J112" s="8">
        <v>751</v>
      </c>
      <c r="K112" s="13">
        <v>43875</v>
      </c>
      <c r="L112" s="6">
        <v>136000</v>
      </c>
      <c r="M112" s="2" t="s">
        <v>27</v>
      </c>
      <c r="N112" s="2" t="s">
        <v>28</v>
      </c>
      <c r="O112" s="2" t="s">
        <v>28</v>
      </c>
      <c r="P112" s="2">
        <v>3</v>
      </c>
      <c r="Q112" s="6">
        <v>3182</v>
      </c>
      <c r="R112" s="13">
        <v>44821</v>
      </c>
      <c r="S112" s="2">
        <v>1080</v>
      </c>
      <c r="T112" s="6">
        <v>212</v>
      </c>
      <c r="U112" s="2">
        <v>17</v>
      </c>
      <c r="V112" s="2" t="s">
        <v>29</v>
      </c>
      <c r="W112" s="2">
        <v>0</v>
      </c>
      <c r="X112" s="2" t="s">
        <v>2011</v>
      </c>
      <c r="Y112" s="6" t="str" cm="1">
        <f t="array" ref="Y112">_xlfn.IFS(Table1[[#This Row],[Duration in Seconds]]&lt;120,"Very short",Table1[[#This Row],[Duration in Seconds]]&lt;360,"Short",Table1[[#This Row],[Duration in Seconds]]&lt;600,"Medium",Table1[[#This Row],[Duration in Seconds]]&lt;1800,"Long",Table1[[#This Row],[Duration in Seconds]]&gt;1800,"Very Long")</f>
        <v>Long</v>
      </c>
    </row>
    <row r="113" spans="1:25" x14ac:dyDescent="0.3">
      <c r="A113" s="2" t="s">
        <v>945</v>
      </c>
      <c r="B113" s="6">
        <v>544628</v>
      </c>
      <c r="C113" s="2" t="s">
        <v>946</v>
      </c>
      <c r="D113" s="2" t="s">
        <v>947</v>
      </c>
      <c r="E113" s="2" t="s">
        <v>948</v>
      </c>
      <c r="F113" s="2" t="s">
        <v>54</v>
      </c>
      <c r="G113" s="2">
        <v>121000</v>
      </c>
      <c r="H113" s="2">
        <v>12501680</v>
      </c>
      <c r="I113" s="15">
        <v>3.5763888888888894E-3</v>
      </c>
      <c r="J113" s="8">
        <v>309</v>
      </c>
      <c r="K113" s="9">
        <v>44816</v>
      </c>
      <c r="L113" s="2">
        <v>10000</v>
      </c>
      <c r="M113" s="2" t="s">
        <v>54</v>
      </c>
      <c r="N113" s="2" t="s">
        <v>29</v>
      </c>
      <c r="O113" s="2" t="s">
        <v>28</v>
      </c>
      <c r="P113" s="2">
        <v>0</v>
      </c>
      <c r="Q113" s="2">
        <v>410</v>
      </c>
      <c r="R113" s="9">
        <v>44825</v>
      </c>
      <c r="S113" s="2">
        <v>2160</v>
      </c>
      <c r="T113" s="2">
        <v>98</v>
      </c>
      <c r="U113" s="2">
        <v>10</v>
      </c>
      <c r="V113" s="2" t="s">
        <v>29</v>
      </c>
      <c r="W113" s="2">
        <v>0</v>
      </c>
      <c r="X113" s="2" t="s">
        <v>598</v>
      </c>
      <c r="Y113" s="6" t="str" cm="1">
        <f t="array" ref="Y113">_xlfn.IFS(Table1[[#This Row],[Duration in Seconds]]&lt;120,"Very short",Table1[[#This Row],[Duration in Seconds]]&lt;360,"Short",Table1[[#This Row],[Duration in Seconds]]&lt;600,"Medium",Table1[[#This Row],[Duration in Seconds]]&lt;1800,"Long",Table1[[#This Row],[Duration in Seconds]]&gt;1800,"Very Long")</f>
        <v>Short</v>
      </c>
    </row>
    <row r="114" spans="1:25" x14ac:dyDescent="0.3">
      <c r="A114" s="2" t="s">
        <v>836</v>
      </c>
      <c r="B114" s="6">
        <v>3810057</v>
      </c>
      <c r="C114" s="2" t="s">
        <v>837</v>
      </c>
      <c r="D114" s="2" t="s">
        <v>838</v>
      </c>
      <c r="E114" s="2" t="s">
        <v>839</v>
      </c>
      <c r="F114" s="2" t="s">
        <v>26</v>
      </c>
      <c r="G114" s="2">
        <v>22400000</v>
      </c>
      <c r="H114" s="2">
        <v>3107415994</v>
      </c>
      <c r="I114" s="15">
        <v>6.2037037037037043E-3</v>
      </c>
      <c r="J114" s="8">
        <v>536</v>
      </c>
      <c r="K114" s="9">
        <v>44818</v>
      </c>
      <c r="L114" s="2">
        <v>196000</v>
      </c>
      <c r="M114" s="2" t="s">
        <v>73</v>
      </c>
      <c r="N114" s="2" t="s">
        <v>29</v>
      </c>
      <c r="O114" s="2" t="s">
        <v>28</v>
      </c>
      <c r="P114" s="2">
        <v>1</v>
      </c>
      <c r="Q114" s="2">
        <v>19653</v>
      </c>
      <c r="R114" s="9">
        <v>44825</v>
      </c>
      <c r="S114" s="2">
        <v>2160</v>
      </c>
      <c r="T114" s="2">
        <v>4661</v>
      </c>
      <c r="U114" s="2">
        <v>16</v>
      </c>
      <c r="V114" s="2" t="s">
        <v>29</v>
      </c>
      <c r="W114" s="2">
        <v>1</v>
      </c>
      <c r="X114" s="2" t="s">
        <v>598</v>
      </c>
      <c r="Y114" s="6" t="str" cm="1">
        <f t="array" ref="Y114">_xlfn.IFS(Table1[[#This Row],[Duration in Seconds]]&lt;120,"Very short",Table1[[#This Row],[Duration in Seconds]]&lt;360,"Short",Table1[[#This Row],[Duration in Seconds]]&lt;600,"Medium",Table1[[#This Row],[Duration in Seconds]]&lt;1800,"Long",Table1[[#This Row],[Duration in Seconds]]&gt;1800,"Very Long")</f>
        <v>Medium</v>
      </c>
    </row>
    <row r="115" spans="1:25" x14ac:dyDescent="0.3">
      <c r="A115" s="2" t="s">
        <v>619</v>
      </c>
      <c r="B115" s="6">
        <v>273883</v>
      </c>
      <c r="C115" s="2" t="s">
        <v>620</v>
      </c>
      <c r="D115" s="2" t="s">
        <v>617</v>
      </c>
      <c r="E115" s="2" t="s">
        <v>618</v>
      </c>
      <c r="F115" s="2" t="s">
        <v>26</v>
      </c>
      <c r="G115" s="2">
        <v>42300000</v>
      </c>
      <c r="H115" s="2">
        <v>11872662189</v>
      </c>
      <c r="I115" s="15">
        <v>2.8935185185185189E-4</v>
      </c>
      <c r="J115" s="8">
        <v>25</v>
      </c>
      <c r="K115" s="9">
        <v>44743</v>
      </c>
      <c r="L115" s="2">
        <v>26000</v>
      </c>
      <c r="M115" s="2" t="s">
        <v>27</v>
      </c>
      <c r="N115" s="2" t="s">
        <v>28</v>
      </c>
      <c r="O115" s="2" t="s">
        <v>28</v>
      </c>
      <c r="P115" s="2">
        <v>3</v>
      </c>
      <c r="Q115" s="2">
        <v>643</v>
      </c>
      <c r="R115" s="9">
        <v>44826</v>
      </c>
      <c r="S115" s="2">
        <v>1080</v>
      </c>
      <c r="T115" s="2">
        <v>323</v>
      </c>
      <c r="U115" s="2">
        <v>53</v>
      </c>
      <c r="V115" s="2" t="s">
        <v>29</v>
      </c>
      <c r="W115" s="2">
        <v>1</v>
      </c>
      <c r="X115" s="2" t="s">
        <v>598</v>
      </c>
      <c r="Y115" s="6" t="str" cm="1">
        <f t="array" ref="Y115">_xlfn.IFS(Table1[[#This Row],[Duration in Seconds]]&lt;120,"Very short",Table1[[#This Row],[Duration in Seconds]]&lt;360,"Short",Table1[[#This Row],[Duration in Seconds]]&lt;600,"Medium",Table1[[#This Row],[Duration in Seconds]]&lt;1800,"Long",Table1[[#This Row],[Duration in Seconds]]&gt;1800,"Very Long")</f>
        <v>Very short</v>
      </c>
    </row>
    <row r="116" spans="1:25" x14ac:dyDescent="0.3">
      <c r="A116" s="2" t="s">
        <v>900</v>
      </c>
      <c r="B116" s="6">
        <v>6459290</v>
      </c>
      <c r="C116" s="2" t="s">
        <v>901</v>
      </c>
      <c r="D116" s="2" t="s">
        <v>896</v>
      </c>
      <c r="E116" s="2" t="s">
        <v>897</v>
      </c>
      <c r="F116" s="2" t="s">
        <v>54</v>
      </c>
      <c r="G116" s="2">
        <v>19700000</v>
      </c>
      <c r="H116" s="2">
        <v>5183991691</v>
      </c>
      <c r="I116" s="15">
        <v>9.9537037037037042E-4</v>
      </c>
      <c r="J116" s="8">
        <v>86</v>
      </c>
      <c r="K116" s="9">
        <v>44815</v>
      </c>
      <c r="L116" s="2">
        <v>186000</v>
      </c>
      <c r="M116" s="2" t="s">
        <v>27</v>
      </c>
      <c r="N116" s="2" t="s">
        <v>625</v>
      </c>
      <c r="O116" s="2" t="s">
        <v>28</v>
      </c>
      <c r="P116" s="2">
        <v>0</v>
      </c>
      <c r="Q116" s="2">
        <v>9000</v>
      </c>
      <c r="R116" s="9">
        <v>44826</v>
      </c>
      <c r="S116" s="2">
        <v>1080</v>
      </c>
      <c r="T116" s="2">
        <v>8061</v>
      </c>
      <c r="U116" s="2">
        <v>185</v>
      </c>
      <c r="V116" s="2" t="s">
        <v>29</v>
      </c>
      <c r="W116" s="2">
        <v>0</v>
      </c>
      <c r="X116" s="2" t="s">
        <v>598</v>
      </c>
      <c r="Y116" s="6" t="str" cm="1">
        <f t="array" ref="Y116">_xlfn.IFS(Table1[[#This Row],[Duration in Seconds]]&lt;120,"Very short",Table1[[#This Row],[Duration in Seconds]]&lt;360,"Short",Table1[[#This Row],[Duration in Seconds]]&lt;600,"Medium",Table1[[#This Row],[Duration in Seconds]]&lt;1800,"Long",Table1[[#This Row],[Duration in Seconds]]&gt;1800,"Very Long")</f>
        <v>Very short</v>
      </c>
    </row>
    <row r="117" spans="1:25" x14ac:dyDescent="0.3">
      <c r="A117" s="2" t="s">
        <v>1780</v>
      </c>
      <c r="B117" s="6">
        <v>4268182</v>
      </c>
      <c r="C117" s="2" t="s">
        <v>1781</v>
      </c>
      <c r="D117" s="2" t="s">
        <v>1782</v>
      </c>
      <c r="E117" s="2" t="s">
        <v>1783</v>
      </c>
      <c r="F117" s="2" t="s">
        <v>54</v>
      </c>
      <c r="G117" s="6">
        <v>17500000</v>
      </c>
      <c r="H117" s="6">
        <v>3335611114</v>
      </c>
      <c r="I117" s="15">
        <v>3.4375E-3</v>
      </c>
      <c r="J117" s="8">
        <v>297</v>
      </c>
      <c r="K117" s="13">
        <v>44315</v>
      </c>
      <c r="L117" s="6">
        <v>183000</v>
      </c>
      <c r="M117" s="2" t="s">
        <v>27</v>
      </c>
      <c r="N117" s="2" t="s">
        <v>28</v>
      </c>
      <c r="O117" s="2" t="s">
        <v>28</v>
      </c>
      <c r="P117" s="2">
        <v>0</v>
      </c>
      <c r="Q117" s="6">
        <v>4322</v>
      </c>
      <c r="R117" s="13">
        <v>44825</v>
      </c>
      <c r="S117" s="2">
        <v>1080</v>
      </c>
      <c r="T117" s="6">
        <v>1960</v>
      </c>
      <c r="U117" s="2">
        <v>83</v>
      </c>
      <c r="V117" s="2" t="s">
        <v>29</v>
      </c>
      <c r="W117" s="2">
        <v>0</v>
      </c>
      <c r="X117" s="2" t="s">
        <v>2011</v>
      </c>
      <c r="Y117" s="6" t="str" cm="1">
        <f t="array" ref="Y117">_xlfn.IFS(Table1[[#This Row],[Duration in Seconds]]&lt;120,"Very short",Table1[[#This Row],[Duration in Seconds]]&lt;360,"Short",Table1[[#This Row],[Duration in Seconds]]&lt;600,"Medium",Table1[[#This Row],[Duration in Seconds]]&lt;1800,"Long",Table1[[#This Row],[Duration in Seconds]]&gt;1800,"Very Long")</f>
        <v>Short</v>
      </c>
    </row>
    <row r="118" spans="1:25" x14ac:dyDescent="0.3">
      <c r="A118" s="2" t="s">
        <v>2451</v>
      </c>
      <c r="B118" s="54">
        <v>82985</v>
      </c>
      <c r="C118" s="2" t="s">
        <v>2452</v>
      </c>
      <c r="D118" s="2" t="s">
        <v>2447</v>
      </c>
      <c r="E118" s="2" t="s">
        <v>2448</v>
      </c>
      <c r="F118" s="2" t="s">
        <v>54</v>
      </c>
      <c r="G118" s="6">
        <v>10700000</v>
      </c>
      <c r="H118" s="6">
        <v>3360425489</v>
      </c>
      <c r="I118" s="15">
        <v>4.6180555555555558E-3</v>
      </c>
      <c r="J118" s="8">
        <v>399</v>
      </c>
      <c r="K118" s="9">
        <v>44808</v>
      </c>
      <c r="L118" s="6">
        <v>1500</v>
      </c>
      <c r="M118" s="2" t="s">
        <v>27</v>
      </c>
      <c r="N118" s="2" t="s">
        <v>28</v>
      </c>
      <c r="O118" s="2" t="s">
        <v>28</v>
      </c>
      <c r="P118" s="2">
        <v>1</v>
      </c>
      <c r="Q118" s="2">
        <v>123</v>
      </c>
      <c r="R118" s="9">
        <v>44809</v>
      </c>
      <c r="S118" s="2">
        <v>1080</v>
      </c>
      <c r="T118" s="2">
        <v>8530</v>
      </c>
      <c r="U118" s="2">
        <v>461</v>
      </c>
      <c r="V118" s="2" t="s">
        <v>29</v>
      </c>
      <c r="W118" s="2">
        <v>2</v>
      </c>
      <c r="X118" s="2" t="s">
        <v>2488</v>
      </c>
      <c r="Y118" s="6" t="str" cm="1">
        <f t="array" ref="Y118">_xlfn.IFS(Table1[[#This Row],[Duration in Seconds]]&lt;120,"Very short",Table1[[#This Row],[Duration in Seconds]]&lt;360,"Short",Table1[[#This Row],[Duration in Seconds]]&lt;600,"Medium",Table1[[#This Row],[Duration in Seconds]]&lt;1800,"Long",Table1[[#This Row],[Duration in Seconds]]&gt;1800,"Very Long")</f>
        <v>Medium</v>
      </c>
    </row>
    <row r="119" spans="1:25" x14ac:dyDescent="0.3">
      <c r="A119" s="2" t="s">
        <v>664</v>
      </c>
      <c r="B119" s="54">
        <v>669036</v>
      </c>
      <c r="C119" s="2" t="s">
        <v>665</v>
      </c>
      <c r="D119" s="2" t="s">
        <v>660</v>
      </c>
      <c r="E119" s="2" t="s">
        <v>661</v>
      </c>
      <c r="F119" s="2" t="s">
        <v>54</v>
      </c>
      <c r="G119" s="2">
        <v>167000</v>
      </c>
      <c r="H119" s="2">
        <v>35759963</v>
      </c>
      <c r="I119" s="15">
        <v>7.083333333333333E-3</v>
      </c>
      <c r="J119" s="8">
        <v>612</v>
      </c>
      <c r="K119" s="9">
        <v>43932</v>
      </c>
      <c r="L119" s="2">
        <v>13000</v>
      </c>
      <c r="M119" s="2" t="s">
        <v>54</v>
      </c>
      <c r="N119" s="2" t="s">
        <v>29</v>
      </c>
      <c r="O119" s="2" t="s">
        <v>28</v>
      </c>
      <c r="P119" s="2">
        <v>0</v>
      </c>
      <c r="Q119" s="2">
        <v>475</v>
      </c>
      <c r="R119" s="9">
        <v>44794</v>
      </c>
      <c r="S119" s="2">
        <v>2160</v>
      </c>
      <c r="T119" s="2">
        <v>59</v>
      </c>
      <c r="U119" s="2">
        <v>0</v>
      </c>
      <c r="V119" s="2" t="s">
        <v>29</v>
      </c>
      <c r="W119" s="2">
        <v>0</v>
      </c>
      <c r="X119" s="2" t="s">
        <v>598</v>
      </c>
      <c r="Y119" s="6" t="str" cm="1">
        <f t="array" ref="Y119">_xlfn.IFS(Table1[[#This Row],[Duration in Seconds]]&lt;120,"Very short",Table1[[#This Row],[Duration in Seconds]]&lt;360,"Short",Table1[[#This Row],[Duration in Seconds]]&lt;600,"Medium",Table1[[#This Row],[Duration in Seconds]]&lt;1800,"Long",Table1[[#This Row],[Duration in Seconds]]&gt;1800,"Very Long")</f>
        <v>Long</v>
      </c>
    </row>
    <row r="120" spans="1:25" x14ac:dyDescent="0.3">
      <c r="A120" s="2" t="s">
        <v>1059</v>
      </c>
      <c r="B120" s="54">
        <v>7829748</v>
      </c>
      <c r="C120" s="2" t="s">
        <v>1060</v>
      </c>
      <c r="D120" s="2" t="s">
        <v>1061</v>
      </c>
      <c r="E120" s="2" t="s">
        <v>1062</v>
      </c>
      <c r="F120" s="2" t="s">
        <v>54</v>
      </c>
      <c r="G120" s="2">
        <v>11300000</v>
      </c>
      <c r="H120" s="2">
        <v>1705723801</v>
      </c>
      <c r="I120" s="15">
        <v>9.5370370370370366E-3</v>
      </c>
      <c r="J120" s="8">
        <v>824</v>
      </c>
      <c r="K120" s="9">
        <v>41830</v>
      </c>
      <c r="L120" s="2">
        <v>140000</v>
      </c>
      <c r="M120" s="2" t="s">
        <v>73</v>
      </c>
      <c r="N120" s="2" t="s">
        <v>29</v>
      </c>
      <c r="O120" s="2" t="s">
        <v>28</v>
      </c>
      <c r="P120" s="2">
        <v>0</v>
      </c>
      <c r="Q120" s="2">
        <v>5526</v>
      </c>
      <c r="R120" s="9">
        <v>44827</v>
      </c>
      <c r="S120" s="2">
        <v>1080</v>
      </c>
      <c r="T120" s="2">
        <v>443</v>
      </c>
      <c r="U120" s="2">
        <v>52</v>
      </c>
      <c r="V120" s="2" t="s">
        <v>29</v>
      </c>
      <c r="W120" s="2">
        <v>6</v>
      </c>
      <c r="X120" s="2" t="s">
        <v>598</v>
      </c>
      <c r="Y120" s="6" t="str" cm="1">
        <f t="array" ref="Y120">_xlfn.IFS(Table1[[#This Row],[Duration in Seconds]]&lt;120,"Very short",Table1[[#This Row],[Duration in Seconds]]&lt;360,"Short",Table1[[#This Row],[Duration in Seconds]]&lt;600,"Medium",Table1[[#This Row],[Duration in Seconds]]&lt;1800,"Long",Table1[[#This Row],[Duration in Seconds]]&gt;1800,"Very Long")</f>
        <v>Long</v>
      </c>
    </row>
    <row r="121" spans="1:25" x14ac:dyDescent="0.3">
      <c r="A121" s="2" t="s">
        <v>1804</v>
      </c>
      <c r="B121" s="54">
        <v>3085</v>
      </c>
      <c r="C121" s="2" t="s">
        <v>1805</v>
      </c>
      <c r="D121" s="2" t="s">
        <v>1806</v>
      </c>
      <c r="E121" s="2" t="s">
        <v>1807</v>
      </c>
      <c r="F121" s="2" t="s">
        <v>54</v>
      </c>
      <c r="G121" s="6">
        <v>5310</v>
      </c>
      <c r="H121" s="6">
        <v>30390</v>
      </c>
      <c r="I121" s="15">
        <v>2.0798611111111111E-2</v>
      </c>
      <c r="J121" s="8">
        <v>1797</v>
      </c>
      <c r="K121" s="13">
        <v>44813</v>
      </c>
      <c r="L121" s="6">
        <v>54</v>
      </c>
      <c r="M121" s="2" t="s">
        <v>27</v>
      </c>
      <c r="N121" s="2" t="s">
        <v>28</v>
      </c>
      <c r="O121" s="2" t="s">
        <v>28</v>
      </c>
      <c r="P121" s="2">
        <v>0</v>
      </c>
      <c r="Q121" s="6">
        <v>3</v>
      </c>
      <c r="R121" s="13">
        <v>44817</v>
      </c>
      <c r="S121" s="2">
        <v>1080</v>
      </c>
      <c r="T121" s="6">
        <v>58</v>
      </c>
      <c r="U121" s="2">
        <v>2</v>
      </c>
      <c r="V121" s="2" t="s">
        <v>29</v>
      </c>
      <c r="W121" s="2">
        <v>0</v>
      </c>
      <c r="X121" s="2" t="s">
        <v>2011</v>
      </c>
      <c r="Y121" s="6" t="str" cm="1">
        <f t="array" ref="Y121">_xlfn.IFS(Table1[[#This Row],[Duration in Seconds]]&lt;120,"Very short",Table1[[#This Row],[Duration in Seconds]]&lt;360,"Short",Table1[[#This Row],[Duration in Seconds]]&lt;600,"Medium",Table1[[#This Row],[Duration in Seconds]]&lt;1800,"Long",Table1[[#This Row],[Duration in Seconds]]&gt;1800,"Very Long")</f>
        <v>Long</v>
      </c>
    </row>
    <row r="122" spans="1:25" x14ac:dyDescent="0.3">
      <c r="A122" s="2" t="s">
        <v>786</v>
      </c>
      <c r="B122" s="54">
        <v>494365879</v>
      </c>
      <c r="C122" s="2" t="s">
        <v>787</v>
      </c>
      <c r="D122" s="2" t="s">
        <v>788</v>
      </c>
      <c r="E122" s="2" t="s">
        <v>789</v>
      </c>
      <c r="F122" s="2" t="s">
        <v>54</v>
      </c>
      <c r="G122" s="2">
        <v>30300000</v>
      </c>
      <c r="H122" s="2">
        <v>25216557237</v>
      </c>
      <c r="I122" s="15">
        <v>2.5578703703703705E-3</v>
      </c>
      <c r="J122" s="8">
        <v>221</v>
      </c>
      <c r="K122" s="9">
        <v>44559</v>
      </c>
      <c r="L122" s="2">
        <v>4100000</v>
      </c>
      <c r="M122" s="2" t="s">
        <v>27</v>
      </c>
      <c r="N122" s="2" t="s">
        <v>625</v>
      </c>
      <c r="O122" s="2" t="s">
        <v>28</v>
      </c>
      <c r="P122" s="2">
        <v>1</v>
      </c>
      <c r="Q122" s="2">
        <v>196433</v>
      </c>
      <c r="R122" s="9">
        <v>44826</v>
      </c>
      <c r="S122" s="2">
        <v>1080</v>
      </c>
      <c r="T122" s="2">
        <v>1812</v>
      </c>
      <c r="U122" s="2">
        <v>43</v>
      </c>
      <c r="V122" s="2" t="s">
        <v>29</v>
      </c>
      <c r="W122" s="2">
        <v>2</v>
      </c>
      <c r="X122" s="2" t="s">
        <v>598</v>
      </c>
      <c r="Y122" s="6" t="str" cm="1">
        <f t="array" ref="Y122">_xlfn.IFS(Table1[[#This Row],[Duration in Seconds]]&lt;120,"Very short",Table1[[#This Row],[Duration in Seconds]]&lt;360,"Short",Table1[[#This Row],[Duration in Seconds]]&lt;600,"Medium",Table1[[#This Row],[Duration in Seconds]]&lt;1800,"Long",Table1[[#This Row],[Duration in Seconds]]&gt;1800,"Very Long")</f>
        <v>Short</v>
      </c>
    </row>
    <row r="123" spans="1:25" x14ac:dyDescent="0.3">
      <c r="A123" s="2" t="s">
        <v>1776</v>
      </c>
      <c r="B123" s="54">
        <v>12922204</v>
      </c>
      <c r="C123" s="2" t="s">
        <v>1777</v>
      </c>
      <c r="D123" s="2" t="s">
        <v>1778</v>
      </c>
      <c r="E123" s="2" t="s">
        <v>1779</v>
      </c>
      <c r="F123" s="2" t="s">
        <v>54</v>
      </c>
      <c r="G123" s="6">
        <v>3760000</v>
      </c>
      <c r="H123" s="6">
        <v>974032115</v>
      </c>
      <c r="I123" s="15">
        <v>7.1412037037037043E-3</v>
      </c>
      <c r="J123" s="8">
        <v>617</v>
      </c>
      <c r="K123" s="13">
        <v>44666</v>
      </c>
      <c r="L123" s="6">
        <v>148000</v>
      </c>
      <c r="M123" s="2" t="s">
        <v>27</v>
      </c>
      <c r="N123" s="2" t="s">
        <v>28</v>
      </c>
      <c r="O123" s="2" t="s">
        <v>28</v>
      </c>
      <c r="P123" s="2">
        <v>0</v>
      </c>
      <c r="Q123" s="6">
        <v>4676</v>
      </c>
      <c r="R123" s="13">
        <v>44825</v>
      </c>
      <c r="S123" s="2">
        <v>1080</v>
      </c>
      <c r="T123" s="6">
        <v>168</v>
      </c>
      <c r="U123" s="2">
        <v>2</v>
      </c>
      <c r="V123" s="2" t="s">
        <v>29</v>
      </c>
      <c r="W123" s="2">
        <v>0</v>
      </c>
      <c r="X123" s="2" t="s">
        <v>2011</v>
      </c>
      <c r="Y123" s="6" t="str" cm="1">
        <f t="array" ref="Y123">_xlfn.IFS(Table1[[#This Row],[Duration in Seconds]]&lt;120,"Very short",Table1[[#This Row],[Duration in Seconds]]&lt;360,"Short",Table1[[#This Row],[Duration in Seconds]]&lt;600,"Medium",Table1[[#This Row],[Duration in Seconds]]&lt;1800,"Long",Table1[[#This Row],[Duration in Seconds]]&gt;1800,"Very Long")</f>
        <v>Long</v>
      </c>
    </row>
    <row r="124" spans="1:25" x14ac:dyDescent="0.3">
      <c r="A124" s="3" t="s">
        <v>1599</v>
      </c>
      <c r="B124" s="54">
        <v>41095</v>
      </c>
      <c r="C124" s="4" t="s">
        <v>1600</v>
      </c>
      <c r="D124" s="3" t="s">
        <v>1601</v>
      </c>
      <c r="E124" s="3" t="s">
        <v>1602</v>
      </c>
      <c r="F124" s="2" t="s">
        <v>26</v>
      </c>
      <c r="G124" s="6">
        <v>137000</v>
      </c>
      <c r="H124" s="2">
        <v>11673803</v>
      </c>
      <c r="I124" s="16">
        <v>9.7337962962962977E-3</v>
      </c>
      <c r="J124" s="8">
        <v>841</v>
      </c>
      <c r="K124" s="9">
        <v>44535</v>
      </c>
      <c r="L124" s="6">
        <v>2300</v>
      </c>
      <c r="M124" s="2" t="s">
        <v>27</v>
      </c>
      <c r="N124" s="2" t="s">
        <v>29</v>
      </c>
      <c r="O124" s="2" t="s">
        <v>28</v>
      </c>
      <c r="P124" s="2">
        <v>0</v>
      </c>
      <c r="Q124" s="6">
        <v>213</v>
      </c>
      <c r="R124" s="9">
        <v>44540</v>
      </c>
      <c r="S124" s="2">
        <v>1080</v>
      </c>
      <c r="T124" s="2">
        <v>198</v>
      </c>
      <c r="U124" s="2">
        <v>32</v>
      </c>
      <c r="V124" s="2" t="s">
        <v>29</v>
      </c>
      <c r="W124" s="2">
        <v>1</v>
      </c>
      <c r="X124" s="2" t="s">
        <v>1719</v>
      </c>
      <c r="Y124" s="6" t="str" cm="1">
        <f t="array" ref="Y124">_xlfn.IFS(Table1[[#This Row],[Duration in Seconds]]&lt;120,"Very short",Table1[[#This Row],[Duration in Seconds]]&lt;360,"Short",Table1[[#This Row],[Duration in Seconds]]&lt;600,"Medium",Table1[[#This Row],[Duration in Seconds]]&lt;1800,"Long",Table1[[#This Row],[Duration in Seconds]]&gt;1800,"Very Long")</f>
        <v>Long</v>
      </c>
    </row>
    <row r="125" spans="1:25" x14ac:dyDescent="0.3">
      <c r="A125" s="2" t="s">
        <v>1939</v>
      </c>
      <c r="B125" s="54">
        <v>7275054</v>
      </c>
      <c r="C125" s="2" t="s">
        <v>1940</v>
      </c>
      <c r="D125" s="2" t="s">
        <v>1941</v>
      </c>
      <c r="E125" s="2" t="s">
        <v>1942</v>
      </c>
      <c r="F125" s="2" t="s">
        <v>54</v>
      </c>
      <c r="G125" s="6">
        <v>322000</v>
      </c>
      <c r="H125" s="6">
        <v>50791801</v>
      </c>
      <c r="I125" s="15">
        <v>9.780092592592592E-3</v>
      </c>
      <c r="J125" s="8">
        <v>845</v>
      </c>
      <c r="K125" s="13">
        <v>43942</v>
      </c>
      <c r="L125" s="6">
        <v>100000</v>
      </c>
      <c r="M125" s="2" t="s">
        <v>27</v>
      </c>
      <c r="N125" s="2" t="s">
        <v>28</v>
      </c>
      <c r="O125" s="2" t="s">
        <v>28</v>
      </c>
      <c r="P125" s="2">
        <v>0</v>
      </c>
      <c r="Q125" s="6">
        <v>4750</v>
      </c>
      <c r="R125" s="13">
        <v>44460</v>
      </c>
      <c r="S125" s="2">
        <v>1080</v>
      </c>
      <c r="T125" s="6">
        <v>23</v>
      </c>
      <c r="U125" s="2">
        <v>1</v>
      </c>
      <c r="V125" s="2" t="s">
        <v>29</v>
      </c>
      <c r="W125" s="2">
        <v>1</v>
      </c>
      <c r="X125" s="2" t="s">
        <v>2011</v>
      </c>
      <c r="Y125" s="6" t="str" cm="1">
        <f t="array" ref="Y125">_xlfn.IFS(Table1[[#This Row],[Duration in Seconds]]&lt;120,"Very short",Table1[[#This Row],[Duration in Seconds]]&lt;360,"Short",Table1[[#This Row],[Duration in Seconds]]&lt;600,"Medium",Table1[[#This Row],[Duration in Seconds]]&lt;1800,"Long",Table1[[#This Row],[Duration in Seconds]]&gt;1800,"Very Long")</f>
        <v>Long</v>
      </c>
    </row>
    <row r="126" spans="1:25" x14ac:dyDescent="0.3">
      <c r="A126" s="2" t="s">
        <v>2455</v>
      </c>
      <c r="B126" s="54">
        <v>143081</v>
      </c>
      <c r="C126" s="2" t="s">
        <v>2456</v>
      </c>
      <c r="D126" s="2" t="s">
        <v>2447</v>
      </c>
      <c r="E126" s="2" t="s">
        <v>2448</v>
      </c>
      <c r="F126" s="2" t="s">
        <v>54</v>
      </c>
      <c r="G126" s="6">
        <v>10700000</v>
      </c>
      <c r="H126" s="6">
        <v>3360425489</v>
      </c>
      <c r="I126" s="15">
        <v>4.2824074074074075E-3</v>
      </c>
      <c r="J126" s="8">
        <v>370</v>
      </c>
      <c r="K126" s="9">
        <v>44794</v>
      </c>
      <c r="L126" s="6">
        <v>2800</v>
      </c>
      <c r="M126" s="2" t="s">
        <v>27</v>
      </c>
      <c r="N126" s="2" t="s">
        <v>28</v>
      </c>
      <c r="O126" s="2" t="s">
        <v>28</v>
      </c>
      <c r="P126" s="2">
        <v>1</v>
      </c>
      <c r="Q126" s="2">
        <v>255</v>
      </c>
      <c r="R126" s="9">
        <v>44792</v>
      </c>
      <c r="S126" s="2">
        <v>1080</v>
      </c>
      <c r="T126" s="2">
        <v>8530</v>
      </c>
      <c r="U126" s="2">
        <v>461</v>
      </c>
      <c r="V126" s="2" t="s">
        <v>29</v>
      </c>
      <c r="W126" s="2">
        <v>2</v>
      </c>
      <c r="X126" s="2" t="s">
        <v>2488</v>
      </c>
      <c r="Y126" s="6" t="str" cm="1">
        <f t="array" ref="Y126">_xlfn.IFS(Table1[[#This Row],[Duration in Seconds]]&lt;120,"Very short",Table1[[#This Row],[Duration in Seconds]]&lt;360,"Short",Table1[[#This Row],[Duration in Seconds]]&lt;600,"Medium",Table1[[#This Row],[Duration in Seconds]]&lt;1800,"Long",Table1[[#This Row],[Duration in Seconds]]&gt;1800,"Very Long")</f>
        <v>Medium</v>
      </c>
    </row>
    <row r="127" spans="1:25" x14ac:dyDescent="0.3">
      <c r="A127" s="2" t="s">
        <v>2393</v>
      </c>
      <c r="B127" s="54">
        <v>10042529</v>
      </c>
      <c r="C127" s="2" t="s">
        <v>2394</v>
      </c>
      <c r="D127" s="2" t="s">
        <v>2395</v>
      </c>
      <c r="E127" s="2" t="s">
        <v>2396</v>
      </c>
      <c r="F127" s="2" t="s">
        <v>26</v>
      </c>
      <c r="G127" s="6">
        <v>85100</v>
      </c>
      <c r="H127" s="6">
        <v>13100480</v>
      </c>
      <c r="I127" s="17">
        <v>5.0810185185185186E-3</v>
      </c>
      <c r="J127" s="8">
        <v>439</v>
      </c>
      <c r="K127" s="9">
        <v>42446</v>
      </c>
      <c r="L127" s="6">
        <v>168000</v>
      </c>
      <c r="M127" s="2" t="s">
        <v>27</v>
      </c>
      <c r="N127" s="2" t="s">
        <v>28</v>
      </c>
      <c r="O127" s="2" t="s">
        <v>28</v>
      </c>
      <c r="P127" s="2">
        <v>0</v>
      </c>
      <c r="Q127" s="2">
        <v>4208</v>
      </c>
      <c r="R127" s="9">
        <v>44826</v>
      </c>
      <c r="S127" s="2">
        <v>1080</v>
      </c>
      <c r="T127" s="2">
        <v>12</v>
      </c>
      <c r="U127" s="2">
        <v>2</v>
      </c>
      <c r="V127" s="2" t="s">
        <v>29</v>
      </c>
      <c r="W127" s="2">
        <v>0</v>
      </c>
      <c r="X127" s="2" t="s">
        <v>2488</v>
      </c>
      <c r="Y127" s="6" t="str" cm="1">
        <f t="array" ref="Y127">_xlfn.IFS(Table1[[#This Row],[Duration in Seconds]]&lt;120,"Very short",Table1[[#This Row],[Duration in Seconds]]&lt;360,"Short",Table1[[#This Row],[Duration in Seconds]]&lt;600,"Medium",Table1[[#This Row],[Duration in Seconds]]&lt;1800,"Long",Table1[[#This Row],[Duration in Seconds]]&gt;1800,"Very Long")</f>
        <v>Medium</v>
      </c>
    </row>
    <row r="128" spans="1:25" x14ac:dyDescent="0.3">
      <c r="A128" s="2" t="s">
        <v>2215</v>
      </c>
      <c r="B128" s="54">
        <v>762017</v>
      </c>
      <c r="C128" s="2" t="s">
        <v>2216</v>
      </c>
      <c r="D128" s="2" t="s">
        <v>2217</v>
      </c>
      <c r="E128" s="2" t="s">
        <v>879</v>
      </c>
      <c r="F128" s="2" t="s">
        <v>86</v>
      </c>
      <c r="G128" s="6">
        <v>1910000</v>
      </c>
      <c r="H128" s="6">
        <v>162667679</v>
      </c>
      <c r="I128" s="17">
        <v>1.5995370370370372E-2</v>
      </c>
      <c r="J128" s="8">
        <v>1382</v>
      </c>
      <c r="K128" s="9">
        <v>44536</v>
      </c>
      <c r="L128" s="6">
        <v>12000</v>
      </c>
      <c r="M128" s="2" t="s">
        <v>27</v>
      </c>
      <c r="N128" s="2" t="s">
        <v>28</v>
      </c>
      <c r="O128" s="2" t="s">
        <v>28</v>
      </c>
      <c r="P128" s="2">
        <v>1</v>
      </c>
      <c r="Q128" s="2">
        <v>521</v>
      </c>
      <c r="R128" s="9">
        <v>44826</v>
      </c>
      <c r="S128" s="2">
        <v>1080</v>
      </c>
      <c r="T128" s="2">
        <v>467</v>
      </c>
      <c r="U128" s="2">
        <v>52</v>
      </c>
      <c r="V128" s="2" t="s">
        <v>29</v>
      </c>
      <c r="W128" s="2">
        <v>1</v>
      </c>
      <c r="X128" s="2" t="s">
        <v>2488</v>
      </c>
      <c r="Y128" s="6" t="str" cm="1">
        <f t="array" ref="Y128">_xlfn.IFS(Table1[[#This Row],[Duration in Seconds]]&lt;120,"Very short",Table1[[#This Row],[Duration in Seconds]]&lt;360,"Short",Table1[[#This Row],[Duration in Seconds]]&lt;600,"Medium",Table1[[#This Row],[Duration in Seconds]]&lt;1800,"Long",Table1[[#This Row],[Duration in Seconds]]&gt;1800,"Very Long")</f>
        <v>Long</v>
      </c>
    </row>
    <row r="129" spans="1:25" x14ac:dyDescent="0.3">
      <c r="A129" s="2" t="s">
        <v>2443</v>
      </c>
      <c r="B129" s="54">
        <v>248486</v>
      </c>
      <c r="C129" s="2" t="s">
        <v>2444</v>
      </c>
      <c r="D129" s="2" t="s">
        <v>2435</v>
      </c>
      <c r="E129" s="2" t="s">
        <v>2436</v>
      </c>
      <c r="F129" s="2" t="s">
        <v>26</v>
      </c>
      <c r="G129" s="6">
        <v>4500000</v>
      </c>
      <c r="H129" s="6">
        <v>229547932</v>
      </c>
      <c r="I129" s="15">
        <v>1.0243055555555556E-2</v>
      </c>
      <c r="J129" s="8">
        <v>885</v>
      </c>
      <c r="K129" s="9">
        <v>44438</v>
      </c>
      <c r="L129" s="6">
        <v>8800</v>
      </c>
      <c r="M129" s="2" t="s">
        <v>27</v>
      </c>
      <c r="N129" s="2" t="s">
        <v>28</v>
      </c>
      <c r="O129" s="2" t="s">
        <v>28</v>
      </c>
      <c r="P129" s="2">
        <v>0</v>
      </c>
      <c r="Q129" s="2">
        <v>266</v>
      </c>
      <c r="R129" s="9">
        <v>44809</v>
      </c>
      <c r="S129" s="2">
        <v>1080</v>
      </c>
      <c r="T129" s="2">
        <v>687</v>
      </c>
      <c r="U129" s="2">
        <v>32</v>
      </c>
      <c r="V129" s="2" t="s">
        <v>29</v>
      </c>
      <c r="W129" s="2">
        <v>0</v>
      </c>
      <c r="X129" s="2" t="s">
        <v>2488</v>
      </c>
      <c r="Y129" s="6" t="str" cm="1">
        <f t="array" ref="Y129">_xlfn.IFS(Table1[[#This Row],[Duration in Seconds]]&lt;120,"Very short",Table1[[#This Row],[Duration in Seconds]]&lt;360,"Short",Table1[[#This Row],[Duration in Seconds]]&lt;600,"Medium",Table1[[#This Row],[Duration in Seconds]]&lt;1800,"Long",Table1[[#This Row],[Duration in Seconds]]&gt;1800,"Very Long")</f>
        <v>Long</v>
      </c>
    </row>
    <row r="130" spans="1:25" x14ac:dyDescent="0.3">
      <c r="A130" s="2" t="s">
        <v>997</v>
      </c>
      <c r="B130" s="54">
        <v>485893499</v>
      </c>
      <c r="C130" s="2" t="s">
        <v>998</v>
      </c>
      <c r="D130" s="2" t="s">
        <v>995</v>
      </c>
      <c r="E130" s="2" t="s">
        <v>996</v>
      </c>
      <c r="F130" s="2" t="s">
        <v>86</v>
      </c>
      <c r="G130" s="2">
        <v>31300000</v>
      </c>
      <c r="H130" s="2">
        <v>11712643695</v>
      </c>
      <c r="I130" s="15">
        <v>2.4537037037037036E-3</v>
      </c>
      <c r="J130" s="8">
        <v>212</v>
      </c>
      <c r="K130" s="9">
        <v>43057</v>
      </c>
      <c r="L130" s="2">
        <v>4800000</v>
      </c>
      <c r="M130" s="2" t="s">
        <v>27</v>
      </c>
      <c r="N130" s="2" t="s">
        <v>625</v>
      </c>
      <c r="O130" s="2" t="s">
        <v>28</v>
      </c>
      <c r="P130" s="2">
        <v>0</v>
      </c>
      <c r="Q130" s="2">
        <v>138000</v>
      </c>
      <c r="R130" s="9">
        <v>44826</v>
      </c>
      <c r="S130" s="2">
        <v>1080</v>
      </c>
      <c r="T130" s="2">
        <v>370</v>
      </c>
      <c r="U130" s="2">
        <v>3</v>
      </c>
      <c r="V130" s="2" t="s">
        <v>29</v>
      </c>
      <c r="W130" s="2">
        <v>0</v>
      </c>
      <c r="X130" s="2" t="s">
        <v>598</v>
      </c>
      <c r="Y130" s="6" t="str" cm="1">
        <f t="array" ref="Y130">_xlfn.IFS(Table1[[#This Row],[Duration in Seconds]]&lt;120,"Very short",Table1[[#This Row],[Duration in Seconds]]&lt;360,"Short",Table1[[#This Row],[Duration in Seconds]]&lt;600,"Medium",Table1[[#This Row],[Duration in Seconds]]&lt;1800,"Long",Table1[[#This Row],[Duration in Seconds]]&gt;1800,"Very Long")</f>
        <v>Short</v>
      </c>
    </row>
    <row r="131" spans="1:25" x14ac:dyDescent="0.3">
      <c r="A131" s="2" t="s">
        <v>2381</v>
      </c>
      <c r="B131" s="54">
        <v>568881</v>
      </c>
      <c r="C131" s="2" t="s">
        <v>2382</v>
      </c>
      <c r="D131" s="2" t="s">
        <v>2383</v>
      </c>
      <c r="E131" s="2" t="s">
        <v>2384</v>
      </c>
      <c r="F131" s="2" t="s">
        <v>54</v>
      </c>
      <c r="G131" s="6">
        <v>820000</v>
      </c>
      <c r="H131" s="6">
        <v>243873367</v>
      </c>
      <c r="I131" s="17">
        <v>2.8055555555555556E-2</v>
      </c>
      <c r="J131" s="8">
        <v>2424</v>
      </c>
      <c r="K131" s="9">
        <v>44239</v>
      </c>
      <c r="L131" s="6">
        <v>4700</v>
      </c>
      <c r="M131" s="2" t="s">
        <v>27</v>
      </c>
      <c r="N131" s="2" t="s">
        <v>28</v>
      </c>
      <c r="O131" s="2" t="s">
        <v>28</v>
      </c>
      <c r="P131" s="2">
        <v>2</v>
      </c>
      <c r="Q131" s="2">
        <v>226</v>
      </c>
      <c r="R131" s="9">
        <v>44826</v>
      </c>
      <c r="S131" s="2">
        <v>1080</v>
      </c>
      <c r="T131" s="2">
        <v>1653</v>
      </c>
      <c r="U131" s="2">
        <v>36</v>
      </c>
      <c r="V131" s="2" t="s">
        <v>29</v>
      </c>
      <c r="W131" s="2">
        <v>0</v>
      </c>
      <c r="X131" s="2" t="s">
        <v>2488</v>
      </c>
      <c r="Y131" s="6" t="str" cm="1">
        <f t="array" ref="Y131">_xlfn.IFS(Table1[[#This Row],[Duration in Seconds]]&lt;120,"Very short",Table1[[#This Row],[Duration in Seconds]]&lt;360,"Short",Table1[[#This Row],[Duration in Seconds]]&lt;600,"Medium",Table1[[#This Row],[Duration in Seconds]]&lt;1800,"Long",Table1[[#This Row],[Duration in Seconds]]&gt;1800,"Very Long")</f>
        <v>Very Long</v>
      </c>
    </row>
    <row r="132" spans="1:25" x14ac:dyDescent="0.3">
      <c r="A132" s="2" t="s">
        <v>1011</v>
      </c>
      <c r="B132" s="54">
        <v>14844789</v>
      </c>
      <c r="C132" s="2" t="s">
        <v>1012</v>
      </c>
      <c r="D132" s="2" t="s">
        <v>1013</v>
      </c>
      <c r="E132" s="2" t="s">
        <v>1014</v>
      </c>
      <c r="F132" s="2" t="s">
        <v>86</v>
      </c>
      <c r="G132" s="2">
        <v>5730000</v>
      </c>
      <c r="H132" s="2">
        <v>48154159</v>
      </c>
      <c r="I132" s="15">
        <v>6.1574074074074074E-3</v>
      </c>
      <c r="J132" s="8">
        <v>532</v>
      </c>
      <c r="K132" s="9">
        <v>44721</v>
      </c>
      <c r="L132" s="2">
        <v>736000</v>
      </c>
      <c r="M132" s="2" t="s">
        <v>73</v>
      </c>
      <c r="N132" s="2" t="s">
        <v>29</v>
      </c>
      <c r="O132" s="2" t="s">
        <v>28</v>
      </c>
      <c r="P132" s="2">
        <v>3</v>
      </c>
      <c r="Q132" s="2">
        <v>16540</v>
      </c>
      <c r="R132" s="9">
        <v>44826</v>
      </c>
      <c r="S132" s="2">
        <v>2160</v>
      </c>
      <c r="T132" s="2">
        <v>23</v>
      </c>
      <c r="U132" s="2">
        <v>2</v>
      </c>
      <c r="V132" s="2" t="s">
        <v>28</v>
      </c>
      <c r="W132" s="2">
        <v>0</v>
      </c>
      <c r="X132" s="2" t="s">
        <v>598</v>
      </c>
      <c r="Y132" s="6" t="str" cm="1">
        <f t="array" ref="Y132">_xlfn.IFS(Table1[[#This Row],[Duration in Seconds]]&lt;120,"Very short",Table1[[#This Row],[Duration in Seconds]]&lt;360,"Short",Table1[[#This Row],[Duration in Seconds]]&lt;600,"Medium",Table1[[#This Row],[Duration in Seconds]]&lt;1800,"Long",Table1[[#This Row],[Duration in Seconds]]&gt;1800,"Very Long")</f>
        <v>Medium</v>
      </c>
    </row>
    <row r="133" spans="1:25" x14ac:dyDescent="0.3">
      <c r="A133" s="2" t="s">
        <v>642</v>
      </c>
      <c r="B133" s="6">
        <v>18130367</v>
      </c>
      <c r="C133" s="2" t="s">
        <v>643</v>
      </c>
      <c r="D133" s="2" t="s">
        <v>344</v>
      </c>
      <c r="E133" s="2" t="s">
        <v>345</v>
      </c>
      <c r="F133" s="2" t="s">
        <v>26</v>
      </c>
      <c r="G133" s="2">
        <v>24100000</v>
      </c>
      <c r="H133" s="2">
        <v>2258746362</v>
      </c>
      <c r="I133" s="15">
        <v>4.02662037037037E-2</v>
      </c>
      <c r="J133" s="8">
        <v>3479</v>
      </c>
      <c r="K133" s="9">
        <v>44678</v>
      </c>
      <c r="L133" s="2">
        <v>1300000</v>
      </c>
      <c r="M133" s="2" t="s">
        <v>73</v>
      </c>
      <c r="N133" s="2" t="s">
        <v>28</v>
      </c>
      <c r="O133" s="2" t="s">
        <v>28</v>
      </c>
      <c r="P133" s="2">
        <v>3</v>
      </c>
      <c r="Q133" s="2">
        <v>300416</v>
      </c>
      <c r="R133" s="9">
        <v>44825</v>
      </c>
      <c r="S133" s="2">
        <v>2160</v>
      </c>
      <c r="T133" s="2">
        <v>96</v>
      </c>
      <c r="U133" s="2">
        <v>0</v>
      </c>
      <c r="V133" s="2" t="s">
        <v>29</v>
      </c>
      <c r="W133" s="2">
        <v>0</v>
      </c>
      <c r="X133" s="2" t="s">
        <v>598</v>
      </c>
      <c r="Y133" s="6" t="str" cm="1">
        <f t="array" ref="Y133">_xlfn.IFS(Table1[[#This Row],[Duration in Seconds]]&lt;120,"Very short",Table1[[#This Row],[Duration in Seconds]]&lt;360,"Short",Table1[[#This Row],[Duration in Seconds]]&lt;600,"Medium",Table1[[#This Row],[Duration in Seconds]]&lt;1800,"Long",Table1[[#This Row],[Duration in Seconds]]&gt;1800,"Very Long")</f>
        <v>Very Long</v>
      </c>
    </row>
    <row r="134" spans="1:25" x14ac:dyDescent="0.3">
      <c r="A134" s="2" t="s">
        <v>2486</v>
      </c>
      <c r="B134" s="54">
        <v>7972992</v>
      </c>
      <c r="C134" s="2" t="s">
        <v>2487</v>
      </c>
      <c r="D134" s="2" t="s">
        <v>2478</v>
      </c>
      <c r="E134" s="2" t="s">
        <v>2479</v>
      </c>
      <c r="F134" s="2" t="s">
        <v>54</v>
      </c>
      <c r="G134" s="6">
        <v>14200000</v>
      </c>
      <c r="H134" s="6">
        <v>5647480813</v>
      </c>
      <c r="I134" s="15">
        <v>6.7361111111111103E-3</v>
      </c>
      <c r="J134" s="8">
        <v>582</v>
      </c>
      <c r="K134" s="9">
        <v>44749</v>
      </c>
      <c r="L134" s="6">
        <v>32000</v>
      </c>
      <c r="M134" s="2" t="s">
        <v>27</v>
      </c>
      <c r="N134" s="2" t="s">
        <v>28</v>
      </c>
      <c r="O134" s="2" t="s">
        <v>28</v>
      </c>
      <c r="P134" s="2">
        <v>1</v>
      </c>
      <c r="Q134" s="2">
        <v>1536</v>
      </c>
      <c r="R134" s="9">
        <v>44826</v>
      </c>
      <c r="S134" s="2">
        <v>1080</v>
      </c>
      <c r="T134" s="2">
        <v>12552</v>
      </c>
      <c r="U134" s="2">
        <v>527</v>
      </c>
      <c r="V134" s="2" t="s">
        <v>29</v>
      </c>
      <c r="W134" s="2">
        <v>8</v>
      </c>
      <c r="X134" s="2" t="s">
        <v>2488</v>
      </c>
      <c r="Y134" s="6" t="str" cm="1">
        <f t="array" ref="Y134">_xlfn.IFS(Table1[[#This Row],[Duration in Seconds]]&lt;120,"Very short",Table1[[#This Row],[Duration in Seconds]]&lt;360,"Short",Table1[[#This Row],[Duration in Seconds]]&lt;600,"Medium",Table1[[#This Row],[Duration in Seconds]]&lt;1800,"Long",Table1[[#This Row],[Duration in Seconds]]&gt;1800,"Very Long")</f>
        <v>Medium</v>
      </c>
    </row>
    <row r="135" spans="1:25" x14ac:dyDescent="0.3">
      <c r="A135" s="2" t="s">
        <v>2320</v>
      </c>
      <c r="B135" s="54">
        <v>387603</v>
      </c>
      <c r="C135" s="2" t="s">
        <v>2321</v>
      </c>
      <c r="D135" s="2" t="s">
        <v>2322</v>
      </c>
      <c r="E135" s="2" t="s">
        <v>2323</v>
      </c>
      <c r="F135" s="2" t="s">
        <v>54</v>
      </c>
      <c r="G135" s="6">
        <v>4760000</v>
      </c>
      <c r="H135" s="6">
        <v>2553094161</v>
      </c>
      <c r="I135" s="17">
        <v>1.5046296296296294E-3</v>
      </c>
      <c r="J135" s="8">
        <v>130</v>
      </c>
      <c r="K135" s="9">
        <v>44820</v>
      </c>
      <c r="L135" s="6">
        <v>1900</v>
      </c>
      <c r="M135" s="2" t="s">
        <v>27</v>
      </c>
      <c r="N135" s="2" t="s">
        <v>28</v>
      </c>
      <c r="O135" s="2" t="s">
        <v>28</v>
      </c>
      <c r="P135" s="2">
        <v>3</v>
      </c>
      <c r="Q135" s="2">
        <v>983</v>
      </c>
      <c r="R135" s="9">
        <v>44826</v>
      </c>
      <c r="S135" s="2">
        <v>1080</v>
      </c>
      <c r="T135" s="2">
        <v>38601</v>
      </c>
      <c r="U135" s="2">
        <v>47</v>
      </c>
      <c r="V135" s="2" t="s">
        <v>29</v>
      </c>
      <c r="W135" s="2">
        <v>7</v>
      </c>
      <c r="X135" s="2" t="s">
        <v>2488</v>
      </c>
      <c r="Y135" s="6" t="str" cm="1">
        <f t="array" ref="Y135">_xlfn.IFS(Table1[[#This Row],[Duration in Seconds]]&lt;120,"Very short",Table1[[#This Row],[Duration in Seconds]]&lt;360,"Short",Table1[[#This Row],[Duration in Seconds]]&lt;600,"Medium",Table1[[#This Row],[Duration in Seconds]]&lt;1800,"Long",Table1[[#This Row],[Duration in Seconds]]&gt;1800,"Very Long")</f>
        <v>Short</v>
      </c>
    </row>
    <row r="136" spans="1:25" x14ac:dyDescent="0.3">
      <c r="A136" s="2" t="s">
        <v>1122</v>
      </c>
      <c r="B136" s="54">
        <v>3027816</v>
      </c>
      <c r="C136" s="2" t="s">
        <v>1123</v>
      </c>
      <c r="D136" s="2" t="s">
        <v>1120</v>
      </c>
      <c r="E136" s="2" t="s">
        <v>1121</v>
      </c>
      <c r="F136" s="2" t="s">
        <v>54</v>
      </c>
      <c r="G136" s="2">
        <v>12100000</v>
      </c>
      <c r="H136" s="2">
        <v>3600496171</v>
      </c>
      <c r="I136" s="15">
        <v>1.0254629629629629E-2</v>
      </c>
      <c r="J136" s="8">
        <v>886</v>
      </c>
      <c r="K136" s="9">
        <v>44826</v>
      </c>
      <c r="L136" s="2">
        <v>36000</v>
      </c>
      <c r="M136" s="2" t="s">
        <v>27</v>
      </c>
      <c r="N136" s="2" t="s">
        <v>625</v>
      </c>
      <c r="O136" s="2" t="s">
        <v>28</v>
      </c>
      <c r="P136" s="2">
        <v>0</v>
      </c>
      <c r="Q136" s="2">
        <v>1116</v>
      </c>
      <c r="R136" s="9">
        <v>44827</v>
      </c>
      <c r="S136" s="2">
        <v>1080</v>
      </c>
      <c r="T136" s="2">
        <v>2872</v>
      </c>
      <c r="U136" s="2">
        <v>113</v>
      </c>
      <c r="V136" s="2" t="s">
        <v>29</v>
      </c>
      <c r="W136" s="2">
        <v>1</v>
      </c>
      <c r="X136" s="2" t="s">
        <v>598</v>
      </c>
      <c r="Y136" s="6" t="str" cm="1">
        <f t="array" ref="Y136">_xlfn.IFS(Table1[[#This Row],[Duration in Seconds]]&lt;120,"Very short",Table1[[#This Row],[Duration in Seconds]]&lt;360,"Short",Table1[[#This Row],[Duration in Seconds]]&lt;600,"Medium",Table1[[#This Row],[Duration in Seconds]]&lt;1800,"Long",Table1[[#This Row],[Duration in Seconds]]&gt;1800,"Very Long")</f>
        <v>Long</v>
      </c>
    </row>
    <row r="137" spans="1:25" x14ac:dyDescent="0.3">
      <c r="A137" s="2" t="s">
        <v>2484</v>
      </c>
      <c r="B137" s="54">
        <v>199285</v>
      </c>
      <c r="C137" s="2" t="s">
        <v>2485</v>
      </c>
      <c r="D137" s="2" t="s">
        <v>2478</v>
      </c>
      <c r="E137" s="2" t="s">
        <v>2479</v>
      </c>
      <c r="F137" s="2" t="s">
        <v>54</v>
      </c>
      <c r="G137" s="6">
        <v>14200000</v>
      </c>
      <c r="H137" s="6">
        <v>5647480813</v>
      </c>
      <c r="I137" s="15">
        <v>4.8611111111111112E-3</v>
      </c>
      <c r="J137" s="8">
        <v>420</v>
      </c>
      <c r="K137" s="9">
        <v>44822</v>
      </c>
      <c r="L137" s="6">
        <v>1700</v>
      </c>
      <c r="M137" s="2" t="s">
        <v>27</v>
      </c>
      <c r="N137" s="2" t="s">
        <v>28</v>
      </c>
      <c r="O137" s="2" t="s">
        <v>28</v>
      </c>
      <c r="P137" s="2">
        <v>1</v>
      </c>
      <c r="Q137" s="2">
        <v>211</v>
      </c>
      <c r="R137" s="9">
        <v>44825</v>
      </c>
      <c r="S137" s="2">
        <v>1080</v>
      </c>
      <c r="T137" s="2">
        <v>12552</v>
      </c>
      <c r="U137" s="2">
        <v>527</v>
      </c>
      <c r="V137" s="2" t="s">
        <v>29</v>
      </c>
      <c r="W137" s="2">
        <v>8</v>
      </c>
      <c r="X137" s="2" t="s">
        <v>2488</v>
      </c>
      <c r="Y137" s="6" t="str" cm="1">
        <f t="array" ref="Y137">_xlfn.IFS(Table1[[#This Row],[Duration in Seconds]]&lt;120,"Very short",Table1[[#This Row],[Duration in Seconds]]&lt;360,"Short",Table1[[#This Row],[Duration in Seconds]]&lt;600,"Medium",Table1[[#This Row],[Duration in Seconds]]&lt;1800,"Long",Table1[[#This Row],[Duration in Seconds]]&gt;1800,"Very Long")</f>
        <v>Medium</v>
      </c>
    </row>
    <row r="138" spans="1:25" x14ac:dyDescent="0.3">
      <c r="A138" s="2" t="s">
        <v>1039</v>
      </c>
      <c r="B138" s="54">
        <v>1243241</v>
      </c>
      <c r="C138" s="2" t="s">
        <v>1040</v>
      </c>
      <c r="D138" s="2" t="s">
        <v>1037</v>
      </c>
      <c r="E138" s="2" t="s">
        <v>1038</v>
      </c>
      <c r="F138" s="2" t="s">
        <v>54</v>
      </c>
      <c r="G138" s="2">
        <v>201000</v>
      </c>
      <c r="H138" s="2">
        <v>30960948</v>
      </c>
      <c r="I138" s="15">
        <v>1.1018518518518518E-2</v>
      </c>
      <c r="J138" s="8">
        <v>952</v>
      </c>
      <c r="K138" s="9">
        <v>44737</v>
      </c>
      <c r="L138" s="2">
        <v>63000</v>
      </c>
      <c r="M138" s="2" t="s">
        <v>73</v>
      </c>
      <c r="N138" s="2" t="s">
        <v>29</v>
      </c>
      <c r="O138" s="2" t="s">
        <v>28</v>
      </c>
      <c r="P138" s="2">
        <v>3</v>
      </c>
      <c r="Q138" s="2">
        <v>606</v>
      </c>
      <c r="R138" s="9">
        <v>44827</v>
      </c>
      <c r="S138" s="2">
        <v>2160</v>
      </c>
      <c r="T138" s="2">
        <v>58</v>
      </c>
      <c r="U138" s="2">
        <v>12</v>
      </c>
      <c r="V138" s="2" t="s">
        <v>29</v>
      </c>
      <c r="W138" s="2">
        <v>0</v>
      </c>
      <c r="X138" s="2" t="s">
        <v>598</v>
      </c>
      <c r="Y138" s="6" t="str" cm="1">
        <f t="array" ref="Y138">_xlfn.IFS(Table1[[#This Row],[Duration in Seconds]]&lt;120,"Very short",Table1[[#This Row],[Duration in Seconds]]&lt;360,"Short",Table1[[#This Row],[Duration in Seconds]]&lt;600,"Medium",Table1[[#This Row],[Duration in Seconds]]&lt;1800,"Long",Table1[[#This Row],[Duration in Seconds]]&gt;1800,"Very Long")</f>
        <v>Long</v>
      </c>
    </row>
    <row r="139" spans="1:25" x14ac:dyDescent="0.3">
      <c r="A139" s="2" t="s">
        <v>1035</v>
      </c>
      <c r="B139" s="54">
        <v>237</v>
      </c>
      <c r="C139" s="2" t="s">
        <v>1036</v>
      </c>
      <c r="D139" s="2" t="s">
        <v>1031</v>
      </c>
      <c r="E139" s="2" t="s">
        <v>1032</v>
      </c>
      <c r="F139" s="2" t="s">
        <v>54</v>
      </c>
      <c r="G139" s="2">
        <v>242</v>
      </c>
      <c r="H139" s="2">
        <v>6261</v>
      </c>
      <c r="I139" s="15">
        <v>3.3101851851851851E-3</v>
      </c>
      <c r="J139" s="8">
        <v>286</v>
      </c>
      <c r="K139" s="9">
        <v>44798</v>
      </c>
      <c r="L139" s="2">
        <v>2</v>
      </c>
      <c r="M139" s="2" t="s">
        <v>27</v>
      </c>
      <c r="N139" s="2" t="s">
        <v>28</v>
      </c>
      <c r="O139" s="2" t="s">
        <v>28</v>
      </c>
      <c r="P139" s="2">
        <v>3</v>
      </c>
      <c r="Q139" s="2">
        <v>3</v>
      </c>
      <c r="R139" s="9">
        <v>44805</v>
      </c>
      <c r="S139" s="2">
        <v>1440</v>
      </c>
      <c r="T139" s="2">
        <v>75</v>
      </c>
      <c r="U139" s="2">
        <v>9</v>
      </c>
      <c r="V139" s="2" t="s">
        <v>29</v>
      </c>
      <c r="W139" s="2">
        <v>0</v>
      </c>
      <c r="X139" s="2" t="s">
        <v>598</v>
      </c>
      <c r="Y139" s="6" t="str" cm="1">
        <f t="array" ref="Y139">_xlfn.IFS(Table1[[#This Row],[Duration in Seconds]]&lt;120,"Very short",Table1[[#This Row],[Duration in Seconds]]&lt;360,"Short",Table1[[#This Row],[Duration in Seconds]]&lt;600,"Medium",Table1[[#This Row],[Duration in Seconds]]&lt;1800,"Long",Table1[[#This Row],[Duration in Seconds]]&gt;1800,"Very Long")</f>
        <v>Short</v>
      </c>
    </row>
    <row r="140" spans="1:25" x14ac:dyDescent="0.3">
      <c r="A140" s="2" t="s">
        <v>949</v>
      </c>
      <c r="B140" s="54">
        <v>1431100</v>
      </c>
      <c r="C140" s="2" t="s">
        <v>950</v>
      </c>
      <c r="D140" s="2" t="s">
        <v>951</v>
      </c>
      <c r="E140" s="2" t="s">
        <v>952</v>
      </c>
      <c r="F140" s="2" t="s">
        <v>54</v>
      </c>
      <c r="G140" s="2">
        <v>14400000</v>
      </c>
      <c r="H140" s="2">
        <v>4304845433</v>
      </c>
      <c r="I140" s="15">
        <v>1.3888888888888889E-3</v>
      </c>
      <c r="J140" s="8">
        <v>120</v>
      </c>
      <c r="K140" s="9">
        <v>44797</v>
      </c>
      <c r="L140" s="2">
        <v>31000</v>
      </c>
      <c r="M140" s="2" t="s">
        <v>27</v>
      </c>
      <c r="N140" s="2" t="s">
        <v>625</v>
      </c>
      <c r="O140" s="2" t="s">
        <v>28</v>
      </c>
      <c r="P140" s="2">
        <v>1</v>
      </c>
      <c r="Q140" s="2">
        <v>1400</v>
      </c>
      <c r="R140" s="9">
        <v>44826</v>
      </c>
      <c r="S140" s="2">
        <v>2160</v>
      </c>
      <c r="T140" s="2">
        <v>18211</v>
      </c>
      <c r="U140" s="2">
        <v>810</v>
      </c>
      <c r="V140" s="2" t="s">
        <v>29</v>
      </c>
      <c r="W140" s="2">
        <v>0</v>
      </c>
      <c r="X140" s="2" t="s">
        <v>598</v>
      </c>
      <c r="Y140" s="6" t="str" cm="1">
        <f t="array" ref="Y140">_xlfn.IFS(Table1[[#This Row],[Duration in Seconds]]&lt;120,"Very short",Table1[[#This Row],[Duration in Seconds]]&lt;360,"Short",Table1[[#This Row],[Duration in Seconds]]&lt;600,"Medium",Table1[[#This Row],[Duration in Seconds]]&lt;1800,"Long",Table1[[#This Row],[Duration in Seconds]]&gt;1800,"Very Long")</f>
        <v>Short</v>
      </c>
    </row>
    <row r="141" spans="1:25" x14ac:dyDescent="0.3">
      <c r="A141" s="2" t="s">
        <v>1919</v>
      </c>
      <c r="B141" s="54">
        <v>6630</v>
      </c>
      <c r="C141" s="2" t="s">
        <v>1920</v>
      </c>
      <c r="D141" s="2" t="s">
        <v>1921</v>
      </c>
      <c r="E141" s="2" t="s">
        <v>1922</v>
      </c>
      <c r="F141" s="2" t="s">
        <v>26</v>
      </c>
      <c r="G141" s="6">
        <v>7800</v>
      </c>
      <c r="H141" s="6">
        <v>461645</v>
      </c>
      <c r="I141" s="15">
        <v>1.2604166666666666E-2</v>
      </c>
      <c r="J141" s="8">
        <v>1089</v>
      </c>
      <c r="K141" s="13">
        <v>44454</v>
      </c>
      <c r="L141" s="6">
        <v>0</v>
      </c>
      <c r="M141" s="2" t="s">
        <v>27</v>
      </c>
      <c r="N141" s="2" t="s">
        <v>28</v>
      </c>
      <c r="O141" s="2" t="s">
        <v>28</v>
      </c>
      <c r="P141" s="2">
        <v>4</v>
      </c>
      <c r="Q141" s="6">
        <v>13</v>
      </c>
      <c r="R141" s="13">
        <v>44614</v>
      </c>
      <c r="S141" s="2">
        <v>720</v>
      </c>
      <c r="T141" s="6">
        <v>124</v>
      </c>
      <c r="U141" s="2">
        <v>9</v>
      </c>
      <c r="V141" s="2" t="s">
        <v>29</v>
      </c>
      <c r="W141" s="2">
        <v>0</v>
      </c>
      <c r="X141" s="2" t="s">
        <v>2011</v>
      </c>
      <c r="Y141" s="6" t="str" cm="1">
        <f t="array" ref="Y141">_xlfn.IFS(Table1[[#This Row],[Duration in Seconds]]&lt;120,"Very short",Table1[[#This Row],[Duration in Seconds]]&lt;360,"Short",Table1[[#This Row],[Duration in Seconds]]&lt;600,"Medium",Table1[[#This Row],[Duration in Seconds]]&lt;1800,"Long",Table1[[#This Row],[Duration in Seconds]]&gt;1800,"Very Long")</f>
        <v>Long</v>
      </c>
    </row>
    <row r="142" spans="1:25" x14ac:dyDescent="0.3">
      <c r="A142" s="2" t="s">
        <v>1812</v>
      </c>
      <c r="B142" s="54">
        <v>2091747</v>
      </c>
      <c r="C142" s="2" t="s">
        <v>1813</v>
      </c>
      <c r="D142" s="2" t="s">
        <v>1814</v>
      </c>
      <c r="E142" s="2" t="s">
        <v>1815</v>
      </c>
      <c r="F142" s="2" t="s">
        <v>26</v>
      </c>
      <c r="G142" s="6">
        <v>4660</v>
      </c>
      <c r="H142" s="6">
        <v>2101188</v>
      </c>
      <c r="I142" s="15">
        <v>5.6712962962962958E-3</v>
      </c>
      <c r="J142" s="8">
        <v>490</v>
      </c>
      <c r="K142" s="13">
        <v>44537</v>
      </c>
      <c r="L142" s="6">
        <v>5700</v>
      </c>
      <c r="M142" s="2" t="s">
        <v>54</v>
      </c>
      <c r="N142" s="2" t="s">
        <v>29</v>
      </c>
      <c r="O142" s="2" t="s">
        <v>28</v>
      </c>
      <c r="P142" s="2">
        <v>0</v>
      </c>
      <c r="Q142" s="6">
        <v>437</v>
      </c>
      <c r="R142" s="13">
        <v>44825</v>
      </c>
      <c r="S142" s="2">
        <v>2160</v>
      </c>
      <c r="T142" s="6">
        <v>84</v>
      </c>
      <c r="U142" s="2">
        <v>3</v>
      </c>
      <c r="V142" s="2" t="s">
        <v>29</v>
      </c>
      <c r="W142" s="2">
        <v>0</v>
      </c>
      <c r="X142" s="2" t="s">
        <v>2011</v>
      </c>
      <c r="Y142" s="6" t="str" cm="1">
        <f t="array" ref="Y142">_xlfn.IFS(Table1[[#This Row],[Duration in Seconds]]&lt;120,"Very short",Table1[[#This Row],[Duration in Seconds]]&lt;360,"Short",Table1[[#This Row],[Duration in Seconds]]&lt;600,"Medium",Table1[[#This Row],[Duration in Seconds]]&lt;1800,"Long",Table1[[#This Row],[Duration in Seconds]]&gt;1800,"Very Long")</f>
        <v>Medium</v>
      </c>
    </row>
    <row r="143" spans="1:25" x14ac:dyDescent="0.3">
      <c r="A143" s="2" t="s">
        <v>1072</v>
      </c>
      <c r="B143" s="54">
        <v>29200857</v>
      </c>
      <c r="C143" s="2" t="s">
        <v>1073</v>
      </c>
      <c r="D143" s="2" t="s">
        <v>1074</v>
      </c>
      <c r="E143" s="2" t="s">
        <v>1075</v>
      </c>
      <c r="F143" s="2" t="s">
        <v>54</v>
      </c>
      <c r="G143" s="2">
        <v>3440000</v>
      </c>
      <c r="H143" s="2">
        <v>1188188358</v>
      </c>
      <c r="I143" s="15">
        <v>2.2916666666666667E-3</v>
      </c>
      <c r="J143" s="8">
        <v>198</v>
      </c>
      <c r="K143" s="9">
        <v>41436</v>
      </c>
      <c r="L143" s="2">
        <v>219000</v>
      </c>
      <c r="M143" s="2" t="s">
        <v>27</v>
      </c>
      <c r="N143" s="2" t="s">
        <v>29</v>
      </c>
      <c r="O143" s="2" t="s">
        <v>28</v>
      </c>
      <c r="P143" s="2">
        <v>0</v>
      </c>
      <c r="Q143" s="2">
        <v>14038</v>
      </c>
      <c r="R143" s="9">
        <v>44825</v>
      </c>
      <c r="S143" s="2">
        <v>1080</v>
      </c>
      <c r="T143" s="2">
        <v>11293</v>
      </c>
      <c r="U143" s="2">
        <v>230</v>
      </c>
      <c r="V143" s="2" t="s">
        <v>29</v>
      </c>
      <c r="W143" s="2">
        <v>2</v>
      </c>
      <c r="X143" s="2" t="s">
        <v>598</v>
      </c>
      <c r="Y143" s="6" t="str" cm="1">
        <f t="array" ref="Y143">_xlfn.IFS(Table1[[#This Row],[Duration in Seconds]]&lt;120,"Very short",Table1[[#This Row],[Duration in Seconds]]&lt;360,"Short",Table1[[#This Row],[Duration in Seconds]]&lt;600,"Medium",Table1[[#This Row],[Duration in Seconds]]&lt;1800,"Long",Table1[[#This Row],[Duration in Seconds]]&gt;1800,"Very Long")</f>
        <v>Short</v>
      </c>
    </row>
    <row r="144" spans="1:25" x14ac:dyDescent="0.3">
      <c r="A144" s="2" t="s">
        <v>1154</v>
      </c>
      <c r="B144" s="54">
        <v>102203</v>
      </c>
      <c r="C144" s="2" t="s">
        <v>1155</v>
      </c>
      <c r="D144" s="2" t="s">
        <v>1150</v>
      </c>
      <c r="E144" s="2" t="s">
        <v>1151</v>
      </c>
      <c r="F144" s="2" t="s">
        <v>26</v>
      </c>
      <c r="G144" s="2">
        <v>999000</v>
      </c>
      <c r="H144" s="2">
        <v>58048539</v>
      </c>
      <c r="I144" s="15">
        <v>5.4050925925925924E-3</v>
      </c>
      <c r="J144" s="8">
        <v>467</v>
      </c>
      <c r="K144" s="9">
        <v>44802</v>
      </c>
      <c r="L144" s="2">
        <v>3600</v>
      </c>
      <c r="M144" s="2" t="s">
        <v>27</v>
      </c>
      <c r="N144" s="2" t="s">
        <v>625</v>
      </c>
      <c r="O144" s="2" t="s">
        <v>28</v>
      </c>
      <c r="P144" s="2">
        <v>0</v>
      </c>
      <c r="Q144" s="2">
        <v>118</v>
      </c>
      <c r="R144" s="9">
        <v>44827</v>
      </c>
      <c r="S144" s="2">
        <v>1080</v>
      </c>
      <c r="T144" s="2">
        <v>918</v>
      </c>
      <c r="U144" s="2">
        <v>76</v>
      </c>
      <c r="V144" s="2" t="s">
        <v>29</v>
      </c>
      <c r="W144" s="2">
        <v>2</v>
      </c>
      <c r="X144" s="2" t="s">
        <v>598</v>
      </c>
      <c r="Y144" s="6" t="str" cm="1">
        <f t="array" ref="Y144">_xlfn.IFS(Table1[[#This Row],[Duration in Seconds]]&lt;120,"Very short",Table1[[#This Row],[Duration in Seconds]]&lt;360,"Short",Table1[[#This Row],[Duration in Seconds]]&lt;600,"Medium",Table1[[#This Row],[Duration in Seconds]]&lt;1800,"Long",Table1[[#This Row],[Duration in Seconds]]&gt;1800,"Very Long")</f>
        <v>Medium</v>
      </c>
    </row>
    <row r="145" spans="1:25" x14ac:dyDescent="0.3">
      <c r="A145" s="2" t="s">
        <v>767</v>
      </c>
      <c r="B145" s="54">
        <v>623117</v>
      </c>
      <c r="C145" s="2" t="s">
        <v>768</v>
      </c>
      <c r="D145" s="2" t="s">
        <v>765</v>
      </c>
      <c r="E145" s="2" t="s">
        <v>766</v>
      </c>
      <c r="F145" s="2" t="s">
        <v>26</v>
      </c>
      <c r="G145" s="2">
        <v>36700000</v>
      </c>
      <c r="H145" s="2">
        <v>363290210</v>
      </c>
      <c r="I145" s="15">
        <v>1.1875000000000002E-2</v>
      </c>
      <c r="J145" s="8">
        <v>1026</v>
      </c>
      <c r="K145" s="9">
        <v>44454</v>
      </c>
      <c r="L145" s="2">
        <v>24000</v>
      </c>
      <c r="M145" s="2" t="s">
        <v>27</v>
      </c>
      <c r="N145" s="2" t="s">
        <v>28</v>
      </c>
      <c r="O145" s="2" t="s">
        <v>28</v>
      </c>
      <c r="P145" s="2">
        <v>0</v>
      </c>
      <c r="Q145" s="2">
        <v>1500</v>
      </c>
      <c r="R145" s="9">
        <v>44817</v>
      </c>
      <c r="S145" s="2">
        <v>1080</v>
      </c>
      <c r="T145" s="2">
        <v>445</v>
      </c>
      <c r="U145" s="2">
        <v>32</v>
      </c>
      <c r="V145" s="2" t="s">
        <v>29</v>
      </c>
      <c r="W145" s="2">
        <v>0</v>
      </c>
      <c r="X145" s="2" t="s">
        <v>598</v>
      </c>
      <c r="Y145" s="6" t="str" cm="1">
        <f t="array" ref="Y145">_xlfn.IFS(Table1[[#This Row],[Duration in Seconds]]&lt;120,"Very short",Table1[[#This Row],[Duration in Seconds]]&lt;360,"Short",Table1[[#This Row],[Duration in Seconds]]&lt;600,"Medium",Table1[[#This Row],[Duration in Seconds]]&lt;1800,"Long",Table1[[#This Row],[Duration in Seconds]]&gt;1800,"Very Long")</f>
        <v>Long</v>
      </c>
    </row>
    <row r="146" spans="1:25" x14ac:dyDescent="0.3">
      <c r="A146" s="2" t="s">
        <v>2276</v>
      </c>
      <c r="B146" s="54">
        <v>91435353</v>
      </c>
      <c r="C146" s="2" t="s">
        <v>2277</v>
      </c>
      <c r="D146" s="2" t="s">
        <v>2278</v>
      </c>
      <c r="E146" s="2" t="s">
        <v>2279</v>
      </c>
      <c r="F146" s="2" t="s">
        <v>26</v>
      </c>
      <c r="G146" s="6">
        <v>19400000</v>
      </c>
      <c r="H146" s="6">
        <v>11956135531</v>
      </c>
      <c r="I146" s="17">
        <v>2.5694444444444445E-3</v>
      </c>
      <c r="J146" s="8">
        <v>222</v>
      </c>
      <c r="K146" s="9">
        <v>44275</v>
      </c>
      <c r="L146" s="6">
        <v>834000</v>
      </c>
      <c r="M146" s="2" t="s">
        <v>27</v>
      </c>
      <c r="N146" s="2" t="s">
        <v>28</v>
      </c>
      <c r="O146" s="2" t="s">
        <v>28</v>
      </c>
      <c r="P146" s="2">
        <v>0</v>
      </c>
      <c r="Q146" s="2">
        <v>42004</v>
      </c>
      <c r="R146" s="9">
        <v>44824</v>
      </c>
      <c r="S146" s="2">
        <v>1080</v>
      </c>
      <c r="T146" s="2">
        <v>592</v>
      </c>
      <c r="U146" s="2">
        <v>68</v>
      </c>
      <c r="V146" s="2" t="s">
        <v>29</v>
      </c>
      <c r="W146" s="2">
        <v>0</v>
      </c>
      <c r="X146" s="2" t="s">
        <v>2488</v>
      </c>
      <c r="Y146" s="6" t="str" cm="1">
        <f t="array" ref="Y146">_xlfn.IFS(Table1[[#This Row],[Duration in Seconds]]&lt;120,"Very short",Table1[[#This Row],[Duration in Seconds]]&lt;360,"Short",Table1[[#This Row],[Duration in Seconds]]&lt;600,"Medium",Table1[[#This Row],[Duration in Seconds]]&lt;1800,"Long",Table1[[#This Row],[Duration in Seconds]]&gt;1800,"Very Long")</f>
        <v>Short</v>
      </c>
    </row>
    <row r="147" spans="1:25" x14ac:dyDescent="0.3">
      <c r="A147" s="3" t="s">
        <v>1649</v>
      </c>
      <c r="B147" s="54">
        <v>128052</v>
      </c>
      <c r="C147" s="3" t="s">
        <v>1650</v>
      </c>
      <c r="D147" s="3" t="s">
        <v>1651</v>
      </c>
      <c r="E147" s="2" t="s">
        <v>1652</v>
      </c>
      <c r="F147" s="3" t="s">
        <v>26</v>
      </c>
      <c r="G147" s="6">
        <v>285000</v>
      </c>
      <c r="H147" s="2">
        <v>36591977</v>
      </c>
      <c r="I147" s="16">
        <v>1.0972222222222223E-2</v>
      </c>
      <c r="J147" s="8">
        <v>948</v>
      </c>
      <c r="K147" s="9">
        <v>44813</v>
      </c>
      <c r="L147" s="6">
        <v>2400</v>
      </c>
      <c r="M147" s="2" t="s">
        <v>226</v>
      </c>
      <c r="N147" s="2" t="s">
        <v>29</v>
      </c>
      <c r="O147" s="2" t="s">
        <v>28</v>
      </c>
      <c r="P147" s="2">
        <v>1</v>
      </c>
      <c r="Q147" s="6">
        <v>365</v>
      </c>
      <c r="R147" s="9">
        <v>44814</v>
      </c>
      <c r="S147" s="2">
        <v>720</v>
      </c>
      <c r="T147" s="2">
        <v>542</v>
      </c>
      <c r="U147" s="2">
        <v>15</v>
      </c>
      <c r="V147" s="2" t="s">
        <v>29</v>
      </c>
      <c r="W147" s="2">
        <v>3</v>
      </c>
      <c r="X147" s="2" t="s">
        <v>1719</v>
      </c>
      <c r="Y147" s="6" t="str" cm="1">
        <f t="array" ref="Y147">_xlfn.IFS(Table1[[#This Row],[Duration in Seconds]]&lt;120,"Very short",Table1[[#This Row],[Duration in Seconds]]&lt;360,"Short",Table1[[#This Row],[Duration in Seconds]]&lt;600,"Medium",Table1[[#This Row],[Duration in Seconds]]&lt;1800,"Long",Table1[[#This Row],[Duration in Seconds]]&gt;1800,"Very Long")</f>
        <v>Long</v>
      </c>
    </row>
    <row r="148" spans="1:25" x14ac:dyDescent="0.3">
      <c r="A148" s="2" t="s">
        <v>1327</v>
      </c>
      <c r="B148" s="54">
        <v>3961582</v>
      </c>
      <c r="C148" s="2" t="s">
        <v>1328</v>
      </c>
      <c r="D148" s="2" t="s">
        <v>1329</v>
      </c>
      <c r="E148" s="2" t="s">
        <v>310</v>
      </c>
      <c r="F148" s="2" t="s">
        <v>26</v>
      </c>
      <c r="G148" s="6">
        <v>3790000</v>
      </c>
      <c r="H148" s="6">
        <v>313674865</v>
      </c>
      <c r="I148" s="15">
        <v>2.0520833333333332E-2</v>
      </c>
      <c r="J148" s="8">
        <v>1773</v>
      </c>
      <c r="K148" s="9">
        <v>44783</v>
      </c>
      <c r="L148" s="6">
        <v>169000</v>
      </c>
      <c r="M148" s="2" t="s">
        <v>73</v>
      </c>
      <c r="N148" s="2" t="s">
        <v>29</v>
      </c>
      <c r="O148" s="2" t="s">
        <v>29</v>
      </c>
      <c r="P148" s="2">
        <v>3</v>
      </c>
      <c r="Q148" s="6">
        <v>4607</v>
      </c>
      <c r="R148" s="9">
        <v>44829</v>
      </c>
      <c r="S148" s="2">
        <v>1080</v>
      </c>
      <c r="T148" s="6">
        <v>389</v>
      </c>
      <c r="U148" s="6">
        <v>53</v>
      </c>
      <c r="V148" s="2" t="s">
        <v>29</v>
      </c>
      <c r="W148" s="2">
        <v>2</v>
      </c>
      <c r="X148" s="2" t="s">
        <v>1425</v>
      </c>
      <c r="Y148" s="6" t="str" cm="1">
        <f t="array" ref="Y148">_xlfn.IFS(Table1[[#This Row],[Duration in Seconds]]&lt;120,"Very short",Table1[[#This Row],[Duration in Seconds]]&lt;360,"Short",Table1[[#This Row],[Duration in Seconds]]&lt;600,"Medium",Table1[[#This Row],[Duration in Seconds]]&lt;1800,"Long",Table1[[#This Row],[Duration in Seconds]]&gt;1800,"Very Long")</f>
        <v>Long</v>
      </c>
    </row>
    <row r="149" spans="1:25" x14ac:dyDescent="0.3">
      <c r="A149" s="2" t="s">
        <v>1772</v>
      </c>
      <c r="B149" s="54">
        <v>26031</v>
      </c>
      <c r="C149" s="2" t="s">
        <v>1773</v>
      </c>
      <c r="D149" s="2" t="s">
        <v>1774</v>
      </c>
      <c r="E149" s="2" t="s">
        <v>1775</v>
      </c>
      <c r="F149" s="2" t="s">
        <v>26</v>
      </c>
      <c r="G149" s="6">
        <v>27000</v>
      </c>
      <c r="H149" s="6">
        <v>790811</v>
      </c>
      <c r="I149" s="15">
        <v>1.3206018518518518E-2</v>
      </c>
      <c r="J149" s="8">
        <v>1141</v>
      </c>
      <c r="K149" s="13">
        <v>44813</v>
      </c>
      <c r="L149" s="6">
        <v>853</v>
      </c>
      <c r="M149" s="2" t="s">
        <v>27</v>
      </c>
      <c r="N149" s="2" t="s">
        <v>28</v>
      </c>
      <c r="O149" s="2" t="s">
        <v>28</v>
      </c>
      <c r="P149" s="2">
        <v>0</v>
      </c>
      <c r="Q149" s="6">
        <v>93</v>
      </c>
      <c r="R149" s="13">
        <v>44824</v>
      </c>
      <c r="S149" s="2">
        <v>1080</v>
      </c>
      <c r="T149" s="6">
        <v>85</v>
      </c>
      <c r="U149" s="2">
        <v>5</v>
      </c>
      <c r="V149" s="2" t="s">
        <v>29</v>
      </c>
      <c r="W149" s="2">
        <v>1</v>
      </c>
      <c r="X149" s="2" t="s">
        <v>2011</v>
      </c>
      <c r="Y149" s="6" t="str" cm="1">
        <f t="array" ref="Y149">_xlfn.IFS(Table1[[#This Row],[Duration in Seconds]]&lt;120,"Very short",Table1[[#This Row],[Duration in Seconds]]&lt;360,"Short",Table1[[#This Row],[Duration in Seconds]]&lt;600,"Medium",Table1[[#This Row],[Duration in Seconds]]&lt;1800,"Long",Table1[[#This Row],[Duration in Seconds]]&gt;1800,"Very Long")</f>
        <v>Long</v>
      </c>
    </row>
    <row r="150" spans="1:25" x14ac:dyDescent="0.3">
      <c r="A150" s="2" t="s">
        <v>759</v>
      </c>
      <c r="B150" s="54">
        <v>38582417</v>
      </c>
      <c r="C150" s="2" t="s">
        <v>760</v>
      </c>
      <c r="D150" s="2" t="s">
        <v>761</v>
      </c>
      <c r="E150" s="2" t="s">
        <v>762</v>
      </c>
      <c r="F150" s="2" t="s">
        <v>54</v>
      </c>
      <c r="G150" s="2">
        <v>9660000</v>
      </c>
      <c r="H150" s="2">
        <v>1901522524</v>
      </c>
      <c r="I150" s="15">
        <v>2.4421296296296296E-3</v>
      </c>
      <c r="J150" s="8">
        <v>211</v>
      </c>
      <c r="K150" s="9">
        <v>43630</v>
      </c>
      <c r="L150" s="2">
        <v>700600</v>
      </c>
      <c r="M150" s="2" t="s">
        <v>27</v>
      </c>
      <c r="N150" s="2" t="s">
        <v>28</v>
      </c>
      <c r="O150" s="2" t="s">
        <v>28</v>
      </c>
      <c r="P150" s="2">
        <v>0</v>
      </c>
      <c r="Q150" s="2">
        <v>53056</v>
      </c>
      <c r="R150" s="9">
        <v>44826</v>
      </c>
      <c r="S150" s="2">
        <v>2160</v>
      </c>
      <c r="T150" s="2">
        <v>203</v>
      </c>
      <c r="U150" s="2">
        <v>28</v>
      </c>
      <c r="V150" s="2" t="s">
        <v>29</v>
      </c>
      <c r="W150" s="2">
        <v>1</v>
      </c>
      <c r="X150" s="2" t="s">
        <v>598</v>
      </c>
      <c r="Y150" s="6" t="str" cm="1">
        <f t="array" ref="Y150">_xlfn.IFS(Table1[[#This Row],[Duration in Seconds]]&lt;120,"Very short",Table1[[#This Row],[Duration in Seconds]]&lt;360,"Short",Table1[[#This Row],[Duration in Seconds]]&lt;600,"Medium",Table1[[#This Row],[Duration in Seconds]]&lt;1800,"Long",Table1[[#This Row],[Duration in Seconds]]&gt;1800,"Very Long")</f>
        <v>Short</v>
      </c>
    </row>
    <row r="151" spans="1:25" x14ac:dyDescent="0.3">
      <c r="A151" s="18" t="s">
        <v>2983</v>
      </c>
      <c r="B151" s="54">
        <v>216310</v>
      </c>
      <c r="C151" s="3" t="s">
        <v>1642</v>
      </c>
      <c r="D151" s="3" t="s">
        <v>1643</v>
      </c>
      <c r="E151" s="2" t="s">
        <v>1644</v>
      </c>
      <c r="F151" s="3" t="s">
        <v>86</v>
      </c>
      <c r="G151" s="6">
        <v>227000</v>
      </c>
      <c r="H151" s="2">
        <v>26396459</v>
      </c>
      <c r="I151" s="16">
        <v>5.7291666666666671E-3</v>
      </c>
      <c r="J151" s="8">
        <v>495</v>
      </c>
      <c r="K151" s="9">
        <v>44811</v>
      </c>
      <c r="L151" s="6">
        <v>4200</v>
      </c>
      <c r="M151" s="2" t="s">
        <v>1464</v>
      </c>
      <c r="N151" s="2" t="s">
        <v>29</v>
      </c>
      <c r="O151" s="2" t="s">
        <v>28</v>
      </c>
      <c r="P151" s="2">
        <v>1</v>
      </c>
      <c r="Q151" s="6">
        <v>149</v>
      </c>
      <c r="R151" s="9">
        <v>44812</v>
      </c>
      <c r="S151" s="2">
        <v>2160</v>
      </c>
      <c r="T151" s="2">
        <v>69</v>
      </c>
      <c r="U151" s="2"/>
      <c r="V151" s="2" t="s">
        <v>29</v>
      </c>
      <c r="W151" s="2">
        <v>1</v>
      </c>
      <c r="X151" s="2" t="s">
        <v>1719</v>
      </c>
      <c r="Y151" s="6" t="str" cm="1">
        <f t="array" ref="Y151">_xlfn.IFS(Table1[[#This Row],[Duration in Seconds]]&lt;120,"Very short",Table1[[#This Row],[Duration in Seconds]]&lt;360,"Short",Table1[[#This Row],[Duration in Seconds]]&lt;600,"Medium",Table1[[#This Row],[Duration in Seconds]]&lt;1800,"Long",Table1[[#This Row],[Duration in Seconds]]&gt;1800,"Very Long")</f>
        <v>Medium</v>
      </c>
    </row>
    <row r="152" spans="1:25" x14ac:dyDescent="0.3">
      <c r="A152" s="2" t="s">
        <v>2960</v>
      </c>
      <c r="B152" s="54">
        <v>39908</v>
      </c>
      <c r="C152" s="2" t="s">
        <v>2961</v>
      </c>
      <c r="D152" s="2" t="s">
        <v>2952</v>
      </c>
      <c r="E152" s="2" t="s">
        <v>2953</v>
      </c>
      <c r="F152" s="2" t="s">
        <v>26</v>
      </c>
      <c r="G152" s="2">
        <v>29200</v>
      </c>
      <c r="H152" s="2">
        <v>1951843</v>
      </c>
      <c r="I152" s="15">
        <v>2.4189814814814816E-3</v>
      </c>
      <c r="J152" s="8">
        <v>209</v>
      </c>
      <c r="K152" s="9">
        <v>44787</v>
      </c>
      <c r="L152" s="2">
        <v>2000</v>
      </c>
      <c r="M152" s="2" t="s">
        <v>2565</v>
      </c>
      <c r="N152" s="2" t="s">
        <v>28</v>
      </c>
      <c r="O152" s="2" t="s">
        <v>28</v>
      </c>
      <c r="P152" s="2">
        <v>0</v>
      </c>
      <c r="Q152" s="2">
        <v>81</v>
      </c>
      <c r="R152" s="9">
        <v>44824</v>
      </c>
      <c r="S152" s="2">
        <v>1080</v>
      </c>
      <c r="T152" s="2">
        <v>47</v>
      </c>
      <c r="U152" s="2">
        <v>1</v>
      </c>
      <c r="V152" s="2" t="s">
        <v>29</v>
      </c>
      <c r="W152" s="2">
        <v>1</v>
      </c>
      <c r="X152" s="2" t="s">
        <v>2973</v>
      </c>
      <c r="Y152" s="6" t="str" cm="1">
        <f t="array" ref="Y152">_xlfn.IFS(Table1[[#This Row],[Duration in Seconds]]&lt;120,"Very short",Table1[[#This Row],[Duration in Seconds]]&lt;360,"Short",Table1[[#This Row],[Duration in Seconds]]&lt;600,"Medium",Table1[[#This Row],[Duration in Seconds]]&lt;1800,"Long",Table1[[#This Row],[Duration in Seconds]]&gt;1800,"Very Long")</f>
        <v>Short</v>
      </c>
    </row>
    <row r="153" spans="1:25" x14ac:dyDescent="0.3">
      <c r="A153" s="2" t="s">
        <v>1126</v>
      </c>
      <c r="B153" s="54">
        <v>642393</v>
      </c>
      <c r="C153" s="2" t="s">
        <v>1127</v>
      </c>
      <c r="D153" s="2" t="s">
        <v>1120</v>
      </c>
      <c r="E153" s="2" t="s">
        <v>1121</v>
      </c>
      <c r="F153" s="2" t="s">
        <v>54</v>
      </c>
      <c r="G153" s="2">
        <v>12100000</v>
      </c>
      <c r="H153" s="2">
        <v>3600496171</v>
      </c>
      <c r="I153" s="15">
        <v>2.9282407407407412E-3</v>
      </c>
      <c r="J153" s="8">
        <v>253</v>
      </c>
      <c r="K153" s="9">
        <v>44552</v>
      </c>
      <c r="L153" s="2">
        <v>8800</v>
      </c>
      <c r="M153" s="2" t="s">
        <v>27</v>
      </c>
      <c r="N153" s="2" t="s">
        <v>625</v>
      </c>
      <c r="O153" s="2" t="s">
        <v>28</v>
      </c>
      <c r="P153" s="2">
        <v>0</v>
      </c>
      <c r="Q153" s="2">
        <v>154</v>
      </c>
      <c r="R153" s="9">
        <v>44826</v>
      </c>
      <c r="S153" s="2">
        <v>1080</v>
      </c>
      <c r="T153" s="2">
        <v>2872</v>
      </c>
      <c r="U153" s="2">
        <v>113</v>
      </c>
      <c r="V153" s="2" t="s">
        <v>29</v>
      </c>
      <c r="W153" s="2">
        <v>1</v>
      </c>
      <c r="X153" s="2" t="s">
        <v>598</v>
      </c>
      <c r="Y153" s="6" t="str" cm="1">
        <f t="array" ref="Y153">_xlfn.IFS(Table1[[#This Row],[Duration in Seconds]]&lt;120,"Very short",Table1[[#This Row],[Duration in Seconds]]&lt;360,"Short",Table1[[#This Row],[Duration in Seconds]]&lt;600,"Medium",Table1[[#This Row],[Duration in Seconds]]&lt;1800,"Long",Table1[[#This Row],[Duration in Seconds]]&gt;1800,"Very Long")</f>
        <v>Short</v>
      </c>
    </row>
    <row r="154" spans="1:25" x14ac:dyDescent="0.3">
      <c r="A154" s="2" t="s">
        <v>2369</v>
      </c>
      <c r="B154" s="54">
        <v>57857399</v>
      </c>
      <c r="C154" s="2" t="s">
        <v>2370</v>
      </c>
      <c r="D154" s="2" t="s">
        <v>2184</v>
      </c>
      <c r="E154" s="2" t="s">
        <v>2371</v>
      </c>
      <c r="F154" s="2" t="s">
        <v>54</v>
      </c>
      <c r="G154" s="6">
        <v>57541573</v>
      </c>
      <c r="H154" s="6">
        <v>14911482619</v>
      </c>
      <c r="I154" s="17">
        <v>8.2870370370370372E-3</v>
      </c>
      <c r="J154" s="8">
        <v>716</v>
      </c>
      <c r="K154" s="9">
        <v>43578</v>
      </c>
      <c r="L154" s="6">
        <v>779000</v>
      </c>
      <c r="M154" s="2" t="s">
        <v>27</v>
      </c>
      <c r="N154" s="2" t="s">
        <v>28</v>
      </c>
      <c r="O154" s="2" t="s">
        <v>28</v>
      </c>
      <c r="P154" s="2">
        <v>0</v>
      </c>
      <c r="Q154" s="2">
        <v>20728</v>
      </c>
      <c r="R154" s="9">
        <v>44816</v>
      </c>
      <c r="S154" s="2">
        <v>2160</v>
      </c>
      <c r="T154" s="2">
        <v>300</v>
      </c>
      <c r="U154" s="2">
        <v>24</v>
      </c>
      <c r="V154" s="2" t="s">
        <v>29</v>
      </c>
      <c r="W154" s="2">
        <v>0</v>
      </c>
      <c r="X154" s="2" t="s">
        <v>2488</v>
      </c>
      <c r="Y154" s="6" t="str" cm="1">
        <f t="array" ref="Y154">_xlfn.IFS(Table1[[#This Row],[Duration in Seconds]]&lt;120,"Very short",Table1[[#This Row],[Duration in Seconds]]&lt;360,"Short",Table1[[#This Row],[Duration in Seconds]]&lt;600,"Medium",Table1[[#This Row],[Duration in Seconds]]&lt;1800,"Long",Table1[[#This Row],[Duration in Seconds]]&gt;1800,"Very Long")</f>
        <v>Long</v>
      </c>
    </row>
    <row r="155" spans="1:25" x14ac:dyDescent="0.3">
      <c r="A155" s="3" t="s">
        <v>1634</v>
      </c>
      <c r="B155" s="54">
        <v>59553992</v>
      </c>
      <c r="C155" s="3" t="s">
        <v>1635</v>
      </c>
      <c r="D155" s="3" t="s">
        <v>1636</v>
      </c>
      <c r="E155" s="2" t="s">
        <v>1637</v>
      </c>
      <c r="F155" s="2"/>
      <c r="G155" s="6">
        <v>15000000</v>
      </c>
      <c r="H155" s="2">
        <v>9270791529</v>
      </c>
      <c r="I155" s="16">
        <v>3.1215277777777783E-2</v>
      </c>
      <c r="J155" s="8">
        <v>2697</v>
      </c>
      <c r="K155" s="9">
        <v>41621</v>
      </c>
      <c r="L155" s="6">
        <v>161000</v>
      </c>
      <c r="M155" s="2" t="s">
        <v>226</v>
      </c>
      <c r="N155" s="2" t="s">
        <v>29</v>
      </c>
      <c r="O155" s="2" t="s">
        <v>28</v>
      </c>
      <c r="P155" s="2">
        <v>0</v>
      </c>
      <c r="Q155" s="6">
        <v>3693</v>
      </c>
      <c r="R155" s="9">
        <v>44817</v>
      </c>
      <c r="S155" s="2">
        <v>720</v>
      </c>
      <c r="T155" s="2">
        <v>18945</v>
      </c>
      <c r="U155" s="2">
        <v>214</v>
      </c>
      <c r="V155" s="2" t="s">
        <v>29</v>
      </c>
      <c r="W155" s="2">
        <v>40</v>
      </c>
      <c r="X155" s="2" t="s">
        <v>1719</v>
      </c>
      <c r="Y155" s="6" t="str" cm="1">
        <f t="array" ref="Y155">_xlfn.IFS(Table1[[#This Row],[Duration in Seconds]]&lt;120,"Very short",Table1[[#This Row],[Duration in Seconds]]&lt;360,"Short",Table1[[#This Row],[Duration in Seconds]]&lt;600,"Medium",Table1[[#This Row],[Duration in Seconds]]&lt;1800,"Long",Table1[[#This Row],[Duration in Seconds]]&gt;1800,"Very Long")</f>
        <v>Very Long</v>
      </c>
    </row>
    <row r="156" spans="1:25" x14ac:dyDescent="0.3">
      <c r="A156" s="2" t="s">
        <v>989</v>
      </c>
      <c r="B156" s="54">
        <v>5155879</v>
      </c>
      <c r="C156" s="2" t="s">
        <v>990</v>
      </c>
      <c r="D156" s="2" t="s">
        <v>991</v>
      </c>
      <c r="E156" s="2" t="s">
        <v>992</v>
      </c>
      <c r="F156" s="2" t="s">
        <v>26</v>
      </c>
      <c r="G156" s="2">
        <v>5860000</v>
      </c>
      <c r="H156" s="2">
        <v>810027949</v>
      </c>
      <c r="I156" s="15">
        <v>1.0729166666666666E-2</v>
      </c>
      <c r="J156" s="8">
        <v>927</v>
      </c>
      <c r="K156" s="9">
        <v>44791</v>
      </c>
      <c r="L156" s="2">
        <v>73000</v>
      </c>
      <c r="M156" s="2" t="s">
        <v>27</v>
      </c>
      <c r="N156" s="2" t="s">
        <v>28</v>
      </c>
      <c r="O156" s="2" t="s">
        <v>28</v>
      </c>
      <c r="P156" s="2">
        <v>0</v>
      </c>
      <c r="Q156" s="2">
        <v>1962</v>
      </c>
      <c r="R156" s="9">
        <v>44825</v>
      </c>
      <c r="S156" s="2">
        <v>1080</v>
      </c>
      <c r="T156" s="2">
        <v>207</v>
      </c>
      <c r="U156" s="2">
        <v>15</v>
      </c>
      <c r="V156" s="2" t="s">
        <v>29</v>
      </c>
      <c r="W156" s="2">
        <v>0</v>
      </c>
      <c r="X156" s="2" t="s">
        <v>598</v>
      </c>
      <c r="Y156" s="6" t="str" cm="1">
        <f t="array" ref="Y156">_xlfn.IFS(Table1[[#This Row],[Duration in Seconds]]&lt;120,"Very short",Table1[[#This Row],[Duration in Seconds]]&lt;360,"Short",Table1[[#This Row],[Duration in Seconds]]&lt;600,"Medium",Table1[[#This Row],[Duration in Seconds]]&lt;1800,"Long",Table1[[#This Row],[Duration in Seconds]]&gt;1800,"Very Long")</f>
        <v>Long</v>
      </c>
    </row>
    <row r="157" spans="1:25" x14ac:dyDescent="0.3">
      <c r="A157" s="2" t="s">
        <v>2317</v>
      </c>
      <c r="B157" s="54">
        <v>10862</v>
      </c>
      <c r="C157" s="2" t="s">
        <v>2318</v>
      </c>
      <c r="D157" s="2" t="s">
        <v>507</v>
      </c>
      <c r="E157" s="2" t="s">
        <v>2319</v>
      </c>
      <c r="F157" s="2" t="s">
        <v>54</v>
      </c>
      <c r="G157" s="6">
        <v>2460000</v>
      </c>
      <c r="H157" s="6">
        <v>520001601</v>
      </c>
      <c r="I157" s="17">
        <v>0.25211805555555555</v>
      </c>
      <c r="J157" s="8">
        <v>21783</v>
      </c>
      <c r="K157" s="9">
        <v>44820</v>
      </c>
      <c r="L157" s="6">
        <v>96</v>
      </c>
      <c r="M157" s="2" t="s">
        <v>27</v>
      </c>
      <c r="N157" s="2" t="s">
        <v>28</v>
      </c>
      <c r="O157" s="2" t="s">
        <v>28</v>
      </c>
      <c r="P157" s="2">
        <v>3</v>
      </c>
      <c r="Q157" s="2">
        <v>1</v>
      </c>
      <c r="R157" s="9">
        <v>44809</v>
      </c>
      <c r="S157" s="2">
        <v>720</v>
      </c>
      <c r="T157" s="2">
        <v>85879</v>
      </c>
      <c r="U157" s="2">
        <v>235</v>
      </c>
      <c r="V157" s="2" t="s">
        <v>29</v>
      </c>
      <c r="W157" s="2">
        <v>89</v>
      </c>
      <c r="X157" s="2" t="s">
        <v>2488</v>
      </c>
      <c r="Y157" s="6" t="str" cm="1">
        <f t="array" ref="Y157">_xlfn.IFS(Table1[[#This Row],[Duration in Seconds]]&lt;120,"Very short",Table1[[#This Row],[Duration in Seconds]]&lt;360,"Short",Table1[[#This Row],[Duration in Seconds]]&lt;600,"Medium",Table1[[#This Row],[Duration in Seconds]]&lt;1800,"Long",Table1[[#This Row],[Duration in Seconds]]&gt;1800,"Very Long")</f>
        <v>Very Long</v>
      </c>
    </row>
    <row r="158" spans="1:25" x14ac:dyDescent="0.3">
      <c r="A158" s="2" t="s">
        <v>1935</v>
      </c>
      <c r="B158" s="54">
        <v>14954555</v>
      </c>
      <c r="C158" s="2" t="s">
        <v>1936</v>
      </c>
      <c r="D158" s="2" t="s">
        <v>1937</v>
      </c>
      <c r="E158" s="2" t="s">
        <v>1938</v>
      </c>
      <c r="F158" s="2" t="s">
        <v>26</v>
      </c>
      <c r="G158" s="6">
        <v>5200000</v>
      </c>
      <c r="H158" s="6">
        <v>496901956</v>
      </c>
      <c r="I158" s="15">
        <v>6.6435185185185182E-3</v>
      </c>
      <c r="J158" s="8">
        <v>574</v>
      </c>
      <c r="K158" s="13">
        <v>42753</v>
      </c>
      <c r="L158" s="6">
        <v>161000</v>
      </c>
      <c r="M158" s="2" t="s">
        <v>73</v>
      </c>
      <c r="N158" s="2" t="s">
        <v>29</v>
      </c>
      <c r="O158" s="2" t="s">
        <v>28</v>
      </c>
      <c r="P158" s="2">
        <v>0</v>
      </c>
      <c r="Q158" s="6">
        <v>1486</v>
      </c>
      <c r="R158" s="13">
        <v>44460</v>
      </c>
      <c r="S158" s="2">
        <v>480</v>
      </c>
      <c r="T158" s="6">
        <v>612</v>
      </c>
      <c r="U158" s="2">
        <v>10</v>
      </c>
      <c r="V158" s="2" t="s">
        <v>29</v>
      </c>
      <c r="W158" s="2">
        <v>0</v>
      </c>
      <c r="X158" s="2" t="s">
        <v>2011</v>
      </c>
      <c r="Y158" s="6" t="str" cm="1">
        <f t="array" ref="Y158">_xlfn.IFS(Table1[[#This Row],[Duration in Seconds]]&lt;120,"Very short",Table1[[#This Row],[Duration in Seconds]]&lt;360,"Short",Table1[[#This Row],[Duration in Seconds]]&lt;600,"Medium",Table1[[#This Row],[Duration in Seconds]]&lt;1800,"Long",Table1[[#This Row],[Duration in Seconds]]&gt;1800,"Very Long")</f>
        <v>Medium</v>
      </c>
    </row>
    <row r="159" spans="1:25" x14ac:dyDescent="0.3">
      <c r="A159" s="2" t="s">
        <v>1987</v>
      </c>
      <c r="B159" s="54">
        <v>35916139</v>
      </c>
      <c r="C159" s="2" t="s">
        <v>1988</v>
      </c>
      <c r="D159" s="2" t="s">
        <v>1989</v>
      </c>
      <c r="E159" s="2" t="s">
        <v>1990</v>
      </c>
      <c r="F159" s="2" t="s">
        <v>26</v>
      </c>
      <c r="G159" s="6">
        <v>1480000</v>
      </c>
      <c r="H159" s="6">
        <v>142274414</v>
      </c>
      <c r="I159" s="15">
        <v>2.9629629629629628E-3</v>
      </c>
      <c r="J159" s="8">
        <v>256</v>
      </c>
      <c r="K159" s="13">
        <v>43064</v>
      </c>
      <c r="L159" s="6">
        <v>2000000</v>
      </c>
      <c r="M159" s="2" t="s">
        <v>27</v>
      </c>
      <c r="N159" s="2" t="s">
        <v>28</v>
      </c>
      <c r="O159" s="2" t="s">
        <v>28</v>
      </c>
      <c r="P159" s="2">
        <v>0</v>
      </c>
      <c r="Q159" s="6">
        <v>59788</v>
      </c>
      <c r="R159" s="13">
        <v>44460</v>
      </c>
      <c r="S159" s="2">
        <v>1080</v>
      </c>
      <c r="T159" s="6">
        <v>12</v>
      </c>
      <c r="U159" s="2">
        <v>3</v>
      </c>
      <c r="V159" s="2" t="s">
        <v>29</v>
      </c>
      <c r="W159" s="2">
        <v>0</v>
      </c>
      <c r="X159" s="2" t="s">
        <v>2011</v>
      </c>
      <c r="Y159" s="6" t="str" cm="1">
        <f t="array" ref="Y159">_xlfn.IFS(Table1[[#This Row],[Duration in Seconds]]&lt;120,"Very short",Table1[[#This Row],[Duration in Seconds]]&lt;360,"Short",Table1[[#This Row],[Duration in Seconds]]&lt;600,"Medium",Table1[[#This Row],[Duration in Seconds]]&lt;1800,"Long",Table1[[#This Row],[Duration in Seconds]]&gt;1800,"Very Long")</f>
        <v>Short</v>
      </c>
    </row>
    <row r="160" spans="1:25" x14ac:dyDescent="0.3">
      <c r="A160" s="2" t="s">
        <v>961</v>
      </c>
      <c r="B160" s="54">
        <v>593482</v>
      </c>
      <c r="C160" s="2" t="s">
        <v>962</v>
      </c>
      <c r="D160" s="2" t="s">
        <v>963</v>
      </c>
      <c r="E160" s="2" t="s">
        <v>964</v>
      </c>
      <c r="F160" s="2" t="s">
        <v>54</v>
      </c>
      <c r="G160" s="2">
        <v>1140000</v>
      </c>
      <c r="H160" s="2">
        <v>479856808</v>
      </c>
      <c r="I160" s="15">
        <v>9.6643518518518511E-3</v>
      </c>
      <c r="J160" s="8">
        <v>835</v>
      </c>
      <c r="K160" s="9">
        <v>44791</v>
      </c>
      <c r="L160" s="2">
        <v>17000</v>
      </c>
      <c r="M160" s="2" t="s">
        <v>27</v>
      </c>
      <c r="N160" s="2" t="s">
        <v>28</v>
      </c>
      <c r="O160" s="2" t="s">
        <v>28</v>
      </c>
      <c r="P160" s="2">
        <v>1</v>
      </c>
      <c r="Q160" s="2">
        <v>794</v>
      </c>
      <c r="R160" s="9">
        <v>44821</v>
      </c>
      <c r="S160" s="2">
        <v>1080</v>
      </c>
      <c r="T160" s="2">
        <v>2449</v>
      </c>
      <c r="U160" s="2">
        <v>28</v>
      </c>
      <c r="V160" s="2" t="s">
        <v>28</v>
      </c>
      <c r="W160" s="2">
        <v>1</v>
      </c>
      <c r="X160" s="2" t="s">
        <v>598</v>
      </c>
      <c r="Y160" s="6" t="str" cm="1">
        <f t="array" ref="Y160">_xlfn.IFS(Table1[[#This Row],[Duration in Seconds]]&lt;120,"Very short",Table1[[#This Row],[Duration in Seconds]]&lt;360,"Short",Table1[[#This Row],[Duration in Seconds]]&lt;600,"Medium",Table1[[#This Row],[Duration in Seconds]]&lt;1800,"Long",Table1[[#This Row],[Duration in Seconds]]&gt;1800,"Very Long")</f>
        <v>Long</v>
      </c>
    </row>
    <row r="161" spans="1:25" x14ac:dyDescent="0.3">
      <c r="A161" s="2" t="s">
        <v>1148</v>
      </c>
      <c r="B161" s="54">
        <v>468252</v>
      </c>
      <c r="C161" s="2" t="s">
        <v>1149</v>
      </c>
      <c r="D161" s="2" t="s">
        <v>1150</v>
      </c>
      <c r="E161" s="2" t="s">
        <v>1151</v>
      </c>
      <c r="F161" s="2" t="s">
        <v>26</v>
      </c>
      <c r="G161" s="2">
        <v>999000</v>
      </c>
      <c r="H161" s="2">
        <v>58048539</v>
      </c>
      <c r="I161" s="15">
        <v>4.9652777777777777E-3</v>
      </c>
      <c r="J161" s="8">
        <v>429</v>
      </c>
      <c r="K161" s="9">
        <v>44183</v>
      </c>
      <c r="L161" s="2">
        <v>18000</v>
      </c>
      <c r="M161" s="2" t="s">
        <v>27</v>
      </c>
      <c r="N161" s="2" t="s">
        <v>625</v>
      </c>
      <c r="O161" s="2" t="s">
        <v>28</v>
      </c>
      <c r="P161" s="2">
        <v>0</v>
      </c>
      <c r="Q161" s="2">
        <v>178</v>
      </c>
      <c r="R161" s="9">
        <v>44826</v>
      </c>
      <c r="S161" s="2">
        <v>1080</v>
      </c>
      <c r="T161" s="2">
        <v>918</v>
      </c>
      <c r="U161" s="2">
        <v>76</v>
      </c>
      <c r="V161" s="2" t="s">
        <v>29</v>
      </c>
      <c r="W161" s="2">
        <v>2</v>
      </c>
      <c r="X161" s="2" t="s">
        <v>598</v>
      </c>
      <c r="Y161" s="6" t="str" cm="1">
        <f t="array" ref="Y161">_xlfn.IFS(Table1[[#This Row],[Duration in Seconds]]&lt;120,"Very short",Table1[[#This Row],[Duration in Seconds]]&lt;360,"Short",Table1[[#This Row],[Duration in Seconds]]&lt;600,"Medium",Table1[[#This Row],[Duration in Seconds]]&lt;1800,"Long",Table1[[#This Row],[Duration in Seconds]]&gt;1800,"Very Long")</f>
        <v>Medium</v>
      </c>
    </row>
    <row r="162" spans="1:25" x14ac:dyDescent="0.3">
      <c r="A162" s="2" t="s">
        <v>1015</v>
      </c>
      <c r="B162" s="54">
        <v>3047466969</v>
      </c>
      <c r="C162" s="2" t="s">
        <v>1016</v>
      </c>
      <c r="D162" s="2" t="s">
        <v>1017</v>
      </c>
      <c r="E162" s="2" t="s">
        <v>1018</v>
      </c>
      <c r="F162" s="2" t="s">
        <v>86</v>
      </c>
      <c r="G162" s="2">
        <v>47400000</v>
      </c>
      <c r="H162" s="2">
        <v>25902163132</v>
      </c>
      <c r="I162" s="15">
        <v>3.1481481481481482E-3</v>
      </c>
      <c r="J162" s="8">
        <v>272</v>
      </c>
      <c r="K162" s="9">
        <v>41953</v>
      </c>
      <c r="L162" s="2">
        <v>13000000</v>
      </c>
      <c r="M162" s="2" t="s">
        <v>27</v>
      </c>
      <c r="N162" s="2" t="s">
        <v>29</v>
      </c>
      <c r="O162" s="2" t="s">
        <v>28</v>
      </c>
      <c r="P162" s="2">
        <v>0</v>
      </c>
      <c r="Q162" s="2">
        <v>627453</v>
      </c>
      <c r="R162" s="9">
        <v>44826</v>
      </c>
      <c r="S162" s="2">
        <v>720</v>
      </c>
      <c r="T162" s="2">
        <v>426</v>
      </c>
      <c r="U162" s="2">
        <v>53</v>
      </c>
      <c r="V162" s="2" t="s">
        <v>29</v>
      </c>
      <c r="W162" s="2">
        <v>0</v>
      </c>
      <c r="X162" s="2" t="s">
        <v>598</v>
      </c>
      <c r="Y162" s="6" t="str" cm="1">
        <f t="array" ref="Y162">_xlfn.IFS(Table1[[#This Row],[Duration in Seconds]]&lt;120,"Very short",Table1[[#This Row],[Duration in Seconds]]&lt;360,"Short",Table1[[#This Row],[Duration in Seconds]]&lt;600,"Medium",Table1[[#This Row],[Duration in Seconds]]&lt;1800,"Long",Table1[[#This Row],[Duration in Seconds]]&gt;1800,"Very Long")</f>
        <v>Short</v>
      </c>
    </row>
    <row r="163" spans="1:25" x14ac:dyDescent="0.3">
      <c r="A163" s="2" t="s">
        <v>1872</v>
      </c>
      <c r="B163" s="54">
        <v>2265213</v>
      </c>
      <c r="C163" s="2" t="s">
        <v>1873</v>
      </c>
      <c r="D163" s="2" t="s">
        <v>1874</v>
      </c>
      <c r="E163" s="2" t="s">
        <v>1106</v>
      </c>
      <c r="F163" s="2" t="s">
        <v>54</v>
      </c>
      <c r="G163" s="6">
        <v>2610000</v>
      </c>
      <c r="H163" s="6">
        <v>686652710</v>
      </c>
      <c r="I163" s="15">
        <v>6.9444444444444441E-3</v>
      </c>
      <c r="J163" s="8">
        <v>600</v>
      </c>
      <c r="K163" s="13">
        <v>44762</v>
      </c>
      <c r="L163" s="6">
        <v>26000</v>
      </c>
      <c r="M163" s="2" t="s">
        <v>27</v>
      </c>
      <c r="N163" s="2" t="s">
        <v>29</v>
      </c>
      <c r="O163" s="2" t="s">
        <v>28</v>
      </c>
      <c r="P163" s="2">
        <v>0</v>
      </c>
      <c r="Q163" s="6">
        <v>636</v>
      </c>
      <c r="R163" s="13">
        <v>44825</v>
      </c>
      <c r="S163" s="2">
        <v>2160</v>
      </c>
      <c r="T163" s="6">
        <v>417</v>
      </c>
      <c r="U163" s="2">
        <v>15</v>
      </c>
      <c r="V163" s="2" t="s">
        <v>29</v>
      </c>
      <c r="W163" s="2">
        <v>0</v>
      </c>
      <c r="X163" s="2" t="s">
        <v>2011</v>
      </c>
      <c r="Y163" s="6" t="str" cm="1">
        <f t="array" ref="Y163">_xlfn.IFS(Table1[[#This Row],[Duration in Seconds]]&lt;120,"Very short",Table1[[#This Row],[Duration in Seconds]]&lt;360,"Short",Table1[[#This Row],[Duration in Seconds]]&lt;600,"Medium",Table1[[#This Row],[Duration in Seconds]]&lt;1800,"Long",Table1[[#This Row],[Duration in Seconds]]&gt;1800,"Very Long")</f>
        <v>Long</v>
      </c>
    </row>
    <row r="164" spans="1:25" x14ac:dyDescent="0.3">
      <c r="A164" s="3" t="s">
        <v>1610</v>
      </c>
      <c r="B164" s="54">
        <v>408122</v>
      </c>
      <c r="C164" s="4" t="s">
        <v>1611</v>
      </c>
      <c r="D164" s="3" t="s">
        <v>1612</v>
      </c>
      <c r="E164" s="3" t="s">
        <v>1613</v>
      </c>
      <c r="F164" s="2" t="s">
        <v>26</v>
      </c>
      <c r="G164" s="6">
        <v>118000</v>
      </c>
      <c r="H164" s="2">
        <v>12626003</v>
      </c>
      <c r="I164" s="16">
        <v>1.4074074074074074E-2</v>
      </c>
      <c r="J164" s="8">
        <v>1216</v>
      </c>
      <c r="K164" s="9">
        <v>44589</v>
      </c>
      <c r="L164" s="6">
        <v>7000</v>
      </c>
      <c r="M164" s="2" t="s">
        <v>1464</v>
      </c>
      <c r="N164" s="2" t="s">
        <v>28</v>
      </c>
      <c r="O164" s="2" t="s">
        <v>28</v>
      </c>
      <c r="P164" s="2">
        <v>0</v>
      </c>
      <c r="Q164" s="6">
        <v>410</v>
      </c>
      <c r="R164" s="9">
        <v>44620</v>
      </c>
      <c r="S164" s="2">
        <v>1440</v>
      </c>
      <c r="T164" s="2">
        <v>360</v>
      </c>
      <c r="U164" s="2">
        <v>29</v>
      </c>
      <c r="V164" s="2" t="s">
        <v>29</v>
      </c>
      <c r="W164" s="2">
        <v>1</v>
      </c>
      <c r="X164" s="2" t="s">
        <v>1719</v>
      </c>
      <c r="Y164" s="6" t="str" cm="1">
        <f t="array" ref="Y164">_xlfn.IFS(Table1[[#This Row],[Duration in Seconds]]&lt;120,"Very short",Table1[[#This Row],[Duration in Seconds]]&lt;360,"Short",Table1[[#This Row],[Duration in Seconds]]&lt;600,"Medium",Table1[[#This Row],[Duration in Seconds]]&lt;1800,"Long",Table1[[#This Row],[Duration in Seconds]]&gt;1800,"Very Long")</f>
        <v>Long</v>
      </c>
    </row>
    <row r="165" spans="1:25" x14ac:dyDescent="0.3">
      <c r="A165" s="2" t="s">
        <v>2313</v>
      </c>
      <c r="B165" s="54">
        <v>2914479</v>
      </c>
      <c r="C165" s="2" t="s">
        <v>2314</v>
      </c>
      <c r="D165" s="2" t="s">
        <v>2315</v>
      </c>
      <c r="E165" s="2" t="s">
        <v>2316</v>
      </c>
      <c r="F165" s="2" t="s">
        <v>54</v>
      </c>
      <c r="G165" s="6">
        <v>13100000</v>
      </c>
      <c r="H165" s="6">
        <v>3964301413</v>
      </c>
      <c r="I165" s="17">
        <v>3.6342592592592594E-3</v>
      </c>
      <c r="J165" s="8">
        <v>314</v>
      </c>
      <c r="K165" s="9">
        <v>44820</v>
      </c>
      <c r="L165" s="6">
        <v>9600</v>
      </c>
      <c r="M165" s="2" t="s">
        <v>27</v>
      </c>
      <c r="N165" s="2" t="s">
        <v>28</v>
      </c>
      <c r="O165" s="2" t="s">
        <v>28</v>
      </c>
      <c r="P165" s="2">
        <v>0</v>
      </c>
      <c r="Q165" s="2">
        <v>3770</v>
      </c>
      <c r="R165" s="9">
        <v>44792</v>
      </c>
      <c r="S165" s="2">
        <v>720</v>
      </c>
      <c r="T165" s="2">
        <v>16629</v>
      </c>
      <c r="U165" s="2">
        <v>44</v>
      </c>
      <c r="V165" s="2" t="s">
        <v>29</v>
      </c>
      <c r="W165" s="2">
        <v>0</v>
      </c>
      <c r="X165" s="2" t="s">
        <v>2488</v>
      </c>
      <c r="Y165" s="6" t="str" cm="1">
        <f t="array" ref="Y165">_xlfn.IFS(Table1[[#This Row],[Duration in Seconds]]&lt;120,"Very short",Table1[[#This Row],[Duration in Seconds]]&lt;360,"Short",Table1[[#This Row],[Duration in Seconds]]&lt;600,"Medium",Table1[[#This Row],[Duration in Seconds]]&lt;1800,"Long",Table1[[#This Row],[Duration in Seconds]]&gt;1800,"Very Long")</f>
        <v>Short</v>
      </c>
    </row>
    <row r="166" spans="1:25" x14ac:dyDescent="0.3">
      <c r="A166" s="27" t="s">
        <v>2984</v>
      </c>
      <c r="B166" s="54">
        <v>2754733</v>
      </c>
      <c r="C166" s="2" t="s">
        <v>2423</v>
      </c>
      <c r="D166" s="2" t="s">
        <v>1838</v>
      </c>
      <c r="E166" s="2" t="s">
        <v>815</v>
      </c>
      <c r="F166" s="2" t="s">
        <v>54</v>
      </c>
      <c r="G166" s="6">
        <v>3530000</v>
      </c>
      <c r="H166" s="6">
        <v>339868101</v>
      </c>
      <c r="I166" s="15">
        <v>0.43328703703703703</v>
      </c>
      <c r="J166" s="8">
        <v>37436</v>
      </c>
      <c r="K166" s="9">
        <v>43695</v>
      </c>
      <c r="L166" s="6">
        <v>57000</v>
      </c>
      <c r="M166" s="2" t="s">
        <v>27</v>
      </c>
      <c r="N166" s="2" t="s">
        <v>28</v>
      </c>
      <c r="O166" s="2" t="s">
        <v>28</v>
      </c>
      <c r="P166" s="2">
        <v>0</v>
      </c>
      <c r="Q166" s="2">
        <v>593</v>
      </c>
      <c r="R166" s="9">
        <v>44809</v>
      </c>
      <c r="S166" s="2">
        <v>1080</v>
      </c>
      <c r="T166" s="2">
        <v>7487</v>
      </c>
      <c r="U166" s="2">
        <v>150</v>
      </c>
      <c r="V166" s="2" t="s">
        <v>29</v>
      </c>
      <c r="W166" s="2">
        <v>67</v>
      </c>
      <c r="X166" s="2" t="s">
        <v>2488</v>
      </c>
      <c r="Y166" s="6" t="str" cm="1">
        <f t="array" ref="Y166">_xlfn.IFS(Table1[[#This Row],[Duration in Seconds]]&lt;120,"Very short",Table1[[#This Row],[Duration in Seconds]]&lt;360,"Short",Table1[[#This Row],[Duration in Seconds]]&lt;600,"Medium",Table1[[#This Row],[Duration in Seconds]]&lt;1800,"Long",Table1[[#This Row],[Duration in Seconds]]&gt;1800,"Very Long")</f>
        <v>Very Long</v>
      </c>
    </row>
    <row r="167" spans="1:25" x14ac:dyDescent="0.3">
      <c r="A167" s="2" t="s">
        <v>1114</v>
      </c>
      <c r="B167" s="54">
        <v>725951</v>
      </c>
      <c r="C167" s="2" t="s">
        <v>1115</v>
      </c>
      <c r="D167" s="2" t="s">
        <v>1111</v>
      </c>
      <c r="E167" s="2" t="s">
        <v>357</v>
      </c>
      <c r="F167" s="2" t="s">
        <v>26</v>
      </c>
      <c r="G167" s="2">
        <v>71800000</v>
      </c>
      <c r="H167" s="2">
        <v>620960291</v>
      </c>
      <c r="I167" s="15">
        <v>2.1180555555555553E-3</v>
      </c>
      <c r="J167" s="8">
        <v>183</v>
      </c>
      <c r="K167" s="9">
        <v>44293</v>
      </c>
      <c r="L167" s="2">
        <v>39000</v>
      </c>
      <c r="M167" s="2" t="s">
        <v>73</v>
      </c>
      <c r="N167" s="2" t="s">
        <v>29</v>
      </c>
      <c r="O167" s="2" t="s">
        <v>28</v>
      </c>
      <c r="P167" s="2">
        <v>0</v>
      </c>
      <c r="Q167" s="2">
        <v>849</v>
      </c>
      <c r="R167" s="9">
        <v>44552</v>
      </c>
      <c r="S167" s="2">
        <v>1080</v>
      </c>
      <c r="T167" s="2">
        <v>120</v>
      </c>
      <c r="U167" s="2">
        <v>2</v>
      </c>
      <c r="V167" s="2" t="s">
        <v>29</v>
      </c>
      <c r="W167" s="2">
        <v>2</v>
      </c>
      <c r="X167" s="2" t="s">
        <v>598</v>
      </c>
      <c r="Y167" s="6" t="str" cm="1">
        <f t="array" ref="Y167">_xlfn.IFS(Table1[[#This Row],[Duration in Seconds]]&lt;120,"Very short",Table1[[#This Row],[Duration in Seconds]]&lt;360,"Short",Table1[[#This Row],[Duration in Seconds]]&lt;600,"Medium",Table1[[#This Row],[Duration in Seconds]]&lt;1800,"Long",Table1[[#This Row],[Duration in Seconds]]&gt;1800,"Very Long")</f>
        <v>Short</v>
      </c>
    </row>
    <row r="168" spans="1:25" x14ac:dyDescent="0.3">
      <c r="A168" s="2" t="s">
        <v>710</v>
      </c>
      <c r="B168" s="54">
        <v>57893</v>
      </c>
      <c r="C168" s="2" t="s">
        <v>711</v>
      </c>
      <c r="D168" s="2" t="s">
        <v>712</v>
      </c>
      <c r="E168" s="2" t="s">
        <v>713</v>
      </c>
      <c r="F168" s="2" t="s">
        <v>54</v>
      </c>
      <c r="G168" s="2">
        <v>1020000</v>
      </c>
      <c r="H168" s="2">
        <v>130995381</v>
      </c>
      <c r="I168" s="15">
        <v>8.3333333333333339E-4</v>
      </c>
      <c r="J168" s="8">
        <v>72</v>
      </c>
      <c r="K168" s="9">
        <v>44817</v>
      </c>
      <c r="L168" s="2">
        <v>2700</v>
      </c>
      <c r="M168" s="2" t="s">
        <v>54</v>
      </c>
      <c r="N168" s="2" t="s">
        <v>29</v>
      </c>
      <c r="O168" s="2" t="s">
        <v>28</v>
      </c>
      <c r="P168" s="2">
        <v>0</v>
      </c>
      <c r="Q168" s="2">
        <v>164</v>
      </c>
      <c r="R168" s="9">
        <v>44825</v>
      </c>
      <c r="S168" s="2">
        <v>2160</v>
      </c>
      <c r="T168" s="2">
        <v>97</v>
      </c>
      <c r="U168" s="2">
        <v>14</v>
      </c>
      <c r="V168" s="2" t="s">
        <v>29</v>
      </c>
      <c r="W168" s="2">
        <v>0</v>
      </c>
      <c r="X168" s="2" t="s">
        <v>598</v>
      </c>
      <c r="Y168" s="6" t="str" cm="1">
        <f t="array" ref="Y168">_xlfn.IFS(Table1[[#This Row],[Duration in Seconds]]&lt;120,"Very short",Table1[[#This Row],[Duration in Seconds]]&lt;360,"Short",Table1[[#This Row],[Duration in Seconds]]&lt;600,"Medium",Table1[[#This Row],[Duration in Seconds]]&lt;1800,"Long",Table1[[#This Row],[Duration in Seconds]]&gt;1800,"Very Long")</f>
        <v>Very short</v>
      </c>
    </row>
    <row r="169" spans="1:25" x14ac:dyDescent="0.3">
      <c r="A169" s="2" t="s">
        <v>685</v>
      </c>
      <c r="B169" s="54">
        <v>988769</v>
      </c>
      <c r="C169" s="2" t="s">
        <v>686</v>
      </c>
      <c r="D169" s="2" t="s">
        <v>687</v>
      </c>
      <c r="E169" s="2" t="s">
        <v>688</v>
      </c>
      <c r="F169" s="2" t="s">
        <v>54</v>
      </c>
      <c r="G169" s="2">
        <v>13100000</v>
      </c>
      <c r="H169" s="2">
        <v>3964301413</v>
      </c>
      <c r="I169" s="15">
        <v>3.2708333333333332E-2</v>
      </c>
      <c r="J169" s="8">
        <v>2826</v>
      </c>
      <c r="K169" s="9">
        <v>43399</v>
      </c>
      <c r="L169" s="2">
        <v>6500</v>
      </c>
      <c r="M169" s="2" t="s">
        <v>27</v>
      </c>
      <c r="N169" s="2" t="s">
        <v>29</v>
      </c>
      <c r="O169" s="2" t="s">
        <v>28</v>
      </c>
      <c r="P169" s="2">
        <v>2</v>
      </c>
      <c r="Q169" s="2">
        <v>2008</v>
      </c>
      <c r="R169" s="9">
        <v>44821</v>
      </c>
      <c r="S169" s="2">
        <v>1080</v>
      </c>
      <c r="T169" s="2">
        <v>16629</v>
      </c>
      <c r="U169" s="2">
        <v>180</v>
      </c>
      <c r="V169" s="2" t="s">
        <v>28</v>
      </c>
      <c r="W169" s="2">
        <v>0</v>
      </c>
      <c r="X169" s="2" t="s">
        <v>598</v>
      </c>
      <c r="Y169" s="6" t="str" cm="1">
        <f t="array" ref="Y169">_xlfn.IFS(Table1[[#This Row],[Duration in Seconds]]&lt;120,"Very short",Table1[[#This Row],[Duration in Seconds]]&lt;360,"Short",Table1[[#This Row],[Duration in Seconds]]&lt;600,"Medium",Table1[[#This Row],[Duration in Seconds]]&lt;1800,"Long",Table1[[#This Row],[Duration in Seconds]]&gt;1800,"Very Long")</f>
        <v>Very Long</v>
      </c>
    </row>
    <row r="170" spans="1:25" x14ac:dyDescent="0.3">
      <c r="A170" s="3" t="s">
        <v>1525</v>
      </c>
      <c r="B170" s="54">
        <v>37012</v>
      </c>
      <c r="C170" s="4" t="s">
        <v>1526</v>
      </c>
      <c r="D170" s="3" t="s">
        <v>1527</v>
      </c>
      <c r="E170" s="3" t="s">
        <v>1528</v>
      </c>
      <c r="F170" s="2" t="s">
        <v>26</v>
      </c>
      <c r="G170" s="6">
        <v>365000</v>
      </c>
      <c r="H170" s="2">
        <v>67074595</v>
      </c>
      <c r="I170" s="16">
        <v>4.9305555555555552E-3</v>
      </c>
      <c r="J170" s="8">
        <v>426</v>
      </c>
      <c r="K170" s="9">
        <v>44817</v>
      </c>
      <c r="L170" s="6">
        <v>492000</v>
      </c>
      <c r="M170" s="2" t="s">
        <v>226</v>
      </c>
      <c r="N170" s="2" t="s">
        <v>29</v>
      </c>
      <c r="O170" s="2" t="s">
        <v>28</v>
      </c>
      <c r="P170" s="2">
        <v>0</v>
      </c>
      <c r="Q170" s="6">
        <v>36</v>
      </c>
      <c r="R170" s="9">
        <v>44821</v>
      </c>
      <c r="S170" s="2">
        <v>1080</v>
      </c>
      <c r="T170" s="2">
        <v>473</v>
      </c>
      <c r="U170" s="2">
        <v>8</v>
      </c>
      <c r="V170" s="2" t="s">
        <v>29</v>
      </c>
      <c r="W170" s="2">
        <v>2</v>
      </c>
      <c r="X170" s="2" t="s">
        <v>1719</v>
      </c>
      <c r="Y170" s="6" t="str" cm="1">
        <f t="array" ref="Y170">_xlfn.IFS(Table1[[#This Row],[Duration in Seconds]]&lt;120,"Very short",Table1[[#This Row],[Duration in Seconds]]&lt;360,"Short",Table1[[#This Row],[Duration in Seconds]]&lt;600,"Medium",Table1[[#This Row],[Duration in Seconds]]&lt;1800,"Long",Table1[[#This Row],[Duration in Seconds]]&gt;1800,"Very Long")</f>
        <v>Medium</v>
      </c>
    </row>
    <row r="171" spans="1:25" x14ac:dyDescent="0.3">
      <c r="A171" s="2" t="s">
        <v>1844</v>
      </c>
      <c r="B171" s="54">
        <v>702232</v>
      </c>
      <c r="C171" s="2" t="s">
        <v>1845</v>
      </c>
      <c r="D171" s="2" t="s">
        <v>1846</v>
      </c>
      <c r="E171" s="2" t="s">
        <v>1847</v>
      </c>
      <c r="F171" s="2" t="s">
        <v>54</v>
      </c>
      <c r="G171" s="6">
        <v>36300000</v>
      </c>
      <c r="H171" s="6">
        <v>6761664549</v>
      </c>
      <c r="I171" s="17">
        <v>8.7152777777777784E-3</v>
      </c>
      <c r="J171" s="8">
        <v>753</v>
      </c>
      <c r="K171" s="13">
        <v>44663</v>
      </c>
      <c r="L171" s="6">
        <v>18000</v>
      </c>
      <c r="M171" s="2" t="s">
        <v>27</v>
      </c>
      <c r="N171" s="2" t="s">
        <v>28</v>
      </c>
      <c r="O171" s="2" t="s">
        <v>28</v>
      </c>
      <c r="P171" s="2">
        <v>0</v>
      </c>
      <c r="Q171" s="6">
        <v>274</v>
      </c>
      <c r="R171" s="13">
        <v>44824</v>
      </c>
      <c r="S171" s="2">
        <v>1080</v>
      </c>
      <c r="T171" s="6">
        <v>186562</v>
      </c>
      <c r="U171" s="2">
        <v>1000</v>
      </c>
      <c r="V171" s="2" t="s">
        <v>29</v>
      </c>
      <c r="W171" s="2">
        <v>0</v>
      </c>
      <c r="X171" s="2" t="s">
        <v>2011</v>
      </c>
      <c r="Y171" s="6" t="str" cm="1">
        <f t="array" ref="Y171">_xlfn.IFS(Table1[[#This Row],[Duration in Seconds]]&lt;120,"Very short",Table1[[#This Row],[Duration in Seconds]]&lt;360,"Short",Table1[[#This Row],[Duration in Seconds]]&lt;600,"Medium",Table1[[#This Row],[Duration in Seconds]]&lt;1800,"Long",Table1[[#This Row],[Duration in Seconds]]&gt;1800,"Very Long")</f>
        <v>Long</v>
      </c>
    </row>
    <row r="172" spans="1:25" x14ac:dyDescent="0.3">
      <c r="A172" s="2" t="s">
        <v>2359</v>
      </c>
      <c r="B172" s="54">
        <v>23957649</v>
      </c>
      <c r="C172" s="2" t="s">
        <v>2360</v>
      </c>
      <c r="D172" s="2" t="s">
        <v>2361</v>
      </c>
      <c r="E172" s="2" t="s">
        <v>2362</v>
      </c>
      <c r="F172" s="2" t="s">
        <v>54</v>
      </c>
      <c r="G172" s="6">
        <v>3970000</v>
      </c>
      <c r="H172" s="6">
        <v>173568424</v>
      </c>
      <c r="I172" s="17">
        <v>2.7430555555555555E-2</v>
      </c>
      <c r="J172" s="8">
        <v>2370</v>
      </c>
      <c r="K172" s="9">
        <v>43288</v>
      </c>
      <c r="L172" s="6">
        <v>759000</v>
      </c>
      <c r="M172" s="2" t="s">
        <v>27</v>
      </c>
      <c r="N172" s="2" t="s">
        <v>28</v>
      </c>
      <c r="O172" s="2" t="s">
        <v>28</v>
      </c>
      <c r="P172" s="2">
        <v>3</v>
      </c>
      <c r="Q172" s="2">
        <v>17518</v>
      </c>
      <c r="R172" s="9">
        <v>44826</v>
      </c>
      <c r="S172" s="2">
        <v>1080</v>
      </c>
      <c r="T172" s="2">
        <v>217</v>
      </c>
      <c r="U172" s="2">
        <v>12</v>
      </c>
      <c r="V172" s="2" t="s">
        <v>29</v>
      </c>
      <c r="W172" s="2">
        <v>9</v>
      </c>
      <c r="X172" s="2" t="s">
        <v>2488</v>
      </c>
      <c r="Y172" s="6" t="str" cm="1">
        <f t="array" ref="Y172">_xlfn.IFS(Table1[[#This Row],[Duration in Seconds]]&lt;120,"Very short",Table1[[#This Row],[Duration in Seconds]]&lt;360,"Short",Table1[[#This Row],[Duration in Seconds]]&lt;600,"Medium",Table1[[#This Row],[Duration in Seconds]]&lt;1800,"Long",Table1[[#This Row],[Duration in Seconds]]&gt;1800,"Very Long")</f>
        <v>Very Long</v>
      </c>
    </row>
    <row r="173" spans="1:25" x14ac:dyDescent="0.3">
      <c r="A173" s="2" t="s">
        <v>2429</v>
      </c>
      <c r="B173" s="54">
        <v>3869125</v>
      </c>
      <c r="C173" s="2" t="s">
        <v>2430</v>
      </c>
      <c r="D173" s="2" t="s">
        <v>1766</v>
      </c>
      <c r="E173" s="2" t="s">
        <v>1767</v>
      </c>
      <c r="F173" s="2" t="s">
        <v>26</v>
      </c>
      <c r="G173" s="6">
        <v>4220000</v>
      </c>
      <c r="H173" s="6">
        <v>310624827</v>
      </c>
      <c r="I173" s="15">
        <v>7.789351851851852E-3</v>
      </c>
      <c r="J173" s="8">
        <v>673</v>
      </c>
      <c r="K173" s="9">
        <v>44736</v>
      </c>
      <c r="L173" s="6">
        <v>122000</v>
      </c>
      <c r="M173" s="2" t="s">
        <v>27</v>
      </c>
      <c r="N173" s="2" t="s">
        <v>28</v>
      </c>
      <c r="O173" s="2" t="s">
        <v>28</v>
      </c>
      <c r="P173" s="2">
        <v>0</v>
      </c>
      <c r="Q173" s="2">
        <v>2983</v>
      </c>
      <c r="R173" s="9">
        <v>44826</v>
      </c>
      <c r="S173" s="2">
        <v>1080</v>
      </c>
      <c r="T173" s="2">
        <v>253</v>
      </c>
      <c r="U173" s="2">
        <v>25</v>
      </c>
      <c r="V173" s="2" t="s">
        <v>29</v>
      </c>
      <c r="W173" s="2">
        <v>1</v>
      </c>
      <c r="X173" s="2" t="s">
        <v>2488</v>
      </c>
      <c r="Y173" s="6" t="str" cm="1">
        <f t="array" ref="Y173">_xlfn.IFS(Table1[[#This Row],[Duration in Seconds]]&lt;120,"Very short",Table1[[#This Row],[Duration in Seconds]]&lt;360,"Short",Table1[[#This Row],[Duration in Seconds]]&lt;600,"Medium",Table1[[#This Row],[Duration in Seconds]]&lt;1800,"Long",Table1[[#This Row],[Duration in Seconds]]&gt;1800,"Very Long")</f>
        <v>Long</v>
      </c>
    </row>
    <row r="174" spans="1:25" x14ac:dyDescent="0.3">
      <c r="A174" s="2" t="s">
        <v>693</v>
      </c>
      <c r="B174" s="54">
        <v>323225</v>
      </c>
      <c r="C174" s="2" t="s">
        <v>694</v>
      </c>
      <c r="D174" s="2" t="s">
        <v>691</v>
      </c>
      <c r="E174" s="2" t="s">
        <v>692</v>
      </c>
      <c r="F174" s="2" t="s">
        <v>26</v>
      </c>
      <c r="G174" s="2">
        <v>24000000</v>
      </c>
      <c r="H174" s="2">
        <v>296395381</v>
      </c>
      <c r="I174" s="15">
        <v>3.5532407407407405E-3</v>
      </c>
      <c r="J174" s="8">
        <v>307</v>
      </c>
      <c r="K174" s="9">
        <v>44801</v>
      </c>
      <c r="L174" s="2">
        <v>9200</v>
      </c>
      <c r="M174" s="2" t="s">
        <v>27</v>
      </c>
      <c r="N174" s="2" t="s">
        <v>625</v>
      </c>
      <c r="O174" s="2" t="s">
        <v>28</v>
      </c>
      <c r="P174" s="2">
        <v>0</v>
      </c>
      <c r="Q174" s="2">
        <v>280</v>
      </c>
      <c r="R174" s="9">
        <v>44826</v>
      </c>
      <c r="S174" s="2">
        <v>1080</v>
      </c>
      <c r="T174" s="2">
        <v>203</v>
      </c>
      <c r="U174" s="2">
        <v>1</v>
      </c>
      <c r="V174" s="2" t="s">
        <v>29</v>
      </c>
      <c r="W174" s="2">
        <v>0</v>
      </c>
      <c r="X174" s="2" t="s">
        <v>598</v>
      </c>
      <c r="Y174" s="6" t="str" cm="1">
        <f t="array" ref="Y174">_xlfn.IFS(Table1[[#This Row],[Duration in Seconds]]&lt;120,"Very short",Table1[[#This Row],[Duration in Seconds]]&lt;360,"Short",Table1[[#This Row],[Duration in Seconds]]&lt;600,"Medium",Table1[[#This Row],[Duration in Seconds]]&lt;1800,"Long",Table1[[#This Row],[Duration in Seconds]]&gt;1800,"Very Long")</f>
        <v>Short</v>
      </c>
    </row>
    <row r="175" spans="1:25" x14ac:dyDescent="0.3">
      <c r="A175" s="2" t="s">
        <v>2355</v>
      </c>
      <c r="B175" s="54">
        <v>634297</v>
      </c>
      <c r="C175" s="2" t="s">
        <v>2356</v>
      </c>
      <c r="D175" s="2" t="s">
        <v>2357</v>
      </c>
      <c r="E175" s="2" t="s">
        <v>2358</v>
      </c>
      <c r="F175" s="2" t="s">
        <v>26</v>
      </c>
      <c r="G175" s="6">
        <v>2390000</v>
      </c>
      <c r="H175" s="6">
        <v>296000466</v>
      </c>
      <c r="I175" s="17">
        <v>2.2916666666666667E-3</v>
      </c>
      <c r="J175" s="8">
        <v>198</v>
      </c>
      <c r="K175" s="9">
        <v>44349</v>
      </c>
      <c r="L175" s="6">
        <v>19000</v>
      </c>
      <c r="M175" s="2" t="s">
        <v>27</v>
      </c>
      <c r="N175" s="2" t="s">
        <v>28</v>
      </c>
      <c r="O175" s="2" t="s">
        <v>28</v>
      </c>
      <c r="P175" s="2">
        <v>0</v>
      </c>
      <c r="Q175" s="2">
        <v>120</v>
      </c>
      <c r="R175" s="9">
        <v>44809</v>
      </c>
      <c r="S175" s="2">
        <v>1080</v>
      </c>
      <c r="T175" s="2">
        <v>202</v>
      </c>
      <c r="U175" s="2">
        <v>1</v>
      </c>
      <c r="V175" s="2" t="s">
        <v>29</v>
      </c>
      <c r="W175" s="2">
        <v>0</v>
      </c>
      <c r="X175" s="2" t="s">
        <v>2488</v>
      </c>
      <c r="Y175" s="6" t="str" cm="1">
        <f t="array" ref="Y175">_xlfn.IFS(Table1[[#This Row],[Duration in Seconds]]&lt;120,"Very short",Table1[[#This Row],[Duration in Seconds]]&lt;360,"Short",Table1[[#This Row],[Duration in Seconds]]&lt;600,"Medium",Table1[[#This Row],[Duration in Seconds]]&lt;1800,"Long",Table1[[#This Row],[Duration in Seconds]]&gt;1800,"Very Long")</f>
        <v>Short</v>
      </c>
    </row>
    <row r="176" spans="1:25" x14ac:dyDescent="0.3">
      <c r="A176" s="2" t="s">
        <v>1084</v>
      </c>
      <c r="B176" s="54">
        <v>3449026</v>
      </c>
      <c r="C176" s="2" t="s">
        <v>1085</v>
      </c>
      <c r="D176" s="2" t="s">
        <v>1082</v>
      </c>
      <c r="E176" s="2" t="s">
        <v>1083</v>
      </c>
      <c r="F176" s="2" t="s">
        <v>54</v>
      </c>
      <c r="G176" s="2">
        <v>10600000</v>
      </c>
      <c r="H176" s="2">
        <v>6328250813</v>
      </c>
      <c r="I176" s="15">
        <v>2.3032407407407407E-3</v>
      </c>
      <c r="J176" s="8">
        <v>199</v>
      </c>
      <c r="K176" s="9">
        <v>44817</v>
      </c>
      <c r="L176" s="2">
        <v>17000</v>
      </c>
      <c r="M176" s="2" t="s">
        <v>27</v>
      </c>
      <c r="N176" s="2" t="s">
        <v>29</v>
      </c>
      <c r="O176" s="2" t="s">
        <v>28</v>
      </c>
      <c r="P176" s="2">
        <v>1</v>
      </c>
      <c r="Q176" s="2">
        <v>1100</v>
      </c>
      <c r="R176" s="9">
        <v>44826</v>
      </c>
      <c r="S176" s="2">
        <v>1080</v>
      </c>
      <c r="T176" s="2">
        <v>2583</v>
      </c>
      <c r="U176" s="2">
        <v>202</v>
      </c>
      <c r="V176" s="2" t="s">
        <v>29</v>
      </c>
      <c r="W176" s="2">
        <v>0</v>
      </c>
      <c r="X176" s="2" t="s">
        <v>598</v>
      </c>
      <c r="Y176" s="6" t="str" cm="1">
        <f t="array" ref="Y176">_xlfn.IFS(Table1[[#This Row],[Duration in Seconds]]&lt;120,"Very short",Table1[[#This Row],[Duration in Seconds]]&lt;360,"Short",Table1[[#This Row],[Duration in Seconds]]&lt;600,"Medium",Table1[[#This Row],[Duration in Seconds]]&lt;1800,"Long",Table1[[#This Row],[Duration in Seconds]]&gt;1800,"Very Long")</f>
        <v>Short</v>
      </c>
    </row>
    <row r="177" spans="1:25" x14ac:dyDescent="0.3">
      <c r="A177" s="2" t="s">
        <v>1170</v>
      </c>
      <c r="B177" s="54">
        <v>1354030</v>
      </c>
      <c r="C177" s="2" t="s">
        <v>1171</v>
      </c>
      <c r="D177" s="2" t="s">
        <v>1172</v>
      </c>
      <c r="E177" s="2" t="s">
        <v>1173</v>
      </c>
      <c r="F177" s="2" t="s">
        <v>54</v>
      </c>
      <c r="G177" s="2">
        <v>68700000</v>
      </c>
      <c r="H177" s="2">
        <v>3139694002</v>
      </c>
      <c r="I177" s="15">
        <v>6.2268518518518515E-3</v>
      </c>
      <c r="J177" s="8">
        <v>538</v>
      </c>
      <c r="K177" s="9">
        <v>44160</v>
      </c>
      <c r="L177" s="2">
        <v>19000</v>
      </c>
      <c r="M177" s="2" t="s">
        <v>27</v>
      </c>
      <c r="N177" s="2" t="s">
        <v>28</v>
      </c>
      <c r="O177" s="2" t="s">
        <v>28</v>
      </c>
      <c r="P177" s="2">
        <v>3</v>
      </c>
      <c r="Q177" s="2">
        <v>728</v>
      </c>
      <c r="R177" s="9">
        <v>44811</v>
      </c>
      <c r="S177" s="2">
        <v>1080</v>
      </c>
      <c r="T177" s="2">
        <v>5322</v>
      </c>
      <c r="U177" s="2">
        <v>77</v>
      </c>
      <c r="V177" s="2" t="s">
        <v>29</v>
      </c>
      <c r="W177" s="2">
        <v>13</v>
      </c>
      <c r="X177" s="2" t="s">
        <v>598</v>
      </c>
      <c r="Y177" s="6" t="str" cm="1">
        <f t="array" ref="Y177">_xlfn.IFS(Table1[[#This Row],[Duration in Seconds]]&lt;120,"Very short",Table1[[#This Row],[Duration in Seconds]]&lt;360,"Short",Table1[[#This Row],[Duration in Seconds]]&lt;600,"Medium",Table1[[#This Row],[Duration in Seconds]]&lt;1800,"Long",Table1[[#This Row],[Duration in Seconds]]&gt;1800,"Very Long")</f>
        <v>Medium</v>
      </c>
    </row>
    <row r="178" spans="1:25" x14ac:dyDescent="0.3">
      <c r="A178" s="3" t="s">
        <v>1707</v>
      </c>
      <c r="B178" s="54">
        <v>69848</v>
      </c>
      <c r="C178" s="3" t="s">
        <v>1708</v>
      </c>
      <c r="D178" s="3" t="s">
        <v>1709</v>
      </c>
      <c r="E178" s="2" t="s">
        <v>1710</v>
      </c>
      <c r="F178" s="3" t="s">
        <v>26</v>
      </c>
      <c r="G178" s="6">
        <v>138000</v>
      </c>
      <c r="H178" s="2">
        <v>10801516</v>
      </c>
      <c r="I178" s="16">
        <v>7.4884259259259262E-3</v>
      </c>
      <c r="J178" s="8">
        <v>647</v>
      </c>
      <c r="K178" s="9">
        <v>44796</v>
      </c>
      <c r="L178" s="6">
        <v>4900</v>
      </c>
      <c r="M178" s="2" t="s">
        <v>226</v>
      </c>
      <c r="N178" s="2" t="s">
        <v>28</v>
      </c>
      <c r="O178" s="2" t="s">
        <v>28</v>
      </c>
      <c r="P178" s="2">
        <v>0</v>
      </c>
      <c r="Q178" s="6">
        <v>297</v>
      </c>
      <c r="R178" s="9">
        <v>44797</v>
      </c>
      <c r="S178" s="2">
        <v>2160</v>
      </c>
      <c r="T178" s="2">
        <v>136</v>
      </c>
      <c r="U178" s="2">
        <v>6</v>
      </c>
      <c r="V178" s="2" t="s">
        <v>29</v>
      </c>
      <c r="W178" s="2">
        <v>0</v>
      </c>
      <c r="X178" s="2" t="s">
        <v>1719</v>
      </c>
      <c r="Y178" s="6" t="str" cm="1">
        <f t="array" ref="Y178">_xlfn.IFS(Table1[[#This Row],[Duration in Seconds]]&lt;120,"Very short",Table1[[#This Row],[Duration in Seconds]]&lt;360,"Short",Table1[[#This Row],[Duration in Seconds]]&lt;600,"Medium",Table1[[#This Row],[Duration in Seconds]]&lt;1800,"Long",Table1[[#This Row],[Duration in Seconds]]&gt;1800,"Very Long")</f>
        <v>Long</v>
      </c>
    </row>
    <row r="179" spans="1:25" x14ac:dyDescent="0.3">
      <c r="A179" s="2" t="s">
        <v>2245</v>
      </c>
      <c r="B179" s="54">
        <v>639049</v>
      </c>
      <c r="C179" s="2" t="s">
        <v>3106</v>
      </c>
      <c r="D179" s="2" t="s">
        <v>2246</v>
      </c>
      <c r="E179" s="2" t="s">
        <v>2247</v>
      </c>
      <c r="F179" s="2" t="s">
        <v>26</v>
      </c>
      <c r="G179" s="6">
        <v>3290000</v>
      </c>
      <c r="H179" s="6">
        <v>700417704</v>
      </c>
      <c r="I179" s="17">
        <v>1.0393518518518519E-2</v>
      </c>
      <c r="J179" s="8">
        <v>898</v>
      </c>
      <c r="K179" s="9">
        <v>44388</v>
      </c>
      <c r="L179" s="6">
        <v>24000</v>
      </c>
      <c r="M179" s="2" t="s">
        <v>27</v>
      </c>
      <c r="N179" s="2" t="s">
        <v>28</v>
      </c>
      <c r="O179" s="2" t="s">
        <v>28</v>
      </c>
      <c r="P179" s="2">
        <v>3</v>
      </c>
      <c r="Q179" s="2">
        <v>3126</v>
      </c>
      <c r="R179" s="9">
        <v>44823</v>
      </c>
      <c r="S179" s="2">
        <v>1080</v>
      </c>
      <c r="T179" s="2">
        <v>985</v>
      </c>
      <c r="U179" s="2">
        <v>4</v>
      </c>
      <c r="V179" s="2" t="s">
        <v>29</v>
      </c>
      <c r="W179" s="2">
        <v>2</v>
      </c>
      <c r="X179" s="2" t="s">
        <v>2488</v>
      </c>
      <c r="Y179" s="6" t="str" cm="1">
        <f t="array" ref="Y179">_xlfn.IFS(Table1[[#This Row],[Duration in Seconds]]&lt;120,"Very short",Table1[[#This Row],[Duration in Seconds]]&lt;360,"Short",Table1[[#This Row],[Duration in Seconds]]&lt;600,"Medium",Table1[[#This Row],[Duration in Seconds]]&lt;1800,"Long",Table1[[#This Row],[Duration in Seconds]]&gt;1800,"Very Long")</f>
        <v>Long</v>
      </c>
    </row>
    <row r="180" spans="1:25" x14ac:dyDescent="0.3">
      <c r="A180" s="2" t="s">
        <v>1063</v>
      </c>
      <c r="B180" s="54">
        <v>1426261</v>
      </c>
      <c r="C180" s="2" t="s">
        <v>1064</v>
      </c>
      <c r="D180" s="2" t="s">
        <v>1061</v>
      </c>
      <c r="E180" s="2" t="s">
        <v>1062</v>
      </c>
      <c r="F180" s="2" t="s">
        <v>54</v>
      </c>
      <c r="G180" s="2">
        <v>11300000</v>
      </c>
      <c r="H180" s="2">
        <v>1705723801</v>
      </c>
      <c r="I180" s="15">
        <v>6.8981481481481489E-3</v>
      </c>
      <c r="J180" s="8">
        <v>596</v>
      </c>
      <c r="K180" s="9">
        <v>44754</v>
      </c>
      <c r="L180" s="2">
        <v>72000</v>
      </c>
      <c r="M180" s="2" t="s">
        <v>73</v>
      </c>
      <c r="N180" s="2" t="s">
        <v>29</v>
      </c>
      <c r="O180" s="2" t="s">
        <v>28</v>
      </c>
      <c r="P180" s="2">
        <v>0</v>
      </c>
      <c r="Q180" s="2">
        <v>3285</v>
      </c>
      <c r="R180" s="9">
        <v>44825</v>
      </c>
      <c r="S180" s="2">
        <v>1080</v>
      </c>
      <c r="T180" s="2">
        <v>443</v>
      </c>
      <c r="U180" s="2">
        <v>52</v>
      </c>
      <c r="V180" s="2" t="s">
        <v>29</v>
      </c>
      <c r="W180" s="2">
        <v>6</v>
      </c>
      <c r="X180" s="2" t="s">
        <v>598</v>
      </c>
      <c r="Y180" s="6" t="str" cm="1">
        <f t="array" ref="Y180">_xlfn.IFS(Table1[[#This Row],[Duration in Seconds]]&lt;120,"Very short",Table1[[#This Row],[Duration in Seconds]]&lt;360,"Short",Table1[[#This Row],[Duration in Seconds]]&lt;600,"Medium",Table1[[#This Row],[Duration in Seconds]]&lt;1800,"Long",Table1[[#This Row],[Duration in Seconds]]&gt;1800,"Very Long")</f>
        <v>Medium</v>
      </c>
    </row>
    <row r="181" spans="1:25" x14ac:dyDescent="0.3">
      <c r="A181" s="2" t="s">
        <v>1029</v>
      </c>
      <c r="B181" s="54">
        <v>85</v>
      </c>
      <c r="C181" s="2" t="s">
        <v>1030</v>
      </c>
      <c r="D181" s="2" t="s">
        <v>1031</v>
      </c>
      <c r="E181" s="2" t="s">
        <v>1032</v>
      </c>
      <c r="F181" s="2" t="s">
        <v>54</v>
      </c>
      <c r="G181" s="2">
        <v>242</v>
      </c>
      <c r="H181" s="2">
        <v>6261</v>
      </c>
      <c r="I181" s="15">
        <v>3.5763888888888894E-3</v>
      </c>
      <c r="J181" s="8">
        <v>309</v>
      </c>
      <c r="K181" s="9">
        <v>44826</v>
      </c>
      <c r="L181" s="2">
        <v>2</v>
      </c>
      <c r="M181" s="2" t="s">
        <v>27</v>
      </c>
      <c r="N181" s="2" t="s">
        <v>28</v>
      </c>
      <c r="O181" s="2" t="s">
        <v>28</v>
      </c>
      <c r="P181" s="2">
        <v>2</v>
      </c>
      <c r="Q181" s="2">
        <v>1</v>
      </c>
      <c r="R181" s="9">
        <v>44821</v>
      </c>
      <c r="S181" s="2">
        <v>1440</v>
      </c>
      <c r="T181" s="2">
        <v>75</v>
      </c>
      <c r="U181" s="2">
        <v>9</v>
      </c>
      <c r="V181" s="2" t="s">
        <v>28</v>
      </c>
      <c r="W181" s="2">
        <v>0</v>
      </c>
      <c r="X181" s="2" t="s">
        <v>598</v>
      </c>
      <c r="Y181" s="6" t="str" cm="1">
        <f t="array" ref="Y181">_xlfn.IFS(Table1[[#This Row],[Duration in Seconds]]&lt;120,"Very short",Table1[[#This Row],[Duration in Seconds]]&lt;360,"Short",Table1[[#This Row],[Duration in Seconds]]&lt;600,"Medium",Table1[[#This Row],[Duration in Seconds]]&lt;1800,"Long",Table1[[#This Row],[Duration in Seconds]]&gt;1800,"Very Long")</f>
        <v>Short</v>
      </c>
    </row>
    <row r="182" spans="1:25" x14ac:dyDescent="0.3">
      <c r="A182" s="2" t="s">
        <v>775</v>
      </c>
      <c r="B182" s="54">
        <v>716560</v>
      </c>
      <c r="C182" s="2" t="s">
        <v>776</v>
      </c>
      <c r="D182" s="2" t="s">
        <v>777</v>
      </c>
      <c r="E182" s="2" t="s">
        <v>778</v>
      </c>
      <c r="F182" s="2" t="s">
        <v>54</v>
      </c>
      <c r="G182" s="2">
        <v>41000000</v>
      </c>
      <c r="H182" s="2">
        <v>1704720633</v>
      </c>
      <c r="I182" s="15">
        <v>1.8518518518518517E-3</v>
      </c>
      <c r="J182" s="8">
        <v>160</v>
      </c>
      <c r="K182" s="9">
        <v>44813</v>
      </c>
      <c r="L182" s="2">
        <v>41000</v>
      </c>
      <c r="M182" s="2" t="s">
        <v>27</v>
      </c>
      <c r="N182" s="2" t="s">
        <v>625</v>
      </c>
      <c r="O182" s="2" t="s">
        <v>28</v>
      </c>
      <c r="P182" s="2">
        <v>3</v>
      </c>
      <c r="Q182" s="2">
        <v>2400</v>
      </c>
      <c r="R182" s="9">
        <v>44826</v>
      </c>
      <c r="S182" s="2">
        <v>1080</v>
      </c>
      <c r="T182" s="2">
        <v>3574</v>
      </c>
      <c r="U182" s="2">
        <v>140</v>
      </c>
      <c r="V182" s="2" t="s">
        <v>29</v>
      </c>
      <c r="W182" s="2">
        <v>0</v>
      </c>
      <c r="X182" s="2" t="s">
        <v>598</v>
      </c>
      <c r="Y182" s="6" t="str" cm="1">
        <f t="array" ref="Y182">_xlfn.IFS(Table1[[#This Row],[Duration in Seconds]]&lt;120,"Very short",Table1[[#This Row],[Duration in Seconds]]&lt;360,"Short",Table1[[#This Row],[Duration in Seconds]]&lt;600,"Medium",Table1[[#This Row],[Duration in Seconds]]&lt;1800,"Long",Table1[[#This Row],[Duration in Seconds]]&gt;1800,"Very Long")</f>
        <v>Short</v>
      </c>
    </row>
    <row r="183" spans="1:25" x14ac:dyDescent="0.3">
      <c r="A183" s="2" t="s">
        <v>2261</v>
      </c>
      <c r="B183" s="54">
        <v>12221070</v>
      </c>
      <c r="C183" s="2" t="s">
        <v>2262</v>
      </c>
      <c r="D183" s="2" t="s">
        <v>2263</v>
      </c>
      <c r="E183" s="2" t="s">
        <v>2264</v>
      </c>
      <c r="F183" s="2" t="s">
        <v>86</v>
      </c>
      <c r="G183" s="6">
        <v>44000</v>
      </c>
      <c r="H183" s="6">
        <v>12000689</v>
      </c>
      <c r="I183" s="17">
        <v>3.37962962962963E-3</v>
      </c>
      <c r="J183" s="8">
        <v>292</v>
      </c>
      <c r="K183" s="9">
        <v>42547</v>
      </c>
      <c r="L183" s="6">
        <v>205000</v>
      </c>
      <c r="M183" s="2" t="s">
        <v>27</v>
      </c>
      <c r="N183" s="2" t="s">
        <v>28</v>
      </c>
      <c r="O183" s="2" t="s">
        <v>28</v>
      </c>
      <c r="P183" s="2">
        <v>0</v>
      </c>
      <c r="Q183" s="2">
        <v>2896</v>
      </c>
      <c r="R183" s="9">
        <v>44826</v>
      </c>
      <c r="S183" s="2">
        <v>1080</v>
      </c>
      <c r="T183" s="2">
        <v>16</v>
      </c>
      <c r="U183" s="2">
        <v>4</v>
      </c>
      <c r="V183" s="2" t="s">
        <v>29</v>
      </c>
      <c r="W183" s="2">
        <v>0</v>
      </c>
      <c r="X183" s="2" t="s">
        <v>2488</v>
      </c>
      <c r="Y183" s="6" t="str" cm="1">
        <f t="array" ref="Y183">_xlfn.IFS(Table1[[#This Row],[Duration in Seconds]]&lt;120,"Very short",Table1[[#This Row],[Duration in Seconds]]&lt;360,"Short",Table1[[#This Row],[Duration in Seconds]]&lt;600,"Medium",Table1[[#This Row],[Duration in Seconds]]&lt;1800,"Long",Table1[[#This Row],[Duration in Seconds]]&gt;1800,"Very Long")</f>
        <v>Short</v>
      </c>
    </row>
    <row r="184" spans="1:25" x14ac:dyDescent="0.3">
      <c r="A184" s="2" t="s">
        <v>757</v>
      </c>
      <c r="B184" s="54">
        <v>22595</v>
      </c>
      <c r="C184" s="2" t="s">
        <v>758</v>
      </c>
      <c r="D184" s="2" t="s">
        <v>753</v>
      </c>
      <c r="E184" s="2" t="s">
        <v>754</v>
      </c>
      <c r="F184" s="2" t="s">
        <v>26</v>
      </c>
      <c r="G184" s="2">
        <v>584000</v>
      </c>
      <c r="H184" s="2">
        <v>86648666</v>
      </c>
      <c r="I184" s="15">
        <v>1.7384259259259262E-2</v>
      </c>
      <c r="J184" s="8">
        <v>1502</v>
      </c>
      <c r="K184" s="9">
        <v>44822</v>
      </c>
      <c r="L184" s="2">
        <v>860</v>
      </c>
      <c r="M184" s="2" t="s">
        <v>27</v>
      </c>
      <c r="N184" s="2" t="s">
        <v>28</v>
      </c>
      <c r="O184" s="2" t="s">
        <v>28</v>
      </c>
      <c r="P184" s="2">
        <v>0</v>
      </c>
      <c r="Q184" s="2">
        <v>104</v>
      </c>
      <c r="R184" s="9">
        <v>44826</v>
      </c>
      <c r="S184" s="2">
        <v>2160</v>
      </c>
      <c r="T184" s="2">
        <v>757</v>
      </c>
      <c r="U184" s="2">
        <v>13</v>
      </c>
      <c r="V184" s="2" t="s">
        <v>29</v>
      </c>
      <c r="W184" s="2">
        <v>0</v>
      </c>
      <c r="X184" s="2" t="s">
        <v>598</v>
      </c>
      <c r="Y184" s="6" t="str" cm="1">
        <f t="array" ref="Y184">_xlfn.IFS(Table1[[#This Row],[Duration in Seconds]]&lt;120,"Very short",Table1[[#This Row],[Duration in Seconds]]&lt;360,"Short",Table1[[#This Row],[Duration in Seconds]]&lt;600,"Medium",Table1[[#This Row],[Duration in Seconds]]&lt;1800,"Long",Table1[[#This Row],[Duration in Seconds]]&gt;1800,"Very Long")</f>
        <v>Long</v>
      </c>
    </row>
    <row r="185" spans="1:25" x14ac:dyDescent="0.3">
      <c r="A185" s="2" t="s">
        <v>2397</v>
      </c>
      <c r="B185" s="54">
        <v>14640</v>
      </c>
      <c r="C185" s="2" t="s">
        <v>2398</v>
      </c>
      <c r="D185" s="2" t="s">
        <v>2399</v>
      </c>
      <c r="E185" s="2"/>
      <c r="F185" s="2" t="s">
        <v>54</v>
      </c>
      <c r="G185" s="6">
        <v>12000000</v>
      </c>
      <c r="H185" s="6">
        <v>4600722982</v>
      </c>
      <c r="I185" s="15">
        <v>1.4004629629629629E-3</v>
      </c>
      <c r="J185" s="8">
        <v>121</v>
      </c>
      <c r="K185" s="9">
        <v>44826</v>
      </c>
      <c r="L185" s="6">
        <v>69</v>
      </c>
      <c r="M185" s="2" t="s">
        <v>27</v>
      </c>
      <c r="N185" s="2" t="s">
        <v>28</v>
      </c>
      <c r="O185" s="2" t="s">
        <v>28</v>
      </c>
      <c r="P185" s="2">
        <v>3</v>
      </c>
      <c r="Q185" s="2">
        <v>63</v>
      </c>
      <c r="R185" s="9">
        <v>44826</v>
      </c>
      <c r="S185" s="2">
        <v>720</v>
      </c>
      <c r="T185" s="2">
        <v>68414</v>
      </c>
      <c r="U185" s="2">
        <v>455</v>
      </c>
      <c r="V185" s="2" t="s">
        <v>29</v>
      </c>
      <c r="W185" s="2">
        <v>312</v>
      </c>
      <c r="X185" s="2" t="s">
        <v>2488</v>
      </c>
      <c r="Y185" s="6" t="str" cm="1">
        <f t="array" ref="Y185">_xlfn.IFS(Table1[[#This Row],[Duration in Seconds]]&lt;120,"Very short",Table1[[#This Row],[Duration in Seconds]]&lt;360,"Short",Table1[[#This Row],[Duration in Seconds]]&lt;600,"Medium",Table1[[#This Row],[Duration in Seconds]]&lt;1800,"Long",Table1[[#This Row],[Duration in Seconds]]&gt;1800,"Very Long")</f>
        <v>Short</v>
      </c>
    </row>
    <row r="186" spans="1:25" x14ac:dyDescent="0.3">
      <c r="A186" s="2" t="s">
        <v>1979</v>
      </c>
      <c r="B186" s="54">
        <v>4625896</v>
      </c>
      <c r="C186" s="2" t="s">
        <v>1980</v>
      </c>
      <c r="D186" s="2" t="s">
        <v>1981</v>
      </c>
      <c r="E186" s="2" t="s">
        <v>1982</v>
      </c>
      <c r="F186" s="2" t="s">
        <v>54</v>
      </c>
      <c r="G186" s="6">
        <v>2900000</v>
      </c>
      <c r="H186" s="6">
        <v>113437783</v>
      </c>
      <c r="I186" s="15">
        <v>1.0208333333333333E-2</v>
      </c>
      <c r="J186" s="8">
        <v>882</v>
      </c>
      <c r="K186" s="13">
        <v>44144</v>
      </c>
      <c r="L186" s="6">
        <v>82000</v>
      </c>
      <c r="M186" s="2" t="s">
        <v>27</v>
      </c>
      <c r="N186" s="2" t="s">
        <v>28</v>
      </c>
      <c r="O186" s="2" t="s">
        <v>28</v>
      </c>
      <c r="P186" s="2">
        <v>0</v>
      </c>
      <c r="Q186" s="6">
        <v>1362</v>
      </c>
      <c r="R186" s="13">
        <v>44824</v>
      </c>
      <c r="S186" s="2">
        <v>1080</v>
      </c>
      <c r="T186" s="6">
        <v>177</v>
      </c>
      <c r="U186" s="2">
        <v>2</v>
      </c>
      <c r="V186" s="2" t="s">
        <v>29</v>
      </c>
      <c r="W186" s="2">
        <v>10</v>
      </c>
      <c r="X186" s="2" t="s">
        <v>2011</v>
      </c>
      <c r="Y186" s="6" t="str" cm="1">
        <f t="array" ref="Y186">_xlfn.IFS(Table1[[#This Row],[Duration in Seconds]]&lt;120,"Very short",Table1[[#This Row],[Duration in Seconds]]&lt;360,"Short",Table1[[#This Row],[Duration in Seconds]]&lt;600,"Medium",Table1[[#This Row],[Duration in Seconds]]&lt;1800,"Long",Table1[[#This Row],[Duration in Seconds]]&gt;1800,"Very Long")</f>
        <v>Long</v>
      </c>
    </row>
    <row r="187" spans="1:25" x14ac:dyDescent="0.3">
      <c r="A187" s="2" t="s">
        <v>2985</v>
      </c>
      <c r="B187" s="54">
        <v>43552479</v>
      </c>
      <c r="C187" s="2" t="s">
        <v>934</v>
      </c>
      <c r="D187" s="2" t="s">
        <v>935</v>
      </c>
      <c r="E187" s="2" t="s">
        <v>936</v>
      </c>
      <c r="F187" s="2" t="s">
        <v>26</v>
      </c>
      <c r="G187" s="2">
        <v>1020000</v>
      </c>
      <c r="H187" s="2">
        <v>50612895</v>
      </c>
      <c r="I187" s="15">
        <v>2.0138888888888888E-3</v>
      </c>
      <c r="J187" s="8">
        <v>174</v>
      </c>
      <c r="K187" s="9">
        <v>44534</v>
      </c>
      <c r="L187" s="2">
        <v>513000</v>
      </c>
      <c r="M187" s="2" t="s">
        <v>27</v>
      </c>
      <c r="N187" s="2" t="s">
        <v>29</v>
      </c>
      <c r="O187" s="2" t="s">
        <v>28</v>
      </c>
      <c r="P187" s="2">
        <v>0</v>
      </c>
      <c r="Q187" s="2">
        <v>7001</v>
      </c>
      <c r="R187" s="9">
        <v>44826</v>
      </c>
      <c r="S187" s="2">
        <v>2160</v>
      </c>
      <c r="T187" s="2">
        <v>35</v>
      </c>
      <c r="U187" s="2">
        <v>6</v>
      </c>
      <c r="V187" s="2" t="s">
        <v>28</v>
      </c>
      <c r="W187" s="2">
        <v>0</v>
      </c>
      <c r="X187" s="2" t="s">
        <v>598</v>
      </c>
      <c r="Y187" s="6" t="str" cm="1">
        <f t="array" ref="Y187">_xlfn.IFS(Table1[[#This Row],[Duration in Seconds]]&lt;120,"Very short",Table1[[#This Row],[Duration in Seconds]]&lt;360,"Short",Table1[[#This Row],[Duration in Seconds]]&lt;600,"Medium",Table1[[#This Row],[Duration in Seconds]]&lt;1800,"Long",Table1[[#This Row],[Duration in Seconds]]&gt;1800,"Very Long")</f>
        <v>Short</v>
      </c>
    </row>
    <row r="188" spans="1:25" x14ac:dyDescent="0.3">
      <c r="A188" s="2" t="s">
        <v>1041</v>
      </c>
      <c r="B188" s="54">
        <v>1160318</v>
      </c>
      <c r="C188" s="2" t="s">
        <v>1042</v>
      </c>
      <c r="D188" s="2" t="s">
        <v>1037</v>
      </c>
      <c r="E188" s="2" t="s">
        <v>1038</v>
      </c>
      <c r="F188" s="2" t="s">
        <v>54</v>
      </c>
      <c r="G188" s="2">
        <v>201000</v>
      </c>
      <c r="H188" s="2">
        <v>30960948</v>
      </c>
      <c r="I188" s="15">
        <v>1.6157407407407409E-2</v>
      </c>
      <c r="J188" s="8">
        <v>1396</v>
      </c>
      <c r="K188" s="9">
        <v>44723</v>
      </c>
      <c r="L188" s="2">
        <v>64000</v>
      </c>
      <c r="M188" s="2" t="s">
        <v>73</v>
      </c>
      <c r="N188" s="2" t="s">
        <v>29</v>
      </c>
      <c r="O188" s="2" t="s">
        <v>28</v>
      </c>
      <c r="P188" s="2">
        <v>3</v>
      </c>
      <c r="Q188" s="2">
        <v>1680</v>
      </c>
      <c r="R188" s="9">
        <v>44826</v>
      </c>
      <c r="S188" s="2">
        <v>2160</v>
      </c>
      <c r="T188" s="2">
        <v>58</v>
      </c>
      <c r="U188" s="2">
        <v>12</v>
      </c>
      <c r="V188" s="2" t="s">
        <v>29</v>
      </c>
      <c r="W188" s="2">
        <v>0</v>
      </c>
      <c r="X188" s="2" t="s">
        <v>598</v>
      </c>
      <c r="Y188" s="6" t="str" cm="1">
        <f t="array" ref="Y188">_xlfn.IFS(Table1[[#This Row],[Duration in Seconds]]&lt;120,"Very short",Table1[[#This Row],[Duration in Seconds]]&lt;360,"Short",Table1[[#This Row],[Duration in Seconds]]&lt;600,"Medium",Table1[[#This Row],[Duration in Seconds]]&lt;1800,"Long",Table1[[#This Row],[Duration in Seconds]]&gt;1800,"Very Long")</f>
        <v>Long</v>
      </c>
    </row>
    <row r="189" spans="1:25" x14ac:dyDescent="0.3">
      <c r="A189" s="2" t="s">
        <v>822</v>
      </c>
      <c r="B189" s="54">
        <v>30793209</v>
      </c>
      <c r="C189" s="2" t="s">
        <v>823</v>
      </c>
      <c r="D189" s="2" t="s">
        <v>818</v>
      </c>
      <c r="E189" s="2" t="s">
        <v>819</v>
      </c>
      <c r="F189" s="2" t="s">
        <v>26</v>
      </c>
      <c r="G189" s="2">
        <v>27200000</v>
      </c>
      <c r="H189" s="2">
        <v>447952948</v>
      </c>
      <c r="I189" s="15">
        <v>1.2187500000000002E-2</v>
      </c>
      <c r="J189" s="8">
        <v>1053</v>
      </c>
      <c r="K189" s="9">
        <v>44558</v>
      </c>
      <c r="L189" s="2">
        <v>429000</v>
      </c>
      <c r="M189" s="2" t="s">
        <v>27</v>
      </c>
      <c r="N189" s="2" t="s">
        <v>625</v>
      </c>
      <c r="O189" s="2" t="s">
        <v>28</v>
      </c>
      <c r="P189" s="2">
        <v>0</v>
      </c>
      <c r="Q189" s="2">
        <v>13909</v>
      </c>
      <c r="R189" s="9">
        <v>44827</v>
      </c>
      <c r="S189" s="2">
        <v>2160</v>
      </c>
      <c r="T189" s="2">
        <v>197</v>
      </c>
      <c r="U189" s="2">
        <v>13</v>
      </c>
      <c r="V189" s="2" t="s">
        <v>29</v>
      </c>
      <c r="W189" s="2">
        <v>0</v>
      </c>
      <c r="X189" s="2" t="s">
        <v>598</v>
      </c>
      <c r="Y189" s="6" t="str" cm="1">
        <f t="array" ref="Y189">_xlfn.IFS(Table1[[#This Row],[Duration in Seconds]]&lt;120,"Very short",Table1[[#This Row],[Duration in Seconds]]&lt;360,"Short",Table1[[#This Row],[Duration in Seconds]]&lt;600,"Medium",Table1[[#This Row],[Duration in Seconds]]&lt;1800,"Long",Table1[[#This Row],[Duration in Seconds]]&gt;1800,"Very Long")</f>
        <v>Long</v>
      </c>
    </row>
    <row r="190" spans="1:25" x14ac:dyDescent="0.3">
      <c r="A190" s="2" t="s">
        <v>1744</v>
      </c>
      <c r="B190" s="54">
        <v>35061567</v>
      </c>
      <c r="C190" s="2" t="s">
        <v>1745</v>
      </c>
      <c r="D190" s="2" t="s">
        <v>1746</v>
      </c>
      <c r="E190" s="2" t="s">
        <v>1747</v>
      </c>
      <c r="F190" s="2" t="s">
        <v>26</v>
      </c>
      <c r="G190" s="6">
        <v>30900000</v>
      </c>
      <c r="H190" s="6">
        <v>9928335904</v>
      </c>
      <c r="I190" s="15">
        <v>5.4398148148148144E-4</v>
      </c>
      <c r="J190" s="8">
        <v>47</v>
      </c>
      <c r="K190" s="13">
        <v>43632</v>
      </c>
      <c r="L190" s="6">
        <v>377000</v>
      </c>
      <c r="M190" s="2" t="s">
        <v>27</v>
      </c>
      <c r="N190" s="2" t="s">
        <v>29</v>
      </c>
      <c r="O190" s="2" t="s">
        <v>28</v>
      </c>
      <c r="P190" s="2">
        <v>0</v>
      </c>
      <c r="Q190" s="6">
        <v>8508</v>
      </c>
      <c r="R190" s="13">
        <v>44825</v>
      </c>
      <c r="S190" s="2">
        <v>1080</v>
      </c>
      <c r="T190" s="6">
        <v>2681</v>
      </c>
      <c r="U190" s="2">
        <v>73</v>
      </c>
      <c r="V190" s="2" t="s">
        <v>29</v>
      </c>
      <c r="W190" s="2">
        <v>3</v>
      </c>
      <c r="X190" s="2" t="s">
        <v>2011</v>
      </c>
      <c r="Y190" s="6" t="str" cm="1">
        <f t="array" ref="Y190">_xlfn.IFS(Table1[[#This Row],[Duration in Seconds]]&lt;120,"Very short",Table1[[#This Row],[Duration in Seconds]]&lt;360,"Short",Table1[[#This Row],[Duration in Seconds]]&lt;600,"Medium",Table1[[#This Row],[Duration in Seconds]]&lt;1800,"Long",Table1[[#This Row],[Duration in Seconds]]&gt;1800,"Very Long")</f>
        <v>Very short</v>
      </c>
    </row>
    <row r="191" spans="1:25" x14ac:dyDescent="0.3">
      <c r="A191" s="2" t="s">
        <v>1995</v>
      </c>
      <c r="B191" s="54">
        <v>449340</v>
      </c>
      <c r="C191" s="2" t="s">
        <v>1996</v>
      </c>
      <c r="D191" s="2" t="s">
        <v>1997</v>
      </c>
      <c r="E191" s="2" t="s">
        <v>1998</v>
      </c>
      <c r="F191" s="2" t="s">
        <v>26</v>
      </c>
      <c r="G191" s="6">
        <v>7900</v>
      </c>
      <c r="H191" s="6">
        <v>409264</v>
      </c>
      <c r="I191" s="15">
        <v>4.8495370370370368E-3</v>
      </c>
      <c r="J191" s="8">
        <v>419</v>
      </c>
      <c r="K191" s="13">
        <v>44700</v>
      </c>
      <c r="L191" s="6">
        <v>8100</v>
      </c>
      <c r="M191" s="2" t="s">
        <v>27</v>
      </c>
      <c r="N191" s="2" t="s">
        <v>28</v>
      </c>
      <c r="O191" s="2" t="s">
        <v>28</v>
      </c>
      <c r="P191" s="2">
        <v>3</v>
      </c>
      <c r="Q191" s="6">
        <v>454</v>
      </c>
      <c r="R191" s="13">
        <v>44460</v>
      </c>
      <c r="S191" s="2">
        <v>2160</v>
      </c>
      <c r="T191" s="6">
        <v>25</v>
      </c>
      <c r="U191" s="2">
        <v>3</v>
      </c>
      <c r="V191" s="2" t="s">
        <v>29</v>
      </c>
      <c r="W191" s="2">
        <v>0</v>
      </c>
      <c r="X191" s="2" t="s">
        <v>2011</v>
      </c>
      <c r="Y191" s="6" t="str" cm="1">
        <f t="array" ref="Y191">_xlfn.IFS(Table1[[#This Row],[Duration in Seconds]]&lt;120,"Very short",Table1[[#This Row],[Duration in Seconds]]&lt;360,"Short",Table1[[#This Row],[Duration in Seconds]]&lt;600,"Medium",Table1[[#This Row],[Duration in Seconds]]&lt;1800,"Long",Table1[[#This Row],[Duration in Seconds]]&gt;1800,"Very Long")</f>
        <v>Medium</v>
      </c>
    </row>
    <row r="192" spans="1:25" x14ac:dyDescent="0.3">
      <c r="A192" s="3" t="s">
        <v>1645</v>
      </c>
      <c r="B192" s="54">
        <v>264288</v>
      </c>
      <c r="C192" s="3" t="s">
        <v>1646</v>
      </c>
      <c r="D192" s="3" t="s">
        <v>1647</v>
      </c>
      <c r="E192" s="2" t="s">
        <v>1648</v>
      </c>
      <c r="F192" s="2"/>
      <c r="G192" s="6">
        <v>3450000</v>
      </c>
      <c r="H192" s="2">
        <v>1301108504</v>
      </c>
      <c r="I192" s="16">
        <v>1.4004629629629629E-3</v>
      </c>
      <c r="J192" s="8">
        <v>121</v>
      </c>
      <c r="K192" s="9">
        <v>44822</v>
      </c>
      <c r="L192" s="6">
        <v>2700</v>
      </c>
      <c r="M192" s="2" t="s">
        <v>73</v>
      </c>
      <c r="N192" s="2" t="s">
        <v>29</v>
      </c>
      <c r="O192" s="2" t="s">
        <v>28</v>
      </c>
      <c r="P192" s="2">
        <v>1</v>
      </c>
      <c r="Q192" s="6">
        <v>628</v>
      </c>
      <c r="R192" s="9">
        <v>44823</v>
      </c>
      <c r="S192" s="2">
        <v>1080</v>
      </c>
      <c r="T192" s="2">
        <v>33623</v>
      </c>
      <c r="U192" s="2">
        <v>65</v>
      </c>
      <c r="V192" s="2" t="s">
        <v>29</v>
      </c>
      <c r="W192" s="2">
        <v>10</v>
      </c>
      <c r="X192" s="2" t="s">
        <v>1719</v>
      </c>
      <c r="Y192" s="6" t="str" cm="1">
        <f t="array" ref="Y192">_xlfn.IFS(Table1[[#This Row],[Duration in Seconds]]&lt;120,"Very short",Table1[[#This Row],[Duration in Seconds]]&lt;360,"Short",Table1[[#This Row],[Duration in Seconds]]&lt;600,"Medium",Table1[[#This Row],[Duration in Seconds]]&lt;1800,"Long",Table1[[#This Row],[Duration in Seconds]]&gt;1800,"Very Long")</f>
        <v>Short</v>
      </c>
    </row>
    <row r="193" spans="1:25" x14ac:dyDescent="0.3">
      <c r="A193" s="2" t="s">
        <v>594</v>
      </c>
      <c r="B193" s="54">
        <v>9489178</v>
      </c>
      <c r="C193" s="2" t="s">
        <v>595</v>
      </c>
      <c r="D193" s="2" t="s">
        <v>596</v>
      </c>
      <c r="E193" s="2" t="s">
        <v>597</v>
      </c>
      <c r="F193" s="2" t="s">
        <v>26</v>
      </c>
      <c r="G193" s="2">
        <v>11600000</v>
      </c>
      <c r="H193" s="2">
        <v>1949238768</v>
      </c>
      <c r="I193" s="15">
        <v>9.780092592592592E-3</v>
      </c>
      <c r="J193" s="8">
        <v>845</v>
      </c>
      <c r="K193" s="9">
        <v>44521</v>
      </c>
      <c r="L193" s="2">
        <v>334000</v>
      </c>
      <c r="M193" s="2" t="s">
        <v>27</v>
      </c>
      <c r="N193" s="2" t="s">
        <v>28</v>
      </c>
      <c r="O193" s="2" t="s">
        <v>28</v>
      </c>
      <c r="P193" s="2">
        <v>0</v>
      </c>
      <c r="Q193" s="2">
        <v>10555</v>
      </c>
      <c r="R193" s="9">
        <v>44825</v>
      </c>
      <c r="S193" s="2">
        <v>2160</v>
      </c>
      <c r="T193" s="2">
        <v>1450</v>
      </c>
      <c r="U193" s="2">
        <v>19</v>
      </c>
      <c r="V193" s="2" t="s">
        <v>29</v>
      </c>
      <c r="W193" s="2">
        <v>0</v>
      </c>
      <c r="X193" s="2" t="s">
        <v>598</v>
      </c>
      <c r="Y193" s="6" t="str" cm="1">
        <f t="array" ref="Y193">_xlfn.IFS(Table1[[#This Row],[Duration in Seconds]]&lt;120,"Very short",Table1[[#This Row],[Duration in Seconds]]&lt;360,"Short",Table1[[#This Row],[Duration in Seconds]]&lt;600,"Medium",Table1[[#This Row],[Duration in Seconds]]&lt;1800,"Long",Table1[[#This Row],[Duration in Seconds]]&gt;1800,"Very Long")</f>
        <v>Long</v>
      </c>
    </row>
    <row r="194" spans="1:25" x14ac:dyDescent="0.3">
      <c r="A194" s="2" t="s">
        <v>730</v>
      </c>
      <c r="B194" s="54">
        <v>564197</v>
      </c>
      <c r="C194" s="2" t="s">
        <v>731</v>
      </c>
      <c r="D194" s="2" t="s">
        <v>728</v>
      </c>
      <c r="E194" s="2" t="s">
        <v>729</v>
      </c>
      <c r="F194" s="2" t="s">
        <v>54</v>
      </c>
      <c r="G194" s="2">
        <v>141000</v>
      </c>
      <c r="H194" s="2">
        <v>651227679</v>
      </c>
      <c r="I194" s="15">
        <v>1.5046296296296297E-4</v>
      </c>
      <c r="J194" s="8">
        <v>13</v>
      </c>
      <c r="K194" s="9">
        <v>44797</v>
      </c>
      <c r="L194" s="2">
        <v>9</v>
      </c>
      <c r="M194" s="2" t="s">
        <v>27</v>
      </c>
      <c r="N194" s="2" t="s">
        <v>28</v>
      </c>
      <c r="O194" s="2" t="s">
        <v>28</v>
      </c>
      <c r="P194" s="2">
        <v>0</v>
      </c>
      <c r="Q194" s="2">
        <v>1</v>
      </c>
      <c r="R194" s="9">
        <v>44793</v>
      </c>
      <c r="S194" s="2">
        <v>1080</v>
      </c>
      <c r="T194" s="2">
        <v>237</v>
      </c>
      <c r="U194" s="2">
        <v>16</v>
      </c>
      <c r="V194" s="2" t="s">
        <v>29</v>
      </c>
      <c r="W194" s="2">
        <v>0</v>
      </c>
      <c r="X194" s="2" t="s">
        <v>598</v>
      </c>
      <c r="Y194" s="6" t="str" cm="1">
        <f t="array" ref="Y194">_xlfn.IFS(Table1[[#This Row],[Duration in Seconds]]&lt;120,"Very short",Table1[[#This Row],[Duration in Seconds]]&lt;360,"Short",Table1[[#This Row],[Duration in Seconds]]&lt;600,"Medium",Table1[[#This Row],[Duration in Seconds]]&lt;1800,"Long",Table1[[#This Row],[Duration in Seconds]]&gt;1800,"Very Long")</f>
        <v>Very short</v>
      </c>
    </row>
    <row r="195" spans="1:25" x14ac:dyDescent="0.3">
      <c r="A195" s="2" t="s">
        <v>1164</v>
      </c>
      <c r="B195" s="54">
        <v>411779</v>
      </c>
      <c r="C195" s="2" t="s">
        <v>1165</v>
      </c>
      <c r="D195" s="2" t="s">
        <v>1160</v>
      </c>
      <c r="E195" s="2" t="s">
        <v>1161</v>
      </c>
      <c r="F195" s="2" t="s">
        <v>54</v>
      </c>
      <c r="G195" s="2">
        <v>158000</v>
      </c>
      <c r="H195" s="2">
        <v>6791400</v>
      </c>
      <c r="I195" s="15">
        <v>5.9837962962962961E-3</v>
      </c>
      <c r="J195" s="8">
        <v>517</v>
      </c>
      <c r="K195" s="9">
        <v>44528</v>
      </c>
      <c r="L195" s="2">
        <v>20000</v>
      </c>
      <c r="M195" s="2" t="s">
        <v>27</v>
      </c>
      <c r="N195" s="2" t="s">
        <v>28</v>
      </c>
      <c r="O195" s="2" t="s">
        <v>28</v>
      </c>
      <c r="P195" s="2">
        <v>0</v>
      </c>
      <c r="Q195" s="2">
        <v>2898</v>
      </c>
      <c r="R195" s="9">
        <v>44827</v>
      </c>
      <c r="S195" s="2">
        <v>1080</v>
      </c>
      <c r="T195" s="2">
        <v>20</v>
      </c>
      <c r="U195" s="2">
        <v>0</v>
      </c>
      <c r="V195" s="2" t="s">
        <v>29</v>
      </c>
      <c r="W195" s="2">
        <v>5</v>
      </c>
      <c r="X195" s="2" t="s">
        <v>598</v>
      </c>
      <c r="Y195" s="6" t="str" cm="1">
        <f t="array" ref="Y195">_xlfn.IFS(Table1[[#This Row],[Duration in Seconds]]&lt;120,"Very short",Table1[[#This Row],[Duration in Seconds]]&lt;360,"Short",Table1[[#This Row],[Duration in Seconds]]&lt;600,"Medium",Table1[[#This Row],[Duration in Seconds]]&lt;1800,"Long",Table1[[#This Row],[Duration in Seconds]]&gt;1800,"Very Long")</f>
        <v>Medium</v>
      </c>
    </row>
    <row r="196" spans="1:25" x14ac:dyDescent="0.3">
      <c r="A196" s="2" t="s">
        <v>965</v>
      </c>
      <c r="B196" s="54">
        <v>25170014</v>
      </c>
      <c r="C196" s="2" t="s">
        <v>966</v>
      </c>
      <c r="D196" s="2" t="s">
        <v>967</v>
      </c>
      <c r="E196" s="2" t="s">
        <v>968</v>
      </c>
      <c r="F196" s="2" t="s">
        <v>54</v>
      </c>
      <c r="G196" s="2">
        <v>89800000</v>
      </c>
      <c r="H196" s="2">
        <v>6300485808</v>
      </c>
      <c r="I196" s="15">
        <v>1.9675925925925928E-3</v>
      </c>
      <c r="J196" s="8">
        <v>170</v>
      </c>
      <c r="K196" s="9">
        <v>44826</v>
      </c>
      <c r="L196" s="2">
        <v>12000</v>
      </c>
      <c r="M196" s="2" t="s">
        <v>73</v>
      </c>
      <c r="N196" s="2" t="s">
        <v>625</v>
      </c>
      <c r="O196" s="2" t="s">
        <v>28</v>
      </c>
      <c r="P196" s="2">
        <v>3</v>
      </c>
      <c r="Q196" s="2">
        <v>421</v>
      </c>
      <c r="R196" s="9">
        <v>44826</v>
      </c>
      <c r="S196" s="2">
        <v>2160</v>
      </c>
      <c r="T196" s="2">
        <v>4572</v>
      </c>
      <c r="U196" s="2">
        <v>122</v>
      </c>
      <c r="V196" s="2" t="s">
        <v>29</v>
      </c>
      <c r="W196" s="2">
        <v>10</v>
      </c>
      <c r="X196" s="2" t="s">
        <v>598</v>
      </c>
      <c r="Y196" s="6" t="str" cm="1">
        <f t="array" ref="Y196">_xlfn.IFS(Table1[[#This Row],[Duration in Seconds]]&lt;120,"Very short",Table1[[#This Row],[Duration in Seconds]]&lt;360,"Short",Table1[[#This Row],[Duration in Seconds]]&lt;600,"Medium",Table1[[#This Row],[Duration in Seconds]]&lt;1800,"Long",Table1[[#This Row],[Duration in Seconds]]&gt;1800,"Very Long")</f>
        <v>Short</v>
      </c>
    </row>
    <row r="197" spans="1:25" x14ac:dyDescent="0.3">
      <c r="A197" s="2" t="s">
        <v>1103</v>
      </c>
      <c r="B197" s="54">
        <v>3340723</v>
      </c>
      <c r="C197" s="2" t="s">
        <v>1104</v>
      </c>
      <c r="D197" s="2" t="s">
        <v>1105</v>
      </c>
      <c r="E197" s="2" t="s">
        <v>1106</v>
      </c>
      <c r="F197" s="2" t="s">
        <v>54</v>
      </c>
      <c r="G197" s="2">
        <v>26200000</v>
      </c>
      <c r="H197" s="2">
        <v>686795112</v>
      </c>
      <c r="I197" s="17">
        <v>7.9976851851851858E-3</v>
      </c>
      <c r="J197" s="8">
        <v>691</v>
      </c>
      <c r="K197" s="9">
        <v>44597</v>
      </c>
      <c r="L197" s="2">
        <v>46000</v>
      </c>
      <c r="M197" s="2" t="s">
        <v>27</v>
      </c>
      <c r="N197" s="2" t="s">
        <v>29</v>
      </c>
      <c r="O197" s="2" t="s">
        <v>28</v>
      </c>
      <c r="P197" s="2">
        <v>0</v>
      </c>
      <c r="Q197" s="2">
        <v>576</v>
      </c>
      <c r="R197" s="9">
        <v>44826</v>
      </c>
      <c r="S197" s="2">
        <v>1080</v>
      </c>
      <c r="T197" s="2">
        <v>417</v>
      </c>
      <c r="U197" s="2">
        <v>15</v>
      </c>
      <c r="V197" s="2" t="s">
        <v>29</v>
      </c>
      <c r="W197" s="2">
        <v>0</v>
      </c>
      <c r="X197" s="2" t="s">
        <v>598</v>
      </c>
      <c r="Y197" s="6" t="str" cm="1">
        <f t="array" ref="Y197">_xlfn.IFS(Table1[[#This Row],[Duration in Seconds]]&lt;120,"Very short",Table1[[#This Row],[Duration in Seconds]]&lt;360,"Short",Table1[[#This Row],[Duration in Seconds]]&lt;600,"Medium",Table1[[#This Row],[Duration in Seconds]]&lt;1800,"Long",Table1[[#This Row],[Duration in Seconds]]&gt;1800,"Very Long")</f>
        <v>Long</v>
      </c>
    </row>
    <row r="198" spans="1:25" x14ac:dyDescent="0.3">
      <c r="A198" s="2" t="s">
        <v>1067</v>
      </c>
      <c r="B198" s="54">
        <v>3058084</v>
      </c>
      <c r="C198" s="2" t="s">
        <v>1068</v>
      </c>
      <c r="D198" s="2" t="s">
        <v>1061</v>
      </c>
      <c r="E198" s="2" t="s">
        <v>1062</v>
      </c>
      <c r="F198" s="2" t="s">
        <v>54</v>
      </c>
      <c r="G198" s="2">
        <v>11300000</v>
      </c>
      <c r="H198" s="2">
        <v>1705723801</v>
      </c>
      <c r="I198" s="15">
        <v>5.6365740740740742E-3</v>
      </c>
      <c r="J198" s="8">
        <v>487</v>
      </c>
      <c r="K198" s="9">
        <v>44764</v>
      </c>
      <c r="L198" s="2">
        <v>88000</v>
      </c>
      <c r="M198" s="2" t="s">
        <v>73</v>
      </c>
      <c r="N198" s="2" t="s">
        <v>625</v>
      </c>
      <c r="O198" s="2" t="s">
        <v>28</v>
      </c>
      <c r="P198" s="2">
        <v>0</v>
      </c>
      <c r="Q198" s="2">
        <v>1653</v>
      </c>
      <c r="R198" s="9">
        <v>44827</v>
      </c>
      <c r="S198" s="2">
        <v>1080</v>
      </c>
      <c r="T198" s="2">
        <v>443</v>
      </c>
      <c r="U198" s="2">
        <v>52</v>
      </c>
      <c r="V198" s="2" t="s">
        <v>29</v>
      </c>
      <c r="W198" s="2">
        <v>6</v>
      </c>
      <c r="X198" s="2" t="s">
        <v>598</v>
      </c>
      <c r="Y198" s="6" t="str" cm="1">
        <f t="array" ref="Y198">_xlfn.IFS(Table1[[#This Row],[Duration in Seconds]]&lt;120,"Very short",Table1[[#This Row],[Duration in Seconds]]&lt;360,"Short",Table1[[#This Row],[Duration in Seconds]]&lt;600,"Medium",Table1[[#This Row],[Duration in Seconds]]&lt;1800,"Long",Table1[[#This Row],[Duration in Seconds]]&gt;1800,"Very Long")</f>
        <v>Medium</v>
      </c>
    </row>
    <row r="199" spans="1:25" x14ac:dyDescent="0.3">
      <c r="A199" s="2" t="s">
        <v>703</v>
      </c>
      <c r="B199" s="54">
        <v>69395788</v>
      </c>
      <c r="C199" s="2" t="s">
        <v>704</v>
      </c>
      <c r="D199" s="2" t="s">
        <v>705</v>
      </c>
      <c r="E199" s="2" t="s">
        <v>331</v>
      </c>
      <c r="F199" s="2" t="s">
        <v>26</v>
      </c>
      <c r="G199" s="2">
        <v>25600000</v>
      </c>
      <c r="H199" s="2">
        <v>4420370182</v>
      </c>
      <c r="I199" s="15">
        <v>4.0972222222222226E-3</v>
      </c>
      <c r="J199" s="8">
        <v>354</v>
      </c>
      <c r="K199" s="9">
        <v>42858</v>
      </c>
      <c r="L199" s="2">
        <v>1900000</v>
      </c>
      <c r="M199" s="2" t="s">
        <v>73</v>
      </c>
      <c r="N199" s="2" t="s">
        <v>28</v>
      </c>
      <c r="O199" s="2" t="s">
        <v>28</v>
      </c>
      <c r="P199" s="2">
        <v>3</v>
      </c>
      <c r="Q199" s="2">
        <v>43497</v>
      </c>
      <c r="R199" s="9">
        <v>44825</v>
      </c>
      <c r="S199" s="2">
        <v>720</v>
      </c>
      <c r="T199" s="2">
        <v>186</v>
      </c>
      <c r="U199" s="2">
        <v>13</v>
      </c>
      <c r="V199" s="2" t="s">
        <v>29</v>
      </c>
      <c r="W199" s="2">
        <v>1</v>
      </c>
      <c r="X199" s="2" t="s">
        <v>598</v>
      </c>
      <c r="Y199" s="6" t="str" cm="1">
        <f t="array" ref="Y199">_xlfn.IFS(Table1[[#This Row],[Duration in Seconds]]&lt;120,"Very short",Table1[[#This Row],[Duration in Seconds]]&lt;360,"Short",Table1[[#This Row],[Duration in Seconds]]&lt;600,"Medium",Table1[[#This Row],[Duration in Seconds]]&lt;1800,"Long",Table1[[#This Row],[Duration in Seconds]]&gt;1800,"Very Long")</f>
        <v>Short</v>
      </c>
    </row>
    <row r="200" spans="1:25" x14ac:dyDescent="0.3">
      <c r="A200" s="2" t="s">
        <v>1043</v>
      </c>
      <c r="B200" s="54">
        <v>777867</v>
      </c>
      <c r="C200" s="2" t="s">
        <v>1044</v>
      </c>
      <c r="D200" s="2" t="s">
        <v>1037</v>
      </c>
      <c r="E200" s="2" t="s">
        <v>1038</v>
      </c>
      <c r="F200" s="2" t="s">
        <v>54</v>
      </c>
      <c r="G200" s="2">
        <v>201000</v>
      </c>
      <c r="H200" s="2">
        <v>30960948</v>
      </c>
      <c r="I200" s="15">
        <v>1.0717592592592593E-2</v>
      </c>
      <c r="J200" s="8">
        <v>926</v>
      </c>
      <c r="K200" s="9">
        <v>44632</v>
      </c>
      <c r="L200" s="2">
        <v>29000</v>
      </c>
      <c r="M200" s="2" t="s">
        <v>73</v>
      </c>
      <c r="N200" s="2" t="s">
        <v>29</v>
      </c>
      <c r="O200" s="2" t="s">
        <v>28</v>
      </c>
      <c r="P200" s="2">
        <v>3</v>
      </c>
      <c r="Q200" s="2">
        <v>749</v>
      </c>
      <c r="R200" s="9">
        <v>44821</v>
      </c>
      <c r="S200" s="2">
        <v>2160</v>
      </c>
      <c r="T200" s="2">
        <v>58</v>
      </c>
      <c r="U200" s="2">
        <v>12</v>
      </c>
      <c r="V200" s="2" t="s">
        <v>29</v>
      </c>
      <c r="W200" s="2">
        <v>0</v>
      </c>
      <c r="X200" s="2" t="s">
        <v>598</v>
      </c>
      <c r="Y200" s="6" t="str" cm="1">
        <f t="array" ref="Y200">_xlfn.IFS(Table1[[#This Row],[Duration in Seconds]]&lt;120,"Very short",Table1[[#This Row],[Duration in Seconds]]&lt;360,"Short",Table1[[#This Row],[Duration in Seconds]]&lt;600,"Medium",Table1[[#This Row],[Duration in Seconds]]&lt;1800,"Long",Table1[[#This Row],[Duration in Seconds]]&gt;1800,"Very Long")</f>
        <v>Long</v>
      </c>
    </row>
    <row r="201" spans="1:25" x14ac:dyDescent="0.3">
      <c r="A201" s="2" t="s">
        <v>749</v>
      </c>
      <c r="B201" s="54">
        <v>145333</v>
      </c>
      <c r="C201" s="2" t="s">
        <v>750</v>
      </c>
      <c r="D201" s="2" t="s">
        <v>747</v>
      </c>
      <c r="E201" s="2" t="s">
        <v>748</v>
      </c>
      <c r="F201" s="2" t="s">
        <v>54</v>
      </c>
      <c r="G201" s="2">
        <v>35300000</v>
      </c>
      <c r="H201" s="2">
        <v>1582960304</v>
      </c>
      <c r="I201" s="15">
        <v>1.119212962962963E-2</v>
      </c>
      <c r="J201" s="8">
        <v>967</v>
      </c>
      <c r="K201" s="9">
        <v>44825</v>
      </c>
      <c r="L201" s="2">
        <v>2000</v>
      </c>
      <c r="M201" s="2" t="s">
        <v>27</v>
      </c>
      <c r="N201" s="2" t="s">
        <v>28</v>
      </c>
      <c r="O201" s="2" t="s">
        <v>28</v>
      </c>
      <c r="P201" s="2">
        <v>0</v>
      </c>
      <c r="Q201" s="2">
        <v>125</v>
      </c>
      <c r="R201" s="9">
        <v>44826</v>
      </c>
      <c r="S201" s="2">
        <v>2160</v>
      </c>
      <c r="T201" s="2">
        <v>20899</v>
      </c>
      <c r="U201" s="2">
        <v>171</v>
      </c>
      <c r="V201" s="2" t="s">
        <v>29</v>
      </c>
      <c r="W201" s="2">
        <v>2</v>
      </c>
      <c r="X201" s="2" t="s">
        <v>598</v>
      </c>
      <c r="Y201" s="6" t="str" cm="1">
        <f t="array" ref="Y201">_xlfn.IFS(Table1[[#This Row],[Duration in Seconds]]&lt;120,"Very short",Table1[[#This Row],[Duration in Seconds]]&lt;360,"Short",Table1[[#This Row],[Duration in Seconds]]&lt;600,"Medium",Table1[[#This Row],[Duration in Seconds]]&lt;1800,"Long",Table1[[#This Row],[Duration in Seconds]]&gt;1800,"Very Long")</f>
        <v>Long</v>
      </c>
    </row>
    <row r="202" spans="1:25" x14ac:dyDescent="0.3">
      <c r="A202" s="2" t="s">
        <v>1875</v>
      </c>
      <c r="B202" s="54">
        <v>3448617</v>
      </c>
      <c r="C202" s="2" t="s">
        <v>1876</v>
      </c>
      <c r="D202" s="2" t="s">
        <v>1877</v>
      </c>
      <c r="E202" s="2" t="s">
        <v>1878</v>
      </c>
      <c r="F202" s="2" t="s">
        <v>54</v>
      </c>
      <c r="G202" s="6">
        <v>32400</v>
      </c>
      <c r="H202" s="6">
        <v>65421420</v>
      </c>
      <c r="I202" s="15">
        <v>3.4722222222222224E-4</v>
      </c>
      <c r="J202" s="8">
        <v>30</v>
      </c>
      <c r="K202" s="13">
        <v>44788</v>
      </c>
      <c r="L202" s="6">
        <v>46000</v>
      </c>
      <c r="M202" s="2" t="s">
        <v>54</v>
      </c>
      <c r="N202" s="2" t="s">
        <v>29</v>
      </c>
      <c r="O202" s="2" t="s">
        <v>28</v>
      </c>
      <c r="P202" s="2">
        <v>0</v>
      </c>
      <c r="Q202" s="6">
        <v>977</v>
      </c>
      <c r="R202" s="13">
        <v>44825</v>
      </c>
      <c r="S202" s="2">
        <v>1080</v>
      </c>
      <c r="T202" s="6">
        <v>466</v>
      </c>
      <c r="U202" s="2">
        <v>0</v>
      </c>
      <c r="V202" s="2" t="s">
        <v>29</v>
      </c>
      <c r="W202" s="2">
        <v>2</v>
      </c>
      <c r="X202" s="2" t="s">
        <v>2011</v>
      </c>
      <c r="Y202" s="6" t="str" cm="1">
        <f t="array" ref="Y202">_xlfn.IFS(Table1[[#This Row],[Duration in Seconds]]&lt;120,"Very short",Table1[[#This Row],[Duration in Seconds]]&lt;360,"Short",Table1[[#This Row],[Duration in Seconds]]&lt;600,"Medium",Table1[[#This Row],[Duration in Seconds]]&lt;1800,"Long",Table1[[#This Row],[Duration in Seconds]]&gt;1800,"Very Long")</f>
        <v>Very short</v>
      </c>
    </row>
    <row r="203" spans="1:25" x14ac:dyDescent="0.3">
      <c r="A203" s="2" t="s">
        <v>1724</v>
      </c>
      <c r="B203" s="54">
        <v>3363581</v>
      </c>
      <c r="C203" s="2" t="s">
        <v>1725</v>
      </c>
      <c r="D203" s="2" t="s">
        <v>1726</v>
      </c>
      <c r="E203" s="2" t="s">
        <v>1727</v>
      </c>
      <c r="F203" s="2" t="s">
        <v>54</v>
      </c>
      <c r="G203" s="6">
        <v>3260000</v>
      </c>
      <c r="H203" s="6">
        <v>557079984</v>
      </c>
      <c r="I203" s="15">
        <v>2.1759259259259258E-3</v>
      </c>
      <c r="J203" s="8">
        <v>188</v>
      </c>
      <c r="K203" s="13">
        <v>43115</v>
      </c>
      <c r="L203" s="6">
        <v>69000</v>
      </c>
      <c r="M203" s="2" t="s">
        <v>27</v>
      </c>
      <c r="N203" s="2" t="s">
        <v>28</v>
      </c>
      <c r="O203" s="2" t="s">
        <v>28</v>
      </c>
      <c r="P203" s="2">
        <v>0</v>
      </c>
      <c r="Q203" s="6">
        <v>10854</v>
      </c>
      <c r="R203" s="13">
        <v>44804</v>
      </c>
      <c r="S203" s="2">
        <v>1080</v>
      </c>
      <c r="T203" s="6">
        <v>485</v>
      </c>
      <c r="U203" s="2">
        <v>23</v>
      </c>
      <c r="V203" s="2" t="s">
        <v>29</v>
      </c>
      <c r="W203" s="2">
        <v>2</v>
      </c>
      <c r="X203" s="2" t="s">
        <v>2011</v>
      </c>
      <c r="Y203" s="6" t="str" cm="1">
        <f t="array" ref="Y203">_xlfn.IFS(Table1[[#This Row],[Duration in Seconds]]&lt;120,"Very short",Table1[[#This Row],[Duration in Seconds]]&lt;360,"Short",Table1[[#This Row],[Duration in Seconds]]&lt;600,"Medium",Table1[[#This Row],[Duration in Seconds]]&lt;1800,"Long",Table1[[#This Row],[Duration in Seconds]]&gt;1800,"Very Long")</f>
        <v>Short</v>
      </c>
    </row>
    <row r="204" spans="1:25" x14ac:dyDescent="0.3">
      <c r="A204" s="2" t="s">
        <v>632</v>
      </c>
      <c r="B204" s="54">
        <v>6104861</v>
      </c>
      <c r="C204" s="2" t="s">
        <v>633</v>
      </c>
      <c r="D204" s="2" t="s">
        <v>634</v>
      </c>
      <c r="E204" s="2" t="s">
        <v>635</v>
      </c>
      <c r="F204" s="2" t="s">
        <v>54</v>
      </c>
      <c r="G204" s="2">
        <v>39900000</v>
      </c>
      <c r="H204" s="2">
        <v>602900852</v>
      </c>
      <c r="I204" s="15">
        <v>1.6782407407407409E-2</v>
      </c>
      <c r="J204" s="8">
        <v>1450</v>
      </c>
      <c r="K204" s="9">
        <v>42767</v>
      </c>
      <c r="L204" s="2">
        <v>125000</v>
      </c>
      <c r="M204" s="2" t="s">
        <v>73</v>
      </c>
      <c r="N204" s="2" t="s">
        <v>625</v>
      </c>
      <c r="O204" s="2" t="s">
        <v>28</v>
      </c>
      <c r="P204" s="2">
        <v>0</v>
      </c>
      <c r="Q204" s="2">
        <v>4832</v>
      </c>
      <c r="R204" s="9">
        <v>44825</v>
      </c>
      <c r="S204" s="2">
        <v>1080</v>
      </c>
      <c r="T204" s="2">
        <v>157</v>
      </c>
      <c r="U204" s="2">
        <v>18</v>
      </c>
      <c r="V204" s="2" t="s">
        <v>29</v>
      </c>
      <c r="W204" s="2">
        <v>0</v>
      </c>
      <c r="X204" s="2" t="s">
        <v>598</v>
      </c>
      <c r="Y204" s="6" t="str" cm="1">
        <f t="array" ref="Y204">_xlfn.IFS(Table1[[#This Row],[Duration in Seconds]]&lt;120,"Very short",Table1[[#This Row],[Duration in Seconds]]&lt;360,"Short",Table1[[#This Row],[Duration in Seconds]]&lt;600,"Medium",Table1[[#This Row],[Duration in Seconds]]&lt;1800,"Long",Table1[[#This Row],[Duration in Seconds]]&gt;1800,"Very Long")</f>
        <v>Long</v>
      </c>
    </row>
    <row r="205" spans="1:25" x14ac:dyDescent="0.3">
      <c r="A205" s="3" t="s">
        <v>1452</v>
      </c>
      <c r="B205" s="54">
        <v>323229</v>
      </c>
      <c r="C205" s="4" t="s">
        <v>1453</v>
      </c>
      <c r="D205" s="3" t="s">
        <v>1454</v>
      </c>
      <c r="E205" s="3" t="s">
        <v>1455</v>
      </c>
      <c r="F205" s="2" t="s">
        <v>86</v>
      </c>
      <c r="G205" s="6">
        <v>135000</v>
      </c>
      <c r="H205" s="2">
        <v>12779356</v>
      </c>
      <c r="I205" s="16">
        <v>4.2361111111111106E-3</v>
      </c>
      <c r="J205" s="8">
        <v>366</v>
      </c>
      <c r="K205" s="9">
        <v>44815</v>
      </c>
      <c r="L205" s="6">
        <v>1800</v>
      </c>
      <c r="M205" s="2" t="s">
        <v>27</v>
      </c>
      <c r="N205" s="2" t="s">
        <v>29</v>
      </c>
      <c r="O205" s="2" t="s">
        <v>28</v>
      </c>
      <c r="P205" s="2">
        <v>1</v>
      </c>
      <c r="Q205" s="6">
        <v>103</v>
      </c>
      <c r="R205" s="9">
        <v>44816</v>
      </c>
      <c r="S205" s="2">
        <v>1080</v>
      </c>
      <c r="T205" s="2">
        <v>98</v>
      </c>
      <c r="U205" s="2">
        <v>18</v>
      </c>
      <c r="V205" s="2" t="s">
        <v>29</v>
      </c>
      <c r="W205" s="2">
        <v>0</v>
      </c>
      <c r="X205" s="2" t="s">
        <v>1719</v>
      </c>
      <c r="Y205" s="6" t="str" cm="1">
        <f t="array" ref="Y205">_xlfn.IFS(Table1[[#This Row],[Duration in Seconds]]&lt;120,"Very short",Table1[[#This Row],[Duration in Seconds]]&lt;360,"Short",Table1[[#This Row],[Duration in Seconds]]&lt;600,"Medium",Table1[[#This Row],[Duration in Seconds]]&lt;1800,"Long",Table1[[#This Row],[Duration in Seconds]]&gt;1800,"Very Long")</f>
        <v>Medium</v>
      </c>
    </row>
    <row r="206" spans="1:25" x14ac:dyDescent="0.3">
      <c r="A206" s="2" t="s">
        <v>605</v>
      </c>
      <c r="B206" s="54">
        <v>122510</v>
      </c>
      <c r="C206" s="2" t="s">
        <v>606</v>
      </c>
      <c r="D206" s="2" t="s">
        <v>601</v>
      </c>
      <c r="E206" s="2" t="s">
        <v>602</v>
      </c>
      <c r="F206" s="2" t="s">
        <v>54</v>
      </c>
      <c r="G206" s="2">
        <v>769000</v>
      </c>
      <c r="H206" s="2">
        <v>170263099</v>
      </c>
      <c r="I206" s="15">
        <v>1.0208333333333333E-2</v>
      </c>
      <c r="J206" s="8">
        <v>882</v>
      </c>
      <c r="K206" s="9">
        <v>44380</v>
      </c>
      <c r="L206" s="2">
        <v>3100</v>
      </c>
      <c r="M206" s="2" t="s">
        <v>27</v>
      </c>
      <c r="N206" s="2" t="s">
        <v>28</v>
      </c>
      <c r="O206" s="2" t="s">
        <v>28</v>
      </c>
      <c r="P206" s="2">
        <v>1</v>
      </c>
      <c r="Q206" s="2">
        <v>117</v>
      </c>
      <c r="R206" s="9">
        <v>44821</v>
      </c>
      <c r="S206" s="2">
        <v>1080</v>
      </c>
      <c r="T206" s="2">
        <v>2240</v>
      </c>
      <c r="U206" s="2">
        <v>143</v>
      </c>
      <c r="V206" s="2" t="s">
        <v>29</v>
      </c>
      <c r="W206" s="2">
        <v>2</v>
      </c>
      <c r="X206" s="2" t="s">
        <v>598</v>
      </c>
      <c r="Y206" s="6" t="str" cm="1">
        <f t="array" ref="Y206">_xlfn.IFS(Table1[[#This Row],[Duration in Seconds]]&lt;120,"Very short",Table1[[#This Row],[Duration in Seconds]]&lt;360,"Short",Table1[[#This Row],[Duration in Seconds]]&lt;600,"Medium",Table1[[#This Row],[Duration in Seconds]]&lt;1800,"Long",Table1[[#This Row],[Duration in Seconds]]&gt;1800,"Very Long")</f>
        <v>Long</v>
      </c>
    </row>
    <row r="207" spans="1:25" x14ac:dyDescent="0.3">
      <c r="A207" s="2" t="s">
        <v>1999</v>
      </c>
      <c r="B207" s="54">
        <v>1498513</v>
      </c>
      <c r="C207" s="2" t="s">
        <v>2000</v>
      </c>
      <c r="D207" s="2" t="s">
        <v>2001</v>
      </c>
      <c r="E207" s="2" t="s">
        <v>2002</v>
      </c>
      <c r="F207" s="2" t="s">
        <v>54</v>
      </c>
      <c r="G207" s="6">
        <v>43500</v>
      </c>
      <c r="H207" s="6">
        <v>9668459</v>
      </c>
      <c r="I207" s="15">
        <v>3.2175925925925926E-3</v>
      </c>
      <c r="J207" s="8">
        <v>278</v>
      </c>
      <c r="K207" s="13">
        <v>44414</v>
      </c>
      <c r="L207" s="6">
        <v>16000</v>
      </c>
      <c r="M207" s="2" t="s">
        <v>27</v>
      </c>
      <c r="N207" s="2" t="s">
        <v>28</v>
      </c>
      <c r="O207" s="2" t="s">
        <v>28</v>
      </c>
      <c r="P207" s="2">
        <v>4</v>
      </c>
      <c r="Q207" s="6">
        <v>476</v>
      </c>
      <c r="R207" s="13">
        <v>44816</v>
      </c>
      <c r="S207" s="2">
        <v>1080</v>
      </c>
      <c r="T207" s="6">
        <v>225</v>
      </c>
      <c r="U207" s="2">
        <v>9</v>
      </c>
      <c r="V207" s="2" t="s">
        <v>29</v>
      </c>
      <c r="W207" s="2">
        <v>0</v>
      </c>
      <c r="X207" s="2" t="s">
        <v>2011</v>
      </c>
      <c r="Y207" s="6" t="str" cm="1">
        <f t="array" ref="Y207">_xlfn.IFS(Table1[[#This Row],[Duration in Seconds]]&lt;120,"Very short",Table1[[#This Row],[Duration in Seconds]]&lt;360,"Short",Table1[[#This Row],[Duration in Seconds]]&lt;600,"Medium",Table1[[#This Row],[Duration in Seconds]]&lt;1800,"Long",Table1[[#This Row],[Duration in Seconds]]&gt;1800,"Very Long")</f>
        <v>Short</v>
      </c>
    </row>
    <row r="208" spans="1:25" x14ac:dyDescent="0.3">
      <c r="A208" s="2" t="s">
        <v>1852</v>
      </c>
      <c r="B208" s="54">
        <v>2622475</v>
      </c>
      <c r="C208" s="2" t="s">
        <v>1853</v>
      </c>
      <c r="D208" s="2" t="s">
        <v>1854</v>
      </c>
      <c r="E208" s="2" t="s">
        <v>1855</v>
      </c>
      <c r="F208" s="2" t="s">
        <v>54</v>
      </c>
      <c r="G208" s="6">
        <v>2180000</v>
      </c>
      <c r="H208" s="6">
        <v>206898127</v>
      </c>
      <c r="I208" s="15">
        <v>1.7916666666666668E-2</v>
      </c>
      <c r="J208" s="8">
        <v>1548</v>
      </c>
      <c r="K208" s="13">
        <v>43244</v>
      </c>
      <c r="L208" s="6">
        <v>40000</v>
      </c>
      <c r="M208" s="2" t="s">
        <v>27</v>
      </c>
      <c r="N208" s="2" t="s">
        <v>28</v>
      </c>
      <c r="O208" s="2" t="s">
        <v>28</v>
      </c>
      <c r="P208" s="2">
        <v>0</v>
      </c>
      <c r="Q208" s="6">
        <v>0</v>
      </c>
      <c r="R208" s="2" t="s">
        <v>54</v>
      </c>
      <c r="S208" s="2">
        <v>1080</v>
      </c>
      <c r="T208" s="6">
        <v>3529</v>
      </c>
      <c r="U208" s="2">
        <v>196</v>
      </c>
      <c r="V208" s="2" t="s">
        <v>29</v>
      </c>
      <c r="W208" s="2">
        <v>0</v>
      </c>
      <c r="X208" s="2" t="s">
        <v>2011</v>
      </c>
      <c r="Y208" s="6" t="str" cm="1">
        <f t="array" ref="Y208">_xlfn.IFS(Table1[[#This Row],[Duration in Seconds]]&lt;120,"Very short",Table1[[#This Row],[Duration in Seconds]]&lt;360,"Short",Table1[[#This Row],[Duration in Seconds]]&lt;600,"Medium",Table1[[#This Row],[Duration in Seconds]]&lt;1800,"Long",Table1[[#This Row],[Duration in Seconds]]&gt;1800,"Very Long")</f>
        <v>Long</v>
      </c>
    </row>
    <row r="209" spans="1:25" x14ac:dyDescent="0.3">
      <c r="A209" s="2" t="s">
        <v>1176</v>
      </c>
      <c r="B209" s="54">
        <v>1329130</v>
      </c>
      <c r="C209" s="2" t="s">
        <v>1177</v>
      </c>
      <c r="D209" s="2" t="s">
        <v>1172</v>
      </c>
      <c r="E209" s="2" t="s">
        <v>1173</v>
      </c>
      <c r="F209" s="2" t="s">
        <v>54</v>
      </c>
      <c r="G209" s="2">
        <v>68700000</v>
      </c>
      <c r="H209" s="2">
        <v>3139694002</v>
      </c>
      <c r="I209" s="15">
        <v>7.1296296296296307E-3</v>
      </c>
      <c r="J209" s="8">
        <v>616</v>
      </c>
      <c r="K209" s="9">
        <v>44821</v>
      </c>
      <c r="L209" s="2">
        <v>6200</v>
      </c>
      <c r="M209" s="2" t="s">
        <v>27</v>
      </c>
      <c r="N209" s="2" t="s">
        <v>28</v>
      </c>
      <c r="O209" s="2" t="s">
        <v>28</v>
      </c>
      <c r="P209" s="2">
        <v>3</v>
      </c>
      <c r="Q209" s="2">
        <v>497</v>
      </c>
      <c r="R209" s="9">
        <v>44827</v>
      </c>
      <c r="S209" s="2">
        <v>1080</v>
      </c>
      <c r="T209" s="2">
        <v>5322</v>
      </c>
      <c r="U209" s="2">
        <v>77</v>
      </c>
      <c r="V209" s="2" t="s">
        <v>29</v>
      </c>
      <c r="W209" s="2">
        <v>13</v>
      </c>
      <c r="X209" s="2" t="s">
        <v>598</v>
      </c>
      <c r="Y209" s="6" t="str" cm="1">
        <f t="array" ref="Y209">_xlfn.IFS(Table1[[#This Row],[Duration in Seconds]]&lt;120,"Very short",Table1[[#This Row],[Duration in Seconds]]&lt;360,"Short",Table1[[#This Row],[Duration in Seconds]]&lt;600,"Medium",Table1[[#This Row],[Duration in Seconds]]&lt;1800,"Long",Table1[[#This Row],[Duration in Seconds]]&gt;1800,"Very Long")</f>
        <v>Long</v>
      </c>
    </row>
    <row r="210" spans="1:25" x14ac:dyDescent="0.3">
      <c r="A210" s="2" t="s">
        <v>695</v>
      </c>
      <c r="B210" s="54">
        <v>174237</v>
      </c>
      <c r="C210" s="2" t="s">
        <v>696</v>
      </c>
      <c r="D210" s="2" t="s">
        <v>691</v>
      </c>
      <c r="E210" s="2" t="s">
        <v>692</v>
      </c>
      <c r="F210" s="2" t="s">
        <v>26</v>
      </c>
      <c r="G210" s="2">
        <v>24000000</v>
      </c>
      <c r="H210" s="2">
        <v>296395381</v>
      </c>
      <c r="I210" s="15">
        <v>2.9398148148148148E-3</v>
      </c>
      <c r="J210" s="8">
        <v>254</v>
      </c>
      <c r="K210" s="9">
        <v>44778</v>
      </c>
      <c r="L210" s="2">
        <v>5900</v>
      </c>
      <c r="M210" s="2" t="s">
        <v>27</v>
      </c>
      <c r="N210" s="2" t="s">
        <v>625</v>
      </c>
      <c r="O210" s="2" t="s">
        <v>28</v>
      </c>
      <c r="P210" s="2">
        <v>0</v>
      </c>
      <c r="Q210" s="2">
        <v>185</v>
      </c>
      <c r="R210" s="9">
        <v>44813</v>
      </c>
      <c r="S210" s="2">
        <v>1080</v>
      </c>
      <c r="T210" s="2">
        <v>203</v>
      </c>
      <c r="U210" s="2">
        <v>1</v>
      </c>
      <c r="V210" s="2" t="s">
        <v>29</v>
      </c>
      <c r="W210" s="2">
        <v>0</v>
      </c>
      <c r="X210" s="2" t="s">
        <v>598</v>
      </c>
      <c r="Y210" s="6" t="str" cm="1">
        <f t="array" ref="Y210">_xlfn.IFS(Table1[[#This Row],[Duration in Seconds]]&lt;120,"Very short",Table1[[#This Row],[Duration in Seconds]]&lt;360,"Short",Table1[[#This Row],[Duration in Seconds]]&lt;600,"Medium",Table1[[#This Row],[Duration in Seconds]]&lt;1800,"Long",Table1[[#This Row],[Duration in Seconds]]&gt;1800,"Very Long")</f>
        <v>Short</v>
      </c>
    </row>
    <row r="211" spans="1:25" x14ac:dyDescent="0.3">
      <c r="A211" s="2" t="s">
        <v>722</v>
      </c>
      <c r="B211" s="54">
        <v>29726423</v>
      </c>
      <c r="C211" s="2" t="s">
        <v>723</v>
      </c>
      <c r="D211" s="2" t="s">
        <v>724</v>
      </c>
      <c r="E211" s="2" t="s">
        <v>725</v>
      </c>
      <c r="F211" s="2" t="s">
        <v>54</v>
      </c>
      <c r="G211" s="2">
        <v>2770000</v>
      </c>
      <c r="H211" s="2">
        <v>2042798795</v>
      </c>
      <c r="I211" s="15">
        <v>1.0300925925925927E-2</v>
      </c>
      <c r="J211" s="8">
        <v>890</v>
      </c>
      <c r="K211" s="9">
        <v>43462</v>
      </c>
      <c r="L211" s="2">
        <v>187000</v>
      </c>
      <c r="M211" s="2" t="s">
        <v>73</v>
      </c>
      <c r="N211" s="2" t="s">
        <v>29</v>
      </c>
      <c r="O211" s="2" t="s">
        <v>28</v>
      </c>
      <c r="P211" s="2">
        <v>0</v>
      </c>
      <c r="Q211" s="2">
        <v>0</v>
      </c>
      <c r="R211" s="2" t="s">
        <v>54</v>
      </c>
      <c r="S211" s="2">
        <v>720</v>
      </c>
      <c r="T211" s="2">
        <v>1826</v>
      </c>
      <c r="U211" s="2">
        <v>60</v>
      </c>
      <c r="V211" s="2" t="s">
        <v>29</v>
      </c>
      <c r="W211" s="2">
        <v>0</v>
      </c>
      <c r="X211" s="2" t="s">
        <v>598</v>
      </c>
      <c r="Y211" s="6" t="str" cm="1">
        <f t="array" ref="Y211">_xlfn.IFS(Table1[[#This Row],[Duration in Seconds]]&lt;120,"Very short",Table1[[#This Row],[Duration in Seconds]]&lt;360,"Short",Table1[[#This Row],[Duration in Seconds]]&lt;600,"Medium",Table1[[#This Row],[Duration in Seconds]]&lt;1800,"Long",Table1[[#This Row],[Duration in Seconds]]&gt;1800,"Very Long")</f>
        <v>Long</v>
      </c>
    </row>
    <row r="212" spans="1:25" x14ac:dyDescent="0.3">
      <c r="A212" s="2" t="s">
        <v>2410</v>
      </c>
      <c r="B212" s="54">
        <v>56045424</v>
      </c>
      <c r="C212" s="2" t="s">
        <v>2411</v>
      </c>
      <c r="D212" s="2" t="s">
        <v>1307</v>
      </c>
      <c r="E212" s="2" t="s">
        <v>669</v>
      </c>
      <c r="F212" s="2" t="s">
        <v>26</v>
      </c>
      <c r="G212" s="6">
        <v>28700000</v>
      </c>
      <c r="H212" s="6">
        <v>4104120507</v>
      </c>
      <c r="I212" s="15">
        <v>1.383101851851852E-2</v>
      </c>
      <c r="J212" s="8">
        <v>1195</v>
      </c>
      <c r="K212" s="9">
        <v>44181</v>
      </c>
      <c r="L212" s="6">
        <v>3700000</v>
      </c>
      <c r="M212" s="2" t="s">
        <v>73</v>
      </c>
      <c r="N212" s="2" t="s">
        <v>28</v>
      </c>
      <c r="O212" s="2" t="s">
        <v>28</v>
      </c>
      <c r="P212" s="2">
        <v>3</v>
      </c>
      <c r="Q212" s="2">
        <v>202482</v>
      </c>
      <c r="R212" s="9">
        <v>44826</v>
      </c>
      <c r="S212" s="2">
        <v>1080</v>
      </c>
      <c r="T212" s="2">
        <v>147</v>
      </c>
      <c r="U212" s="2">
        <v>18</v>
      </c>
      <c r="V212" s="2" t="s">
        <v>29</v>
      </c>
      <c r="W212" s="2">
        <v>0</v>
      </c>
      <c r="X212" s="2" t="s">
        <v>2488</v>
      </c>
      <c r="Y212" s="6" t="str" cm="1">
        <f t="array" ref="Y212">_xlfn.IFS(Table1[[#This Row],[Duration in Seconds]]&lt;120,"Very short",Table1[[#This Row],[Duration in Seconds]]&lt;360,"Short",Table1[[#This Row],[Duration in Seconds]]&lt;600,"Medium",Table1[[#This Row],[Duration in Seconds]]&lt;1800,"Long",Table1[[#This Row],[Duration in Seconds]]&gt;1800,"Very Long")</f>
        <v>Long</v>
      </c>
    </row>
    <row r="213" spans="1:25" x14ac:dyDescent="0.3">
      <c r="A213" s="2" t="s">
        <v>2251</v>
      </c>
      <c r="B213" s="54">
        <v>753769</v>
      </c>
      <c r="C213" s="2" t="s">
        <v>2252</v>
      </c>
      <c r="D213" s="2" t="s">
        <v>2253</v>
      </c>
      <c r="E213" s="2" t="s">
        <v>2254</v>
      </c>
      <c r="F213" s="2" t="s">
        <v>26</v>
      </c>
      <c r="G213" s="6">
        <v>208000</v>
      </c>
      <c r="H213" s="6">
        <v>30617314</v>
      </c>
      <c r="I213" s="17">
        <v>1.2800925925925926E-2</v>
      </c>
      <c r="J213" s="8">
        <v>1106</v>
      </c>
      <c r="K213" s="9">
        <v>44491</v>
      </c>
      <c r="L213" s="6">
        <v>8800</v>
      </c>
      <c r="M213" s="2" t="s">
        <v>27</v>
      </c>
      <c r="N213" s="2" t="s">
        <v>28</v>
      </c>
      <c r="O213" s="2" t="s">
        <v>28</v>
      </c>
      <c r="P213" s="2">
        <v>3</v>
      </c>
      <c r="Q213" s="2">
        <v>456</v>
      </c>
      <c r="R213" s="9">
        <v>44824</v>
      </c>
      <c r="S213" s="2">
        <v>1080</v>
      </c>
      <c r="T213" s="2">
        <v>180</v>
      </c>
      <c r="U213" s="2">
        <v>14</v>
      </c>
      <c r="V213" s="2" t="s">
        <v>29</v>
      </c>
      <c r="W213" s="2">
        <v>1</v>
      </c>
      <c r="X213" s="2" t="s">
        <v>2488</v>
      </c>
      <c r="Y213" s="6" t="str" cm="1">
        <f t="array" ref="Y213">_xlfn.IFS(Table1[[#This Row],[Duration in Seconds]]&lt;120,"Very short",Table1[[#This Row],[Duration in Seconds]]&lt;360,"Short",Table1[[#This Row],[Duration in Seconds]]&lt;600,"Medium",Table1[[#This Row],[Duration in Seconds]]&lt;1800,"Long",Table1[[#This Row],[Duration in Seconds]]&gt;1800,"Very Long")</f>
        <v>Long</v>
      </c>
    </row>
    <row r="214" spans="1:25" x14ac:dyDescent="0.3">
      <c r="A214" s="2" t="s">
        <v>2257</v>
      </c>
      <c r="B214" s="54">
        <v>16752693</v>
      </c>
      <c r="C214" s="2" t="s">
        <v>2258</v>
      </c>
      <c r="D214" s="2" t="s">
        <v>2259</v>
      </c>
      <c r="E214" s="2" t="s">
        <v>2260</v>
      </c>
      <c r="F214" s="2" t="s">
        <v>26</v>
      </c>
      <c r="G214" s="6">
        <v>3190000</v>
      </c>
      <c r="H214" s="6">
        <v>480900768</v>
      </c>
      <c r="I214" s="17">
        <v>9.9421296296296289E-3</v>
      </c>
      <c r="J214" s="8">
        <v>859</v>
      </c>
      <c r="K214" s="9">
        <v>42909</v>
      </c>
      <c r="L214" s="6">
        <v>188000</v>
      </c>
      <c r="M214" s="2" t="s">
        <v>27</v>
      </c>
      <c r="N214" s="2" t="s">
        <v>29</v>
      </c>
      <c r="O214" s="2" t="s">
        <v>28</v>
      </c>
      <c r="P214" s="2">
        <v>3</v>
      </c>
      <c r="Q214" s="2">
        <v>2462</v>
      </c>
      <c r="R214" s="9">
        <v>44826</v>
      </c>
      <c r="S214" s="2">
        <v>1080</v>
      </c>
      <c r="T214" s="2">
        <v>460</v>
      </c>
      <c r="U214" s="2">
        <v>26</v>
      </c>
      <c r="V214" s="2" t="s">
        <v>29</v>
      </c>
      <c r="W214" s="2">
        <v>0</v>
      </c>
      <c r="X214" s="2" t="s">
        <v>2488</v>
      </c>
      <c r="Y214" s="6" t="str" cm="1">
        <f t="array" ref="Y214">_xlfn.IFS(Table1[[#This Row],[Duration in Seconds]]&lt;120,"Very short",Table1[[#This Row],[Duration in Seconds]]&lt;360,"Short",Table1[[#This Row],[Duration in Seconds]]&lt;600,"Medium",Table1[[#This Row],[Duration in Seconds]]&lt;1800,"Long",Table1[[#This Row],[Duration in Seconds]]&gt;1800,"Very Long")</f>
        <v>Long</v>
      </c>
    </row>
    <row r="215" spans="1:25" x14ac:dyDescent="0.3">
      <c r="A215" s="3" t="s">
        <v>1552</v>
      </c>
      <c r="B215" s="54">
        <v>45704</v>
      </c>
      <c r="C215" s="4" t="s">
        <v>1553</v>
      </c>
      <c r="D215" s="3" t="s">
        <v>1554</v>
      </c>
      <c r="E215" s="3" t="s">
        <v>1555</v>
      </c>
      <c r="F215" s="2" t="s">
        <v>26</v>
      </c>
      <c r="G215" s="6">
        <v>331000</v>
      </c>
      <c r="H215" s="2">
        <v>64535342</v>
      </c>
      <c r="I215" s="16">
        <v>1.5347222222222222E-2</v>
      </c>
      <c r="J215" s="8">
        <v>1326</v>
      </c>
      <c r="K215" s="9">
        <v>44809</v>
      </c>
      <c r="L215" s="6">
        <v>2400</v>
      </c>
      <c r="M215" s="2" t="s">
        <v>73</v>
      </c>
      <c r="N215" s="2" t="s">
        <v>29</v>
      </c>
      <c r="O215" s="2" t="s">
        <v>28</v>
      </c>
      <c r="P215" s="2">
        <v>0</v>
      </c>
      <c r="Q215" s="6">
        <v>111</v>
      </c>
      <c r="R215" s="9">
        <v>44810</v>
      </c>
      <c r="S215" s="2">
        <v>2160</v>
      </c>
      <c r="T215" s="2">
        <v>1114</v>
      </c>
      <c r="U215" s="2">
        <v>41</v>
      </c>
      <c r="V215" s="2" t="s">
        <v>29</v>
      </c>
      <c r="W215" s="2">
        <v>4</v>
      </c>
      <c r="X215" s="2" t="s">
        <v>1719</v>
      </c>
      <c r="Y215" s="6" t="str" cm="1">
        <f t="array" ref="Y215">_xlfn.IFS(Table1[[#This Row],[Duration in Seconds]]&lt;120,"Very short",Table1[[#This Row],[Duration in Seconds]]&lt;360,"Short",Table1[[#This Row],[Duration in Seconds]]&lt;600,"Medium",Table1[[#This Row],[Duration in Seconds]]&lt;1800,"Long",Table1[[#This Row],[Duration in Seconds]]&gt;1800,"Very Long")</f>
        <v>Long</v>
      </c>
    </row>
    <row r="216" spans="1:25" x14ac:dyDescent="0.3">
      <c r="A216" s="3" t="s">
        <v>1583</v>
      </c>
      <c r="B216" s="54">
        <v>73314</v>
      </c>
      <c r="C216" s="4" t="s">
        <v>1584</v>
      </c>
      <c r="D216" s="3" t="s">
        <v>1585</v>
      </c>
      <c r="E216" s="3" t="s">
        <v>1586</v>
      </c>
      <c r="F216" s="2" t="s">
        <v>26</v>
      </c>
      <c r="G216" s="6">
        <v>886000</v>
      </c>
      <c r="H216" s="2">
        <v>137324545</v>
      </c>
      <c r="I216" s="16">
        <v>1.2650462962962962E-2</v>
      </c>
      <c r="J216" s="8">
        <v>1093</v>
      </c>
      <c r="K216" s="9">
        <v>44819</v>
      </c>
      <c r="L216" s="6">
        <v>8500</v>
      </c>
      <c r="M216" s="2" t="s">
        <v>226</v>
      </c>
      <c r="N216" s="2" t="s">
        <v>29</v>
      </c>
      <c r="O216" s="2" t="s">
        <v>28</v>
      </c>
      <c r="P216" s="2">
        <v>0</v>
      </c>
      <c r="Q216" s="6">
        <v>424</v>
      </c>
      <c r="R216" s="9">
        <v>44822</v>
      </c>
      <c r="S216" s="2">
        <v>1080</v>
      </c>
      <c r="T216" s="2">
        <v>1393</v>
      </c>
      <c r="U216" s="2">
        <v>23</v>
      </c>
      <c r="V216" s="2" t="s">
        <v>29</v>
      </c>
      <c r="W216" s="2">
        <v>1</v>
      </c>
      <c r="X216" s="2" t="s">
        <v>1719</v>
      </c>
      <c r="Y216" s="6" t="str" cm="1">
        <f t="array" ref="Y216">_xlfn.IFS(Table1[[#This Row],[Duration in Seconds]]&lt;120,"Very short",Table1[[#This Row],[Duration in Seconds]]&lt;360,"Short",Table1[[#This Row],[Duration in Seconds]]&lt;600,"Medium",Table1[[#This Row],[Duration in Seconds]]&lt;1800,"Long",Table1[[#This Row],[Duration in Seconds]]&gt;1800,"Very Long")</f>
        <v>Long</v>
      </c>
    </row>
    <row r="217" spans="1:25" x14ac:dyDescent="0.3">
      <c r="A217" s="2" t="s">
        <v>1116</v>
      </c>
      <c r="B217" s="54">
        <v>1480762</v>
      </c>
      <c r="C217" s="2" t="s">
        <v>1117</v>
      </c>
      <c r="D217" s="2" t="s">
        <v>1111</v>
      </c>
      <c r="E217" s="2" t="s">
        <v>357</v>
      </c>
      <c r="F217" s="2" t="s">
        <v>26</v>
      </c>
      <c r="G217" s="2">
        <v>71800000</v>
      </c>
      <c r="H217" s="2">
        <v>620960291</v>
      </c>
      <c r="I217" s="17">
        <v>8.8541666666666664E-3</v>
      </c>
      <c r="J217" s="8">
        <v>765</v>
      </c>
      <c r="K217" s="9">
        <v>44064</v>
      </c>
      <c r="L217" s="2">
        <v>72000</v>
      </c>
      <c r="M217" s="2" t="s">
        <v>73</v>
      </c>
      <c r="N217" s="2" t="s">
        <v>29</v>
      </c>
      <c r="O217" s="2" t="s">
        <v>28</v>
      </c>
      <c r="P217" s="2">
        <v>0</v>
      </c>
      <c r="Q217" s="2">
        <v>3150</v>
      </c>
      <c r="R217" s="9">
        <v>44794</v>
      </c>
      <c r="S217" s="2">
        <v>1080</v>
      </c>
      <c r="T217" s="2">
        <v>120</v>
      </c>
      <c r="U217" s="2">
        <v>2</v>
      </c>
      <c r="V217" s="2" t="s">
        <v>29</v>
      </c>
      <c r="W217" s="2">
        <v>2</v>
      </c>
      <c r="X217" s="2" t="s">
        <v>598</v>
      </c>
      <c r="Y217" s="6" t="str" cm="1">
        <f t="array" ref="Y217">_xlfn.IFS(Table1[[#This Row],[Duration in Seconds]]&lt;120,"Very short",Table1[[#This Row],[Duration in Seconds]]&lt;360,"Short",Table1[[#This Row],[Duration in Seconds]]&lt;600,"Medium",Table1[[#This Row],[Duration in Seconds]]&lt;1800,"Long",Table1[[#This Row],[Duration in Seconds]]&gt;1800,"Very Long")</f>
        <v>Long</v>
      </c>
    </row>
    <row r="218" spans="1:25" x14ac:dyDescent="0.3">
      <c r="A218" s="3" t="s">
        <v>1715</v>
      </c>
      <c r="B218" s="54">
        <v>49791</v>
      </c>
      <c r="C218" s="3" t="s">
        <v>1716</v>
      </c>
      <c r="D218" s="3" t="s">
        <v>1717</v>
      </c>
      <c r="E218" s="2" t="s">
        <v>1718</v>
      </c>
      <c r="F218" s="2" t="s">
        <v>54</v>
      </c>
      <c r="G218" s="6">
        <v>246000</v>
      </c>
      <c r="H218" s="2">
        <v>42646331</v>
      </c>
      <c r="I218" s="16">
        <v>5.1504629629629635E-3</v>
      </c>
      <c r="J218" s="8">
        <v>445</v>
      </c>
      <c r="K218" s="9">
        <v>44820</v>
      </c>
      <c r="L218" s="6">
        <v>2600</v>
      </c>
      <c r="M218" s="2" t="s">
        <v>1464</v>
      </c>
      <c r="N218" s="2" t="s">
        <v>29</v>
      </c>
      <c r="O218" s="2" t="s">
        <v>28</v>
      </c>
      <c r="P218" s="2">
        <v>0</v>
      </c>
      <c r="Q218" s="6">
        <v>231</v>
      </c>
      <c r="R218" s="9">
        <v>44821</v>
      </c>
      <c r="S218" s="2">
        <v>2160</v>
      </c>
      <c r="T218" s="2">
        <v>368</v>
      </c>
      <c r="U218" s="2">
        <v>5</v>
      </c>
      <c r="V218" s="2" t="s">
        <v>29</v>
      </c>
      <c r="W218" s="2">
        <v>6</v>
      </c>
      <c r="X218" s="2" t="s">
        <v>1719</v>
      </c>
      <c r="Y218" s="6" t="str" cm="1">
        <f t="array" ref="Y218">_xlfn.IFS(Table1[[#This Row],[Duration in Seconds]]&lt;120,"Very short",Table1[[#This Row],[Duration in Seconds]]&lt;360,"Short",Table1[[#This Row],[Duration in Seconds]]&lt;600,"Medium",Table1[[#This Row],[Duration in Seconds]]&lt;1800,"Long",Table1[[#This Row],[Duration in Seconds]]&gt;1800,"Very Long")</f>
        <v>Medium</v>
      </c>
    </row>
    <row r="219" spans="1:25" x14ac:dyDescent="0.3">
      <c r="A219" s="3" t="s">
        <v>1703</v>
      </c>
      <c r="B219" s="54">
        <v>12932</v>
      </c>
      <c r="C219" s="3" t="s">
        <v>1704</v>
      </c>
      <c r="D219" s="3" t="s">
        <v>1705</v>
      </c>
      <c r="E219" s="2" t="s">
        <v>1706</v>
      </c>
      <c r="F219" s="3" t="s">
        <v>26</v>
      </c>
      <c r="G219" s="6">
        <v>49000</v>
      </c>
      <c r="H219" s="2">
        <v>4737783</v>
      </c>
      <c r="I219" s="16">
        <v>1.1307870370370371E-2</v>
      </c>
      <c r="J219" s="8">
        <v>977</v>
      </c>
      <c r="K219" s="9">
        <v>44664</v>
      </c>
      <c r="L219" s="6">
        <v>1000</v>
      </c>
      <c r="M219" s="2" t="s">
        <v>27</v>
      </c>
      <c r="N219" s="2" t="s">
        <v>28</v>
      </c>
      <c r="O219" s="2" t="s">
        <v>28</v>
      </c>
      <c r="P219" s="2">
        <v>0</v>
      </c>
      <c r="Q219" s="6">
        <v>63</v>
      </c>
      <c r="R219" s="9">
        <v>44694</v>
      </c>
      <c r="S219" s="2">
        <v>1080</v>
      </c>
      <c r="T219" s="2">
        <v>120</v>
      </c>
      <c r="U219" s="2">
        <v>9</v>
      </c>
      <c r="V219" s="2" t="s">
        <v>29</v>
      </c>
      <c r="W219" s="2">
        <v>0</v>
      </c>
      <c r="X219" s="2" t="s">
        <v>1719</v>
      </c>
      <c r="Y219" s="6" t="str" cm="1">
        <f t="array" ref="Y219">_xlfn.IFS(Table1[[#This Row],[Duration in Seconds]]&lt;120,"Very short",Table1[[#This Row],[Duration in Seconds]]&lt;360,"Short",Table1[[#This Row],[Duration in Seconds]]&lt;600,"Medium",Table1[[#This Row],[Duration in Seconds]]&lt;1800,"Long",Table1[[#This Row],[Duration in Seconds]]&gt;1800,"Very Long")</f>
        <v>Long</v>
      </c>
    </row>
    <row r="220" spans="1:25" x14ac:dyDescent="0.3">
      <c r="A220" s="2" t="s">
        <v>2400</v>
      </c>
      <c r="B220" s="54">
        <v>9734861</v>
      </c>
      <c r="C220" s="2" t="s">
        <v>2401</v>
      </c>
      <c r="D220" s="2" t="s">
        <v>2402</v>
      </c>
      <c r="E220" s="2" t="s">
        <v>2403</v>
      </c>
      <c r="F220" s="2" t="s">
        <v>26</v>
      </c>
      <c r="G220" s="6">
        <v>20200000</v>
      </c>
      <c r="H220" s="6">
        <v>8443135152</v>
      </c>
      <c r="I220" s="15">
        <v>5.9259259259259256E-3</v>
      </c>
      <c r="J220" s="8">
        <v>512</v>
      </c>
      <c r="K220" s="9">
        <v>44660</v>
      </c>
      <c r="L220" s="6">
        <v>212000</v>
      </c>
      <c r="M220" s="2" t="s">
        <v>27</v>
      </c>
      <c r="N220" s="2" t="s">
        <v>28</v>
      </c>
      <c r="O220" s="2" t="s">
        <v>28</v>
      </c>
      <c r="P220" s="2">
        <v>0</v>
      </c>
      <c r="Q220" s="2">
        <v>5770</v>
      </c>
      <c r="R220" s="9">
        <v>44826</v>
      </c>
      <c r="S220" s="2">
        <v>1080</v>
      </c>
      <c r="T220" s="2">
        <v>1260</v>
      </c>
      <c r="U220" s="2">
        <v>6</v>
      </c>
      <c r="V220" s="2" t="s">
        <v>29</v>
      </c>
      <c r="W220" s="2">
        <v>0</v>
      </c>
      <c r="X220" s="2" t="s">
        <v>2488</v>
      </c>
      <c r="Y220" s="6" t="str" cm="1">
        <f t="array" ref="Y220">_xlfn.IFS(Table1[[#This Row],[Duration in Seconds]]&lt;120,"Very short",Table1[[#This Row],[Duration in Seconds]]&lt;360,"Short",Table1[[#This Row],[Duration in Seconds]]&lt;600,"Medium",Table1[[#This Row],[Duration in Seconds]]&lt;1800,"Long",Table1[[#This Row],[Duration in Seconds]]&gt;1800,"Very Long")</f>
        <v>Medium</v>
      </c>
    </row>
    <row r="221" spans="1:25" x14ac:dyDescent="0.3">
      <c r="A221" s="2" t="s">
        <v>1107</v>
      </c>
      <c r="B221" s="54">
        <v>2814437</v>
      </c>
      <c r="C221" s="2" t="s">
        <v>1108</v>
      </c>
      <c r="D221" s="2" t="s">
        <v>1105</v>
      </c>
      <c r="E221" s="2" t="s">
        <v>1106</v>
      </c>
      <c r="F221" s="2" t="s">
        <v>54</v>
      </c>
      <c r="G221" s="2">
        <v>26200000</v>
      </c>
      <c r="H221" s="2">
        <v>686795112</v>
      </c>
      <c r="I221" s="15">
        <v>7.4652777777777781E-3</v>
      </c>
      <c r="J221" s="8">
        <v>645</v>
      </c>
      <c r="K221" s="9">
        <v>44683</v>
      </c>
      <c r="L221" s="2">
        <v>33000</v>
      </c>
      <c r="M221" s="2" t="s">
        <v>27</v>
      </c>
      <c r="N221" s="2" t="s">
        <v>29</v>
      </c>
      <c r="O221" s="2" t="s">
        <v>28</v>
      </c>
      <c r="P221" s="2">
        <v>0</v>
      </c>
      <c r="Q221" s="2">
        <v>684</v>
      </c>
      <c r="R221" s="9">
        <v>44825</v>
      </c>
      <c r="S221" s="2">
        <v>1080</v>
      </c>
      <c r="T221" s="2">
        <v>417</v>
      </c>
      <c r="U221" s="2">
        <v>15</v>
      </c>
      <c r="V221" s="2" t="s">
        <v>29</v>
      </c>
      <c r="W221" s="2">
        <v>1</v>
      </c>
      <c r="X221" s="2" t="s">
        <v>598</v>
      </c>
      <c r="Y221" s="6" t="str" cm="1">
        <f t="array" ref="Y221">_xlfn.IFS(Table1[[#This Row],[Duration in Seconds]]&lt;120,"Very short",Table1[[#This Row],[Duration in Seconds]]&lt;360,"Short",Table1[[#This Row],[Duration in Seconds]]&lt;600,"Medium",Table1[[#This Row],[Duration in Seconds]]&lt;1800,"Long",Table1[[#This Row],[Duration in Seconds]]&gt;1800,"Very Long")</f>
        <v>Long</v>
      </c>
    </row>
    <row r="222" spans="1:25" x14ac:dyDescent="0.3">
      <c r="A222" s="2" t="s">
        <v>2431</v>
      </c>
      <c r="B222" s="54">
        <v>1717151</v>
      </c>
      <c r="C222" s="2" t="s">
        <v>2432</v>
      </c>
      <c r="D222" s="2" t="s">
        <v>1766</v>
      </c>
      <c r="E222" s="2" t="s">
        <v>1767</v>
      </c>
      <c r="F222" s="2" t="s">
        <v>26</v>
      </c>
      <c r="G222" s="6">
        <v>4220000</v>
      </c>
      <c r="H222" s="6">
        <v>310624827</v>
      </c>
      <c r="I222" s="17">
        <v>8.7037037037037031E-3</v>
      </c>
      <c r="J222" s="8">
        <v>752</v>
      </c>
      <c r="K222" s="9">
        <v>44504</v>
      </c>
      <c r="L222" s="6">
        <v>60000</v>
      </c>
      <c r="M222" s="2" t="s">
        <v>27</v>
      </c>
      <c r="N222" s="2" t="s">
        <v>28</v>
      </c>
      <c r="O222" s="2" t="s">
        <v>28</v>
      </c>
      <c r="P222" s="2">
        <v>0</v>
      </c>
      <c r="Q222" s="2">
        <v>1178</v>
      </c>
      <c r="R222" s="9">
        <v>44826</v>
      </c>
      <c r="S222" s="2">
        <v>1080</v>
      </c>
      <c r="T222" s="2">
        <v>253</v>
      </c>
      <c r="U222" s="2">
        <v>25</v>
      </c>
      <c r="V222" s="2" t="s">
        <v>29</v>
      </c>
      <c r="W222" s="2">
        <v>1</v>
      </c>
      <c r="X222" s="2" t="s">
        <v>2488</v>
      </c>
      <c r="Y222" s="6" t="str" cm="1">
        <f t="array" ref="Y222">_xlfn.IFS(Table1[[#This Row],[Duration in Seconds]]&lt;120,"Very short",Table1[[#This Row],[Duration in Seconds]]&lt;360,"Short",Table1[[#This Row],[Duration in Seconds]]&lt;600,"Medium",Table1[[#This Row],[Duration in Seconds]]&lt;1800,"Long",Table1[[#This Row],[Duration in Seconds]]&gt;1800,"Very Long")</f>
        <v>Long</v>
      </c>
    </row>
    <row r="223" spans="1:25" x14ac:dyDescent="0.3">
      <c r="A223" s="2" t="s">
        <v>2449</v>
      </c>
      <c r="B223" s="54">
        <v>1954619</v>
      </c>
      <c r="C223" s="2" t="s">
        <v>2450</v>
      </c>
      <c r="D223" s="2" t="s">
        <v>2447</v>
      </c>
      <c r="E223" s="2" t="s">
        <v>2448</v>
      </c>
      <c r="F223" s="2" t="s">
        <v>54</v>
      </c>
      <c r="G223" s="6">
        <v>10700000</v>
      </c>
      <c r="H223" s="6">
        <v>3360425489</v>
      </c>
      <c r="I223" s="15">
        <v>3.4953703703703705E-3</v>
      </c>
      <c r="J223" s="8">
        <v>302</v>
      </c>
      <c r="K223" s="9">
        <v>44820</v>
      </c>
      <c r="L223" s="6">
        <v>19000</v>
      </c>
      <c r="M223" s="2" t="s">
        <v>27</v>
      </c>
      <c r="N223" s="2" t="s">
        <v>28</v>
      </c>
      <c r="O223" s="2" t="s">
        <v>28</v>
      </c>
      <c r="P223" s="2">
        <v>0</v>
      </c>
      <c r="Q223" s="2">
        <v>1842</v>
      </c>
      <c r="R223" s="9">
        <v>44826</v>
      </c>
      <c r="S223" s="2">
        <v>1080</v>
      </c>
      <c r="T223" s="2">
        <v>8530</v>
      </c>
      <c r="U223" s="2">
        <v>461</v>
      </c>
      <c r="V223" s="2" t="s">
        <v>29</v>
      </c>
      <c r="W223" s="2">
        <v>2</v>
      </c>
      <c r="X223" s="2" t="s">
        <v>2488</v>
      </c>
      <c r="Y223" s="6" t="str" cm="1">
        <f t="array" ref="Y223">_xlfn.IFS(Table1[[#This Row],[Duration in Seconds]]&lt;120,"Very short",Table1[[#This Row],[Duration in Seconds]]&lt;360,"Short",Table1[[#This Row],[Duration in Seconds]]&lt;600,"Medium",Table1[[#This Row],[Duration in Seconds]]&lt;1800,"Long",Table1[[#This Row],[Duration in Seconds]]&gt;1800,"Very Long")</f>
        <v>Short</v>
      </c>
    </row>
    <row r="224" spans="1:25" x14ac:dyDescent="0.3">
      <c r="A224" s="2" t="s">
        <v>2351</v>
      </c>
      <c r="B224" s="54">
        <v>940383</v>
      </c>
      <c r="C224" s="2" t="s">
        <v>2352</v>
      </c>
      <c r="D224" s="2" t="s">
        <v>2353</v>
      </c>
      <c r="E224" s="2" t="s">
        <v>2354</v>
      </c>
      <c r="F224" s="2" t="s">
        <v>54</v>
      </c>
      <c r="G224" s="6">
        <v>11600000</v>
      </c>
      <c r="H224" s="6">
        <v>5394167776</v>
      </c>
      <c r="I224" s="17">
        <v>8.1365740740740738E-3</v>
      </c>
      <c r="J224" s="8">
        <v>703</v>
      </c>
      <c r="K224" s="9">
        <v>44782</v>
      </c>
      <c r="L224" s="6">
        <v>25000</v>
      </c>
      <c r="M224" s="2" t="s">
        <v>73</v>
      </c>
      <c r="N224" s="2" t="s">
        <v>29</v>
      </c>
      <c r="O224" s="2" t="s">
        <v>28</v>
      </c>
      <c r="P224" s="2">
        <v>0</v>
      </c>
      <c r="Q224" s="2">
        <v>490</v>
      </c>
      <c r="R224" s="9">
        <v>44809</v>
      </c>
      <c r="S224" s="2">
        <v>1080</v>
      </c>
      <c r="T224" s="2">
        <v>7957</v>
      </c>
      <c r="U224" s="2">
        <v>361</v>
      </c>
      <c r="V224" s="2" t="s">
        <v>29</v>
      </c>
      <c r="W224" s="2">
        <v>0</v>
      </c>
      <c r="X224" s="2" t="s">
        <v>2488</v>
      </c>
      <c r="Y224" s="6" t="str" cm="1">
        <f t="array" ref="Y224">_xlfn.IFS(Table1[[#This Row],[Duration in Seconds]]&lt;120,"Very short",Table1[[#This Row],[Duration in Seconds]]&lt;360,"Short",Table1[[#This Row],[Duration in Seconds]]&lt;600,"Medium",Table1[[#This Row],[Duration in Seconds]]&lt;1800,"Long",Table1[[#This Row],[Duration in Seconds]]&gt;1800,"Very Long")</f>
        <v>Long</v>
      </c>
    </row>
    <row r="225" spans="1:25" x14ac:dyDescent="0.3">
      <c r="A225" s="2" t="s">
        <v>1820</v>
      </c>
      <c r="B225" s="54">
        <v>3429284</v>
      </c>
      <c r="C225" s="2" t="s">
        <v>1821</v>
      </c>
      <c r="D225" s="2" t="s">
        <v>1822</v>
      </c>
      <c r="E225" s="2" t="s">
        <v>1823</v>
      </c>
      <c r="F225" s="2" t="s">
        <v>26</v>
      </c>
      <c r="G225" s="6">
        <v>2630</v>
      </c>
      <c r="H225" s="6">
        <v>3501734</v>
      </c>
      <c r="I225" s="15">
        <v>1.3657407407407409E-3</v>
      </c>
      <c r="J225" s="8">
        <v>118</v>
      </c>
      <c r="K225" s="13">
        <v>43819</v>
      </c>
      <c r="L225" s="6">
        <v>41000</v>
      </c>
      <c r="M225" s="2" t="s">
        <v>1800</v>
      </c>
      <c r="N225" s="2" t="s">
        <v>28</v>
      </c>
      <c r="O225" s="2" t="s">
        <v>28</v>
      </c>
      <c r="P225" s="2">
        <v>0</v>
      </c>
      <c r="Q225" s="6">
        <v>1378</v>
      </c>
      <c r="R225" s="13">
        <v>44825</v>
      </c>
      <c r="S225" s="2">
        <v>1080</v>
      </c>
      <c r="T225" s="6">
        <v>23</v>
      </c>
      <c r="U225" s="2">
        <v>0</v>
      </c>
      <c r="V225" s="2" t="s">
        <v>29</v>
      </c>
      <c r="W225" s="2">
        <v>0</v>
      </c>
      <c r="X225" s="2" t="s">
        <v>2011</v>
      </c>
      <c r="Y225" s="6" t="str" cm="1">
        <f t="array" ref="Y225">_xlfn.IFS(Table1[[#This Row],[Duration in Seconds]]&lt;120,"Very short",Table1[[#This Row],[Duration in Seconds]]&lt;360,"Short",Table1[[#This Row],[Duration in Seconds]]&lt;600,"Medium",Table1[[#This Row],[Duration in Seconds]]&lt;1800,"Long",Table1[[#This Row],[Duration in Seconds]]&gt;1800,"Very Long")</f>
        <v>Very short</v>
      </c>
    </row>
    <row r="226" spans="1:25" x14ac:dyDescent="0.3">
      <c r="A226" s="18" t="s">
        <v>1509</v>
      </c>
      <c r="B226" s="54">
        <v>12021</v>
      </c>
      <c r="C226" s="4" t="s">
        <v>1510</v>
      </c>
      <c r="D226" s="3" t="s">
        <v>1511</v>
      </c>
      <c r="E226" s="3" t="s">
        <v>1512</v>
      </c>
      <c r="F226" s="2" t="s">
        <v>26</v>
      </c>
      <c r="G226" s="6">
        <v>57100</v>
      </c>
      <c r="H226" s="2">
        <v>4242304</v>
      </c>
      <c r="I226" s="16">
        <v>5.7754629629629623E-3</v>
      </c>
      <c r="J226" s="8">
        <v>499</v>
      </c>
      <c r="K226" s="9">
        <v>44814</v>
      </c>
      <c r="L226" s="6">
        <v>713</v>
      </c>
      <c r="M226" s="2" t="s">
        <v>226</v>
      </c>
      <c r="N226" s="2" t="s">
        <v>29</v>
      </c>
      <c r="O226" s="2" t="s">
        <v>29</v>
      </c>
      <c r="P226" s="2">
        <v>0</v>
      </c>
      <c r="Q226" s="6">
        <v>34</v>
      </c>
      <c r="R226" s="9">
        <v>44819</v>
      </c>
      <c r="S226" s="2">
        <v>1080</v>
      </c>
      <c r="T226" s="2">
        <v>108</v>
      </c>
      <c r="U226" s="2"/>
      <c r="V226" s="2" t="s">
        <v>29</v>
      </c>
      <c r="W226" s="2">
        <v>2</v>
      </c>
      <c r="X226" s="2" t="s">
        <v>1719</v>
      </c>
      <c r="Y226" s="6" t="str" cm="1">
        <f t="array" ref="Y226">_xlfn.IFS(Table1[[#This Row],[Duration in Seconds]]&lt;120,"Very short",Table1[[#This Row],[Duration in Seconds]]&lt;360,"Short",Table1[[#This Row],[Duration in Seconds]]&lt;600,"Medium",Table1[[#This Row],[Duration in Seconds]]&lt;1800,"Long",Table1[[#This Row],[Duration in Seconds]]&gt;1800,"Very Long")</f>
        <v>Medium</v>
      </c>
    </row>
    <row r="227" spans="1:25" x14ac:dyDescent="0.3">
      <c r="A227" s="18" t="s">
        <v>2461</v>
      </c>
      <c r="B227" s="54">
        <v>330287</v>
      </c>
      <c r="C227" s="2" t="s">
        <v>2462</v>
      </c>
      <c r="D227" s="2" t="s">
        <v>2459</v>
      </c>
      <c r="E227" s="2" t="s">
        <v>2460</v>
      </c>
      <c r="F227" s="2" t="s">
        <v>54</v>
      </c>
      <c r="G227" s="6">
        <v>403000</v>
      </c>
      <c r="H227" s="6">
        <v>93918563</v>
      </c>
      <c r="I227" s="15">
        <v>3.0092592592592591E-2</v>
      </c>
      <c r="J227" s="8">
        <v>2600</v>
      </c>
      <c r="K227" s="9">
        <v>44800</v>
      </c>
      <c r="L227" s="6">
        <v>2300</v>
      </c>
      <c r="M227" s="2" t="s">
        <v>27</v>
      </c>
      <c r="N227" s="2" t="s">
        <v>28</v>
      </c>
      <c r="O227" s="2" t="s">
        <v>28</v>
      </c>
      <c r="P227" s="2">
        <v>1</v>
      </c>
      <c r="Q227" s="2">
        <v>152</v>
      </c>
      <c r="R227" s="9">
        <v>44826</v>
      </c>
      <c r="S227" s="2">
        <v>1080</v>
      </c>
      <c r="T227" s="2">
        <v>237</v>
      </c>
      <c r="U227" s="2">
        <v>21</v>
      </c>
      <c r="V227" s="2" t="s">
        <v>29</v>
      </c>
      <c r="W227" s="2">
        <v>1</v>
      </c>
      <c r="X227" s="2" t="s">
        <v>2488</v>
      </c>
      <c r="Y227" s="6" t="str" cm="1">
        <f t="array" ref="Y227">_xlfn.IFS(Table1[[#This Row],[Duration in Seconds]]&lt;120,"Very short",Table1[[#This Row],[Duration in Seconds]]&lt;360,"Short",Table1[[#This Row],[Duration in Seconds]]&lt;600,"Medium",Table1[[#This Row],[Duration in Seconds]]&lt;1800,"Long",Table1[[#This Row],[Duration in Seconds]]&gt;1800,"Very Long")</f>
        <v>Very Long</v>
      </c>
    </row>
    <row r="228" spans="1:25" x14ac:dyDescent="0.3">
      <c r="A228" s="18" t="s">
        <v>1836</v>
      </c>
      <c r="B228" s="54">
        <v>848461</v>
      </c>
      <c r="C228" s="2" t="s">
        <v>1837</v>
      </c>
      <c r="D228" s="2" t="s">
        <v>1838</v>
      </c>
      <c r="E228" s="2" t="s">
        <v>1839</v>
      </c>
      <c r="F228" s="2" t="s">
        <v>54</v>
      </c>
      <c r="G228" s="6">
        <v>3530000</v>
      </c>
      <c r="H228" s="6">
        <v>339614261</v>
      </c>
      <c r="I228" s="15">
        <v>6.8622685185185189E-2</v>
      </c>
      <c r="J228" s="8">
        <v>5929</v>
      </c>
      <c r="K228" s="13">
        <v>42908</v>
      </c>
      <c r="L228" s="6">
        <v>8500</v>
      </c>
      <c r="M228" s="2" t="s">
        <v>27</v>
      </c>
      <c r="N228" s="2" t="s">
        <v>28</v>
      </c>
      <c r="O228" s="2" t="s">
        <v>28</v>
      </c>
      <c r="P228" s="2">
        <v>3</v>
      </c>
      <c r="Q228" s="6">
        <v>226</v>
      </c>
      <c r="R228" s="13">
        <v>44804</v>
      </c>
      <c r="S228" s="2">
        <v>1080</v>
      </c>
      <c r="T228" s="6">
        <v>7477</v>
      </c>
      <c r="U228" s="2">
        <v>195</v>
      </c>
      <c r="V228" s="2" t="s">
        <v>29</v>
      </c>
      <c r="W228" s="2">
        <v>61</v>
      </c>
      <c r="X228" s="2" t="s">
        <v>2011</v>
      </c>
      <c r="Y228" s="6" t="str" cm="1">
        <f t="array" ref="Y228">_xlfn.IFS(Table1[[#This Row],[Duration in Seconds]]&lt;120,"Very short",Table1[[#This Row],[Duration in Seconds]]&lt;360,"Short",Table1[[#This Row],[Duration in Seconds]]&lt;600,"Medium",Table1[[#This Row],[Duration in Seconds]]&lt;1800,"Long",Table1[[#This Row],[Duration in Seconds]]&gt;1800,"Very Long")</f>
        <v>Very Long</v>
      </c>
    </row>
    <row r="229" spans="1:25" x14ac:dyDescent="0.3">
      <c r="A229" s="18" t="s">
        <v>1860</v>
      </c>
      <c r="B229" s="54">
        <v>7534569</v>
      </c>
      <c r="C229" s="2" t="s">
        <v>1861</v>
      </c>
      <c r="D229" s="2" t="s">
        <v>1862</v>
      </c>
      <c r="E229" s="2" t="s">
        <v>1863</v>
      </c>
      <c r="F229" s="2" t="s">
        <v>26</v>
      </c>
      <c r="G229" s="6">
        <v>1370000</v>
      </c>
      <c r="H229" s="6">
        <v>71497212</v>
      </c>
      <c r="I229" s="15">
        <v>2.0833333333333333E-3</v>
      </c>
      <c r="J229" s="8">
        <v>180</v>
      </c>
      <c r="K229" s="13">
        <v>44051</v>
      </c>
      <c r="L229" s="6">
        <v>250000</v>
      </c>
      <c r="M229" s="2" t="s">
        <v>54</v>
      </c>
      <c r="N229" s="2" t="s">
        <v>29</v>
      </c>
      <c r="O229" s="2" t="s">
        <v>28</v>
      </c>
      <c r="P229" s="2">
        <v>6</v>
      </c>
      <c r="Q229" s="6">
        <v>6663</v>
      </c>
      <c r="R229" s="13">
        <v>44825</v>
      </c>
      <c r="S229" s="2">
        <v>1080</v>
      </c>
      <c r="T229" s="6">
        <v>71</v>
      </c>
      <c r="U229" s="2">
        <v>8</v>
      </c>
      <c r="V229" s="2" t="s">
        <v>29</v>
      </c>
      <c r="W229" s="2">
        <v>0</v>
      </c>
      <c r="X229" s="2" t="s">
        <v>2011</v>
      </c>
      <c r="Y229" s="6" t="str" cm="1">
        <f t="array" ref="Y229">_xlfn.IFS(Table1[[#This Row],[Duration in Seconds]]&lt;120,"Very short",Table1[[#This Row],[Duration in Seconds]]&lt;360,"Short",Table1[[#This Row],[Duration in Seconds]]&lt;600,"Medium",Table1[[#This Row],[Duration in Seconds]]&lt;1800,"Long",Table1[[#This Row],[Duration in Seconds]]&gt;1800,"Very Long")</f>
        <v>Short</v>
      </c>
    </row>
    <row r="230" spans="1:25" x14ac:dyDescent="0.3">
      <c r="A230" s="18" t="s">
        <v>2470</v>
      </c>
      <c r="B230" s="54">
        <v>58850816</v>
      </c>
      <c r="C230" s="2" t="s">
        <v>2471</v>
      </c>
      <c r="D230" s="2" t="s">
        <v>2191</v>
      </c>
      <c r="E230" s="2" t="s">
        <v>2469</v>
      </c>
      <c r="F230" s="2" t="s">
        <v>26</v>
      </c>
      <c r="G230" s="6">
        <v>104000000</v>
      </c>
      <c r="H230" s="6">
        <v>17367031867</v>
      </c>
      <c r="I230" s="15">
        <v>5.7060185185185191E-3</v>
      </c>
      <c r="J230" s="8">
        <v>493</v>
      </c>
      <c r="K230" s="9">
        <v>44794</v>
      </c>
      <c r="L230" s="6">
        <v>2300000</v>
      </c>
      <c r="M230" s="2" t="s">
        <v>27</v>
      </c>
      <c r="N230" s="2" t="s">
        <v>28</v>
      </c>
      <c r="O230" s="2" t="s">
        <v>28</v>
      </c>
      <c r="P230" s="2">
        <v>0</v>
      </c>
      <c r="Q230" s="2">
        <v>72464</v>
      </c>
      <c r="R230" s="9">
        <v>44826</v>
      </c>
      <c r="S230" s="2">
        <v>1080</v>
      </c>
      <c r="T230" s="2">
        <v>728</v>
      </c>
      <c r="U230" s="2">
        <v>7</v>
      </c>
      <c r="V230" s="2" t="s">
        <v>29</v>
      </c>
      <c r="W230" s="2">
        <v>0</v>
      </c>
      <c r="X230" s="2" t="s">
        <v>2488</v>
      </c>
      <c r="Y230" s="6" t="str" cm="1">
        <f t="array" ref="Y230">_xlfn.IFS(Table1[[#This Row],[Duration in Seconds]]&lt;120,"Very short",Table1[[#This Row],[Duration in Seconds]]&lt;360,"Short",Table1[[#This Row],[Duration in Seconds]]&lt;600,"Medium",Table1[[#This Row],[Duration in Seconds]]&lt;1800,"Long",Table1[[#This Row],[Duration in Seconds]]&gt;1800,"Very Long")</f>
        <v>Medium</v>
      </c>
    </row>
    <row r="231" spans="1:25" x14ac:dyDescent="0.3">
      <c r="A231" s="18" t="s">
        <v>830</v>
      </c>
      <c r="B231" s="54">
        <v>1754652</v>
      </c>
      <c r="C231" s="2" t="s">
        <v>831</v>
      </c>
      <c r="D231" s="2" t="s">
        <v>828</v>
      </c>
      <c r="E231" s="2" t="s">
        <v>829</v>
      </c>
      <c r="F231" s="2" t="s">
        <v>26</v>
      </c>
      <c r="G231" s="2">
        <v>72600000</v>
      </c>
      <c r="H231" s="2">
        <v>1381226940</v>
      </c>
      <c r="I231" s="15">
        <v>9.9537037037037042E-3</v>
      </c>
      <c r="J231" s="8">
        <v>860</v>
      </c>
      <c r="K231" s="9">
        <v>44411</v>
      </c>
      <c r="L231" s="2">
        <v>81000</v>
      </c>
      <c r="M231" s="2" t="s">
        <v>27</v>
      </c>
      <c r="N231" s="2" t="s">
        <v>625</v>
      </c>
      <c r="O231" s="2" t="s">
        <v>28</v>
      </c>
      <c r="P231" s="2">
        <v>0</v>
      </c>
      <c r="Q231" s="2">
        <v>1664</v>
      </c>
      <c r="R231" s="9">
        <v>44818</v>
      </c>
      <c r="S231" s="2">
        <v>1080</v>
      </c>
      <c r="T231" s="2">
        <v>264</v>
      </c>
      <c r="U231" s="2">
        <v>7</v>
      </c>
      <c r="V231" s="2" t="s">
        <v>29</v>
      </c>
      <c r="W231" s="2">
        <v>1</v>
      </c>
      <c r="X231" s="2" t="s">
        <v>598</v>
      </c>
      <c r="Y231" s="6" t="str" cm="1">
        <f t="array" ref="Y231">_xlfn.IFS(Table1[[#This Row],[Duration in Seconds]]&lt;120,"Very short",Table1[[#This Row],[Duration in Seconds]]&lt;360,"Short",Table1[[#This Row],[Duration in Seconds]]&lt;600,"Medium",Table1[[#This Row],[Duration in Seconds]]&lt;1800,"Long",Table1[[#This Row],[Duration in Seconds]]&gt;1800,"Very Long")</f>
        <v>Long</v>
      </c>
    </row>
    <row r="232" spans="1:25" x14ac:dyDescent="0.3">
      <c r="A232" s="18" t="s">
        <v>677</v>
      </c>
      <c r="B232" s="54">
        <v>287973512</v>
      </c>
      <c r="C232" s="2" t="s">
        <v>678</v>
      </c>
      <c r="D232" s="2" t="s">
        <v>675</v>
      </c>
      <c r="E232" s="2" t="s">
        <v>676</v>
      </c>
      <c r="F232" s="2" t="s">
        <v>86</v>
      </c>
      <c r="G232" s="2">
        <v>58900000</v>
      </c>
      <c r="H232" s="2">
        <v>2875362894</v>
      </c>
      <c r="I232" s="15">
        <v>1.8750000000000001E-3</v>
      </c>
      <c r="J232" s="8">
        <v>162</v>
      </c>
      <c r="K232" s="9">
        <v>44101</v>
      </c>
      <c r="L232" s="2">
        <v>31000000</v>
      </c>
      <c r="M232" s="2" t="s">
        <v>27</v>
      </c>
      <c r="N232" s="2" t="s">
        <v>29</v>
      </c>
      <c r="O232" s="2" t="s">
        <v>28</v>
      </c>
      <c r="P232" s="2">
        <v>0</v>
      </c>
      <c r="Q232" s="2">
        <v>81000</v>
      </c>
      <c r="R232" s="9">
        <v>44826</v>
      </c>
      <c r="S232" s="2">
        <v>1080</v>
      </c>
      <c r="T232" s="2">
        <v>158</v>
      </c>
      <c r="U232" s="2">
        <v>6</v>
      </c>
      <c r="V232" s="2" t="s">
        <v>28</v>
      </c>
      <c r="W232" s="2">
        <v>0</v>
      </c>
      <c r="X232" s="2" t="s">
        <v>598</v>
      </c>
      <c r="Y232" s="6" t="str" cm="1">
        <f t="array" ref="Y232">_xlfn.IFS(Table1[[#This Row],[Duration in Seconds]]&lt;120,"Very short",Table1[[#This Row],[Duration in Seconds]]&lt;360,"Short",Table1[[#This Row],[Duration in Seconds]]&lt;600,"Medium",Table1[[#This Row],[Duration in Seconds]]&lt;1800,"Long",Table1[[#This Row],[Duration in Seconds]]&gt;1800,"Very Long")</f>
        <v>Short</v>
      </c>
    </row>
    <row r="233" spans="1:25" x14ac:dyDescent="0.3">
      <c r="A233" s="18" t="s">
        <v>769</v>
      </c>
      <c r="B233" s="54">
        <v>11347636</v>
      </c>
      <c r="C233" s="2" t="s">
        <v>770</v>
      </c>
      <c r="D233" s="2" t="s">
        <v>771</v>
      </c>
      <c r="E233" s="2" t="s">
        <v>772</v>
      </c>
      <c r="F233" s="2" t="s">
        <v>26</v>
      </c>
      <c r="G233" s="2">
        <v>486000</v>
      </c>
      <c r="H233" s="2">
        <v>29704337</v>
      </c>
      <c r="I233" s="15">
        <v>2.8935185185185188E-3</v>
      </c>
      <c r="J233" s="8">
        <v>250</v>
      </c>
      <c r="K233" s="9">
        <v>43605</v>
      </c>
      <c r="L233" s="2">
        <v>222000</v>
      </c>
      <c r="M233" s="2" t="s">
        <v>27</v>
      </c>
      <c r="N233" s="2" t="s">
        <v>625</v>
      </c>
      <c r="O233" s="2" t="s">
        <v>28</v>
      </c>
      <c r="P233" s="2">
        <v>1</v>
      </c>
      <c r="Q233" s="2">
        <v>5023</v>
      </c>
      <c r="R233" s="9">
        <v>44461</v>
      </c>
      <c r="S233" s="2">
        <v>1080</v>
      </c>
      <c r="T233" s="2">
        <v>24</v>
      </c>
      <c r="U233" s="2">
        <v>3</v>
      </c>
      <c r="V233" s="2" t="s">
        <v>29</v>
      </c>
      <c r="W233" s="2">
        <v>0</v>
      </c>
      <c r="X233" s="2" t="s">
        <v>598</v>
      </c>
      <c r="Y233" s="6" t="str" cm="1">
        <f t="array" ref="Y233">_xlfn.IFS(Table1[[#This Row],[Duration in Seconds]]&lt;120,"Very short",Table1[[#This Row],[Duration in Seconds]]&lt;360,"Short",Table1[[#This Row],[Duration in Seconds]]&lt;600,"Medium",Table1[[#This Row],[Duration in Seconds]]&lt;1800,"Long",Table1[[#This Row],[Duration in Seconds]]&gt;1800,"Very Long")</f>
        <v>Short</v>
      </c>
    </row>
    <row r="234" spans="1:25" x14ac:dyDescent="0.3">
      <c r="A234" s="18" t="s">
        <v>865</v>
      </c>
      <c r="B234" s="54">
        <v>19806678</v>
      </c>
      <c r="C234" s="2" t="s">
        <v>866</v>
      </c>
      <c r="D234" s="2" t="s">
        <v>867</v>
      </c>
      <c r="E234" s="2" t="s">
        <v>868</v>
      </c>
      <c r="F234" s="2" t="s">
        <v>26</v>
      </c>
      <c r="G234" s="2">
        <v>18200000</v>
      </c>
      <c r="H234" s="2">
        <v>4356049543</v>
      </c>
      <c r="I234" s="15">
        <v>4.1666666666666666E-3</v>
      </c>
      <c r="J234" s="8">
        <v>360</v>
      </c>
      <c r="K234" s="9">
        <v>43009</v>
      </c>
      <c r="L234" s="2">
        <v>256000</v>
      </c>
      <c r="M234" s="2" t="s">
        <v>27</v>
      </c>
      <c r="N234" s="2" t="s">
        <v>28</v>
      </c>
      <c r="O234" s="2" t="s">
        <v>28</v>
      </c>
      <c r="P234" s="2">
        <v>0</v>
      </c>
      <c r="Q234" s="2">
        <v>14502</v>
      </c>
      <c r="R234" s="9">
        <v>44811</v>
      </c>
      <c r="S234" s="2">
        <v>2160</v>
      </c>
      <c r="T234" s="2">
        <v>2063</v>
      </c>
      <c r="U234" s="2">
        <v>11</v>
      </c>
      <c r="V234" s="2" t="s">
        <v>29</v>
      </c>
      <c r="W234" s="2">
        <v>0</v>
      </c>
      <c r="X234" s="2" t="s">
        <v>598</v>
      </c>
      <c r="Y234" s="6" t="str" cm="1">
        <f t="array" ref="Y234">_xlfn.IFS(Table1[[#This Row],[Duration in Seconds]]&lt;120,"Very short",Table1[[#This Row],[Duration in Seconds]]&lt;360,"Short",Table1[[#This Row],[Duration in Seconds]]&lt;600,"Medium",Table1[[#This Row],[Duration in Seconds]]&lt;1800,"Long",Table1[[#This Row],[Duration in Seconds]]&gt;1800,"Very Long")</f>
        <v>Medium</v>
      </c>
    </row>
    <row r="235" spans="1:25" x14ac:dyDescent="0.3">
      <c r="A235" s="18" t="s">
        <v>1270</v>
      </c>
      <c r="B235" s="54">
        <v>9745</v>
      </c>
      <c r="C235" s="2" t="s">
        <v>1271</v>
      </c>
      <c r="D235" s="2" t="s">
        <v>1272</v>
      </c>
      <c r="E235" s="2" t="s">
        <v>1273</v>
      </c>
      <c r="F235" s="2" t="s">
        <v>26</v>
      </c>
      <c r="G235" s="6">
        <v>186000</v>
      </c>
      <c r="H235" s="6">
        <v>17815252</v>
      </c>
      <c r="I235" s="15">
        <v>6.5277777777777782E-3</v>
      </c>
      <c r="J235" s="8">
        <v>564</v>
      </c>
      <c r="K235" s="9">
        <v>44821</v>
      </c>
      <c r="L235" s="6">
        <v>541</v>
      </c>
      <c r="M235" s="2" t="s">
        <v>27</v>
      </c>
      <c r="N235" s="2" t="s">
        <v>28</v>
      </c>
      <c r="O235" s="2" t="s">
        <v>28</v>
      </c>
      <c r="P235" s="2">
        <v>1</v>
      </c>
      <c r="Q235" s="6">
        <v>23</v>
      </c>
      <c r="R235" s="9">
        <v>44826</v>
      </c>
      <c r="S235" s="2">
        <v>1080</v>
      </c>
      <c r="T235" s="6">
        <v>510</v>
      </c>
      <c r="U235" s="6">
        <v>5</v>
      </c>
      <c r="V235" s="2" t="s">
        <v>29</v>
      </c>
      <c r="W235" s="2">
        <v>0</v>
      </c>
      <c r="X235" s="2" t="s">
        <v>1425</v>
      </c>
      <c r="Y235" s="6" t="str" cm="1">
        <f t="array" ref="Y235">_xlfn.IFS(Table1[[#This Row],[Duration in Seconds]]&lt;120,"Very short",Table1[[#This Row],[Duration in Seconds]]&lt;360,"Short",Table1[[#This Row],[Duration in Seconds]]&lt;600,"Medium",Table1[[#This Row],[Duration in Seconds]]&lt;1800,"Long",Table1[[#This Row],[Duration in Seconds]]&gt;1800,"Very Long")</f>
        <v>Medium</v>
      </c>
    </row>
    <row r="236" spans="1:25" x14ac:dyDescent="0.3">
      <c r="A236" s="18" t="s">
        <v>779</v>
      </c>
      <c r="B236" s="54">
        <v>46657</v>
      </c>
      <c r="C236" s="2" t="s">
        <v>780</v>
      </c>
      <c r="D236" s="2" t="s">
        <v>777</v>
      </c>
      <c r="E236" s="2" t="s">
        <v>778</v>
      </c>
      <c r="F236" s="2" t="s">
        <v>54</v>
      </c>
      <c r="G236" s="2">
        <v>41000000</v>
      </c>
      <c r="H236" s="2">
        <v>1704720633</v>
      </c>
      <c r="I236" s="15">
        <v>1.4583333333333334E-3</v>
      </c>
      <c r="J236" s="8">
        <v>126</v>
      </c>
      <c r="K236" s="9">
        <v>44811</v>
      </c>
      <c r="L236" s="2">
        <v>2000</v>
      </c>
      <c r="M236" s="2" t="s">
        <v>27</v>
      </c>
      <c r="N236" s="2" t="s">
        <v>625</v>
      </c>
      <c r="O236" s="2" t="s">
        <v>28</v>
      </c>
      <c r="P236" s="2">
        <v>2</v>
      </c>
      <c r="Q236" s="2">
        <v>207</v>
      </c>
      <c r="R236" s="9">
        <v>44825</v>
      </c>
      <c r="S236" s="2">
        <v>1080</v>
      </c>
      <c r="T236" s="2">
        <v>3574</v>
      </c>
      <c r="U236" s="2">
        <v>140</v>
      </c>
      <c r="V236" s="2" t="s">
        <v>29</v>
      </c>
      <c r="W236" s="2">
        <v>0</v>
      </c>
      <c r="X236" s="2" t="s">
        <v>598</v>
      </c>
      <c r="Y236" s="6" t="str" cm="1">
        <f t="array" ref="Y236">_xlfn.IFS(Table1[[#This Row],[Duration in Seconds]]&lt;120,"Very short",Table1[[#This Row],[Duration in Seconds]]&lt;360,"Short",Table1[[#This Row],[Duration in Seconds]]&lt;600,"Medium",Table1[[#This Row],[Duration in Seconds]]&lt;1800,"Long",Table1[[#This Row],[Duration in Seconds]]&gt;1800,"Very Long")</f>
        <v>Short</v>
      </c>
    </row>
    <row r="237" spans="1:25" x14ac:dyDescent="0.3">
      <c r="A237" s="18" t="s">
        <v>792</v>
      </c>
      <c r="B237" s="54">
        <v>1169698</v>
      </c>
      <c r="C237" s="2" t="s">
        <v>793</v>
      </c>
      <c r="D237" s="2" t="s">
        <v>788</v>
      </c>
      <c r="E237" s="2" t="s">
        <v>789</v>
      </c>
      <c r="F237" s="2" t="s">
        <v>54</v>
      </c>
      <c r="G237" s="2">
        <v>30300000</v>
      </c>
      <c r="H237" s="2">
        <v>25216557237</v>
      </c>
      <c r="I237" s="15">
        <v>2.0486111111111113E-3</v>
      </c>
      <c r="J237" s="8">
        <v>177</v>
      </c>
      <c r="K237" s="9">
        <v>44797</v>
      </c>
      <c r="L237" s="2">
        <v>17000</v>
      </c>
      <c r="M237" s="2" t="s">
        <v>27</v>
      </c>
      <c r="N237" s="2" t="s">
        <v>625</v>
      </c>
      <c r="O237" s="2" t="s">
        <v>28</v>
      </c>
      <c r="P237" s="2">
        <v>1</v>
      </c>
      <c r="Q237" s="2">
        <v>1489</v>
      </c>
      <c r="R237" s="9">
        <v>44826</v>
      </c>
      <c r="S237" s="2">
        <v>1080</v>
      </c>
      <c r="T237" s="2">
        <v>1812</v>
      </c>
      <c r="U237" s="2">
        <v>43</v>
      </c>
      <c r="V237" s="2" t="s">
        <v>29</v>
      </c>
      <c r="W237" s="2">
        <v>2</v>
      </c>
      <c r="X237" s="2" t="s">
        <v>598</v>
      </c>
      <c r="Y237" s="6" t="str" cm="1">
        <f t="array" ref="Y237">_xlfn.IFS(Table1[[#This Row],[Duration in Seconds]]&lt;120,"Very short",Table1[[#This Row],[Duration in Seconds]]&lt;360,"Short",Table1[[#This Row],[Duration in Seconds]]&lt;600,"Medium",Table1[[#This Row],[Duration in Seconds]]&lt;1800,"Long",Table1[[#This Row],[Duration in Seconds]]&gt;1800,"Very Long")</f>
        <v>Short</v>
      </c>
    </row>
    <row r="238" spans="1:25" x14ac:dyDescent="0.3">
      <c r="A238" s="18" t="s">
        <v>2003</v>
      </c>
      <c r="B238" s="54">
        <v>1067502</v>
      </c>
      <c r="C238" s="2" t="s">
        <v>2004</v>
      </c>
      <c r="D238" s="2" t="s">
        <v>2005</v>
      </c>
      <c r="E238" s="2" t="s">
        <v>2006</v>
      </c>
      <c r="F238" s="2" t="s">
        <v>54</v>
      </c>
      <c r="G238" s="6">
        <v>6300000</v>
      </c>
      <c r="H238" s="6">
        <v>424665648</v>
      </c>
      <c r="I238" s="15">
        <v>0.13324074074074074</v>
      </c>
      <c r="J238" s="8">
        <v>11512</v>
      </c>
      <c r="K238" s="13">
        <v>44203</v>
      </c>
      <c r="L238" s="6">
        <v>25000</v>
      </c>
      <c r="M238" s="2" t="s">
        <v>27</v>
      </c>
      <c r="N238" s="2" t="s">
        <v>28</v>
      </c>
      <c r="O238" s="2" t="s">
        <v>28</v>
      </c>
      <c r="P238" s="2">
        <v>0</v>
      </c>
      <c r="Q238" s="6">
        <v>541</v>
      </c>
      <c r="R238" s="13">
        <v>44822</v>
      </c>
      <c r="S238" s="2">
        <v>1080</v>
      </c>
      <c r="T238" s="6">
        <v>1351</v>
      </c>
      <c r="U238" s="2">
        <v>69</v>
      </c>
      <c r="V238" s="2" t="s">
        <v>29</v>
      </c>
      <c r="W238" s="2">
        <v>4</v>
      </c>
      <c r="X238" s="2" t="s">
        <v>2011</v>
      </c>
      <c r="Y238" s="6" t="str" cm="1">
        <f t="array" ref="Y238">_xlfn.IFS(Table1[[#This Row],[Duration in Seconds]]&lt;120,"Very short",Table1[[#This Row],[Duration in Seconds]]&lt;360,"Short",Table1[[#This Row],[Duration in Seconds]]&lt;600,"Medium",Table1[[#This Row],[Duration in Seconds]]&lt;1800,"Long",Table1[[#This Row],[Duration in Seconds]]&gt;1800,"Very Long")</f>
        <v>Very Long</v>
      </c>
    </row>
    <row r="239" spans="1:25" x14ac:dyDescent="0.3">
      <c r="A239" s="18" t="s">
        <v>914</v>
      </c>
      <c r="B239" s="54">
        <v>65679230</v>
      </c>
      <c r="C239" s="2" t="s">
        <v>915</v>
      </c>
      <c r="D239" s="2" t="s">
        <v>916</v>
      </c>
      <c r="E239" s="2" t="s">
        <v>917</v>
      </c>
      <c r="F239" s="2" t="s">
        <v>54</v>
      </c>
      <c r="G239" s="2">
        <v>51900000</v>
      </c>
      <c r="H239" s="2">
        <v>1815605284</v>
      </c>
      <c r="I239" s="15">
        <v>3.2986111111111111E-3</v>
      </c>
      <c r="J239" s="8">
        <v>285</v>
      </c>
      <c r="K239" s="9">
        <v>41319</v>
      </c>
      <c r="L239" s="2">
        <v>335000</v>
      </c>
      <c r="M239" s="2" t="s">
        <v>27</v>
      </c>
      <c r="N239" s="2" t="s">
        <v>29</v>
      </c>
      <c r="O239" s="2" t="s">
        <v>28</v>
      </c>
      <c r="P239" s="2">
        <v>0</v>
      </c>
      <c r="Q239" s="2">
        <v>10000</v>
      </c>
      <c r="R239" s="9">
        <v>44826</v>
      </c>
      <c r="S239" s="2">
        <v>720</v>
      </c>
      <c r="T239" s="2">
        <v>6996</v>
      </c>
      <c r="U239" s="2">
        <v>227</v>
      </c>
      <c r="V239" s="2" t="s">
        <v>29</v>
      </c>
      <c r="W239" s="2">
        <v>27</v>
      </c>
      <c r="X239" s="2" t="s">
        <v>598</v>
      </c>
      <c r="Y239" s="6" t="str" cm="1">
        <f t="array" ref="Y239">_xlfn.IFS(Table1[[#This Row],[Duration in Seconds]]&lt;120,"Very short",Table1[[#This Row],[Duration in Seconds]]&lt;360,"Short",Table1[[#This Row],[Duration in Seconds]]&lt;600,"Medium",Table1[[#This Row],[Duration in Seconds]]&lt;1800,"Long",Table1[[#This Row],[Duration in Seconds]]&gt;1800,"Very Long")</f>
        <v>Short</v>
      </c>
    </row>
    <row r="240" spans="1:25" x14ac:dyDescent="0.3">
      <c r="A240" s="18" t="s">
        <v>1248</v>
      </c>
      <c r="B240" s="54">
        <v>180095317</v>
      </c>
      <c r="C240" s="2" t="s">
        <v>1249</v>
      </c>
      <c r="D240" s="2" t="s">
        <v>1250</v>
      </c>
      <c r="E240" s="2" t="s">
        <v>1251</v>
      </c>
      <c r="F240" s="2" t="s">
        <v>54</v>
      </c>
      <c r="G240" s="6">
        <v>10900000</v>
      </c>
      <c r="H240" s="6">
        <v>5738789774</v>
      </c>
      <c r="I240" s="15">
        <v>3.0208333333333333E-3</v>
      </c>
      <c r="J240" s="8">
        <v>261</v>
      </c>
      <c r="K240" s="9">
        <v>43874</v>
      </c>
      <c r="L240" s="6">
        <v>1500000</v>
      </c>
      <c r="M240" s="2" t="s">
        <v>1252</v>
      </c>
      <c r="N240" s="2" t="s">
        <v>29</v>
      </c>
      <c r="O240" s="2" t="s">
        <v>28</v>
      </c>
      <c r="P240" s="2">
        <v>0</v>
      </c>
      <c r="Q240" s="6">
        <v>30059</v>
      </c>
      <c r="R240" s="9">
        <v>44829</v>
      </c>
      <c r="S240" s="2">
        <v>2160</v>
      </c>
      <c r="T240" s="6">
        <v>2795</v>
      </c>
      <c r="U240" s="6">
        <v>130</v>
      </c>
      <c r="V240" s="2" t="s">
        <v>29</v>
      </c>
      <c r="W240" s="2">
        <v>1</v>
      </c>
      <c r="X240" s="2" t="s">
        <v>1425</v>
      </c>
      <c r="Y240" s="6" t="str" cm="1">
        <f t="array" ref="Y240">_xlfn.IFS(Table1[[#This Row],[Duration in Seconds]]&lt;120,"Very short",Table1[[#This Row],[Duration in Seconds]]&lt;360,"Short",Table1[[#This Row],[Duration in Seconds]]&lt;600,"Medium",Table1[[#This Row],[Duration in Seconds]]&lt;1800,"Long",Table1[[#This Row],[Duration in Seconds]]&gt;1800,"Very Long")</f>
        <v>Short</v>
      </c>
    </row>
    <row r="241" spans="1:25" x14ac:dyDescent="0.3">
      <c r="A241" s="18" t="s">
        <v>2366</v>
      </c>
      <c r="B241" s="54">
        <v>2193864</v>
      </c>
      <c r="C241" s="2" t="s">
        <v>2367</v>
      </c>
      <c r="D241" s="2" t="s">
        <v>2368</v>
      </c>
      <c r="E241" s="2"/>
      <c r="F241" s="2" t="s">
        <v>54</v>
      </c>
      <c r="G241" s="6">
        <v>5700000</v>
      </c>
      <c r="H241" s="6">
        <v>1265532265</v>
      </c>
      <c r="I241" s="17">
        <v>5.4513888888888884E-3</v>
      </c>
      <c r="J241" s="8">
        <v>471</v>
      </c>
      <c r="K241" s="9">
        <v>44614</v>
      </c>
      <c r="L241" s="6">
        <v>23000</v>
      </c>
      <c r="M241" s="2" t="s">
        <v>27</v>
      </c>
      <c r="N241" s="2" t="s">
        <v>28</v>
      </c>
      <c r="O241" s="2" t="s">
        <v>28</v>
      </c>
      <c r="P241" s="2">
        <v>0</v>
      </c>
      <c r="Q241" s="2">
        <v>307</v>
      </c>
      <c r="R241" s="9">
        <v>44816</v>
      </c>
      <c r="S241" s="2">
        <v>1080</v>
      </c>
      <c r="T241" s="2">
        <v>264</v>
      </c>
      <c r="U241" s="2">
        <v>3</v>
      </c>
      <c r="V241" s="2" t="s">
        <v>29</v>
      </c>
      <c r="W241" s="2">
        <v>0</v>
      </c>
      <c r="X241" s="2" t="s">
        <v>2488</v>
      </c>
      <c r="Y241" s="6" t="str" cm="1">
        <f t="array" ref="Y241">_xlfn.IFS(Table1[[#This Row],[Duration in Seconds]]&lt;120,"Very short",Table1[[#This Row],[Duration in Seconds]]&lt;360,"Short",Table1[[#This Row],[Duration in Seconds]]&lt;600,"Medium",Table1[[#This Row],[Duration in Seconds]]&lt;1800,"Long",Table1[[#This Row],[Duration in Seconds]]&gt;1800,"Very Long")</f>
        <v>Medium</v>
      </c>
    </row>
    <row r="242" spans="1:25" x14ac:dyDescent="0.3">
      <c r="A242" s="18" t="s">
        <v>2419</v>
      </c>
      <c r="B242" s="54">
        <v>3556225</v>
      </c>
      <c r="C242" s="2" t="s">
        <v>2420</v>
      </c>
      <c r="D242" s="2" t="s">
        <v>1838</v>
      </c>
      <c r="E242" s="2" t="s">
        <v>815</v>
      </c>
      <c r="F242" s="2" t="s">
        <v>54</v>
      </c>
      <c r="G242" s="6">
        <v>3530000</v>
      </c>
      <c r="H242" s="6">
        <v>339868101</v>
      </c>
      <c r="I242" s="15">
        <v>0.39471064814814816</v>
      </c>
      <c r="J242" s="8">
        <v>34103</v>
      </c>
      <c r="K242" s="9">
        <v>43758</v>
      </c>
      <c r="L242" s="6">
        <v>45000</v>
      </c>
      <c r="M242" s="2" t="s">
        <v>27</v>
      </c>
      <c r="N242" s="2" t="s">
        <v>28</v>
      </c>
      <c r="O242" s="2" t="s">
        <v>28</v>
      </c>
      <c r="P242" s="2">
        <v>0</v>
      </c>
      <c r="Q242" s="2">
        <v>450</v>
      </c>
      <c r="R242" s="9">
        <v>44826</v>
      </c>
      <c r="S242" s="2">
        <v>1080</v>
      </c>
      <c r="T242" s="2">
        <v>7487</v>
      </c>
      <c r="U242" s="2">
        <v>150</v>
      </c>
      <c r="V242" s="2" t="s">
        <v>29</v>
      </c>
      <c r="W242" s="2">
        <v>67</v>
      </c>
      <c r="X242" s="2" t="s">
        <v>2488</v>
      </c>
      <c r="Y242" s="6" t="str" cm="1">
        <f t="array" ref="Y242">_xlfn.IFS(Table1[[#This Row],[Duration in Seconds]]&lt;120,"Very short",Table1[[#This Row],[Duration in Seconds]]&lt;360,"Short",Table1[[#This Row],[Duration in Seconds]]&lt;600,"Medium",Table1[[#This Row],[Duration in Seconds]]&lt;1800,"Long",Table1[[#This Row],[Duration in Seconds]]&gt;1800,"Very Long")</f>
        <v>Very Long</v>
      </c>
    </row>
    <row r="243" spans="1:25" x14ac:dyDescent="0.3">
      <c r="A243" s="18" t="s">
        <v>1146</v>
      </c>
      <c r="B243" s="54">
        <v>1134232</v>
      </c>
      <c r="C243" s="2" t="s">
        <v>1147</v>
      </c>
      <c r="D243" s="2" t="s">
        <v>1140</v>
      </c>
      <c r="E243" s="2" t="s">
        <v>1141</v>
      </c>
      <c r="F243" s="2" t="s">
        <v>26</v>
      </c>
      <c r="G243" s="2">
        <v>41500000</v>
      </c>
      <c r="H243" s="2">
        <v>329727112</v>
      </c>
      <c r="I243" s="17">
        <v>8.773148148148148E-3</v>
      </c>
      <c r="J243" s="8">
        <v>758</v>
      </c>
      <c r="K243" s="9">
        <v>44795</v>
      </c>
      <c r="L243" s="2">
        <v>27000</v>
      </c>
      <c r="M243" s="2" t="s">
        <v>27</v>
      </c>
      <c r="N243" s="2" t="s">
        <v>28</v>
      </c>
      <c r="O243" s="2" t="s">
        <v>28</v>
      </c>
      <c r="P243" s="2">
        <v>0</v>
      </c>
      <c r="Q243" s="2">
        <v>1103</v>
      </c>
      <c r="R243" s="9">
        <v>44827</v>
      </c>
      <c r="S243" s="2">
        <v>2160</v>
      </c>
      <c r="T243" s="2">
        <v>739</v>
      </c>
      <c r="U243" s="2">
        <v>44</v>
      </c>
      <c r="V243" s="2" t="s">
        <v>29</v>
      </c>
      <c r="W243" s="2">
        <v>2</v>
      </c>
      <c r="X243" s="2" t="s">
        <v>598</v>
      </c>
      <c r="Y243" s="6" t="str" cm="1">
        <f t="array" ref="Y243">_xlfn.IFS(Table1[[#This Row],[Duration in Seconds]]&lt;120,"Very short",Table1[[#This Row],[Duration in Seconds]]&lt;360,"Short",Table1[[#This Row],[Duration in Seconds]]&lt;600,"Medium",Table1[[#This Row],[Duration in Seconds]]&lt;1800,"Long",Table1[[#This Row],[Duration in Seconds]]&gt;1800,"Very Long")</f>
        <v>Long</v>
      </c>
    </row>
    <row r="244" spans="1:25" x14ac:dyDescent="0.3">
      <c r="A244" s="18" t="s">
        <v>2324</v>
      </c>
      <c r="B244" s="54">
        <v>268746</v>
      </c>
      <c r="C244" s="2" t="s">
        <v>2325</v>
      </c>
      <c r="D244" s="2" t="s">
        <v>2326</v>
      </c>
      <c r="E244" s="2" t="s">
        <v>2327</v>
      </c>
      <c r="F244" s="2" t="s">
        <v>54</v>
      </c>
      <c r="G244" s="6">
        <v>1410000</v>
      </c>
      <c r="H244" s="6">
        <v>196564419</v>
      </c>
      <c r="I244" s="17">
        <v>1.6087962962962964E-2</v>
      </c>
      <c r="J244" s="8">
        <v>1390</v>
      </c>
      <c r="K244" s="9">
        <v>44821</v>
      </c>
      <c r="L244" s="6">
        <v>670</v>
      </c>
      <c r="M244" s="2" t="s">
        <v>73</v>
      </c>
      <c r="N244" s="2" t="s">
        <v>29</v>
      </c>
      <c r="O244" s="2" t="s">
        <v>28</v>
      </c>
      <c r="P244" s="2">
        <v>3</v>
      </c>
      <c r="Q244" s="2">
        <v>1074</v>
      </c>
      <c r="R244" s="9">
        <v>44826</v>
      </c>
      <c r="S244" s="2">
        <v>1080</v>
      </c>
      <c r="T244" s="2">
        <v>3427</v>
      </c>
      <c r="U244" s="2">
        <v>66</v>
      </c>
      <c r="V244" s="2" t="s">
        <v>29</v>
      </c>
      <c r="W244" s="2">
        <v>9</v>
      </c>
      <c r="X244" s="2" t="s">
        <v>2488</v>
      </c>
      <c r="Y244" s="6" t="str" cm="1">
        <f t="array" ref="Y244">_xlfn.IFS(Table1[[#This Row],[Duration in Seconds]]&lt;120,"Very short",Table1[[#This Row],[Duration in Seconds]]&lt;360,"Short",Table1[[#This Row],[Duration in Seconds]]&lt;600,"Medium",Table1[[#This Row],[Duration in Seconds]]&lt;1800,"Long",Table1[[#This Row],[Duration in Seconds]]&gt;1800,"Very Long")</f>
        <v>Long</v>
      </c>
    </row>
    <row r="245" spans="1:25" x14ac:dyDescent="0.3">
      <c r="A245" s="18" t="s">
        <v>922</v>
      </c>
      <c r="B245" s="54">
        <v>16445962</v>
      </c>
      <c r="C245" s="2" t="s">
        <v>923</v>
      </c>
      <c r="D245" s="2" t="s">
        <v>924</v>
      </c>
      <c r="E245" s="2" t="s">
        <v>925</v>
      </c>
      <c r="F245" s="2" t="s">
        <v>54</v>
      </c>
      <c r="G245" s="2">
        <v>1240000</v>
      </c>
      <c r="H245" s="2">
        <v>121866488</v>
      </c>
      <c r="I245" s="15">
        <v>2.2222222222222222E-3</v>
      </c>
      <c r="J245" s="8">
        <v>192</v>
      </c>
      <c r="K245" s="9">
        <v>42897</v>
      </c>
      <c r="L245" s="2">
        <v>184000</v>
      </c>
      <c r="M245" s="2" t="s">
        <v>27</v>
      </c>
      <c r="N245" s="2" t="s">
        <v>28</v>
      </c>
      <c r="O245" s="2" t="s">
        <v>28</v>
      </c>
      <c r="P245" s="2">
        <v>0</v>
      </c>
      <c r="Q245" s="2">
        <v>15717</v>
      </c>
      <c r="R245" s="9">
        <v>44822</v>
      </c>
      <c r="S245" s="2">
        <v>1080</v>
      </c>
      <c r="T245" s="2">
        <v>58</v>
      </c>
      <c r="U245" s="2">
        <v>7</v>
      </c>
      <c r="V245" s="2" t="s">
        <v>29</v>
      </c>
      <c r="W245" s="2">
        <v>0</v>
      </c>
      <c r="X245" s="2" t="s">
        <v>598</v>
      </c>
      <c r="Y245" s="6" t="str" cm="1">
        <f t="array" ref="Y245">_xlfn.IFS(Table1[[#This Row],[Duration in Seconds]]&lt;120,"Very short",Table1[[#This Row],[Duration in Seconds]]&lt;360,"Short",Table1[[#This Row],[Duration in Seconds]]&lt;600,"Medium",Table1[[#This Row],[Duration in Seconds]]&lt;1800,"Long",Table1[[#This Row],[Duration in Seconds]]&gt;1800,"Very Long")</f>
        <v>Short</v>
      </c>
    </row>
    <row r="246" spans="1:25" x14ac:dyDescent="0.3">
      <c r="A246" s="18" t="s">
        <v>848</v>
      </c>
      <c r="B246" s="54">
        <v>49248564</v>
      </c>
      <c r="C246" s="2" t="s">
        <v>849</v>
      </c>
      <c r="D246" s="2" t="s">
        <v>850</v>
      </c>
      <c r="E246" s="2" t="s">
        <v>851</v>
      </c>
      <c r="F246" s="2" t="s">
        <v>54</v>
      </c>
      <c r="G246" s="2">
        <v>18700000</v>
      </c>
      <c r="H246" s="2">
        <v>9094477174</v>
      </c>
      <c r="I246" s="15">
        <v>7.1874999999999994E-3</v>
      </c>
      <c r="J246" s="8">
        <v>621</v>
      </c>
      <c r="K246" s="9">
        <v>44004</v>
      </c>
      <c r="L246" s="2">
        <v>315000</v>
      </c>
      <c r="M246" s="2" t="s">
        <v>73</v>
      </c>
      <c r="N246" s="2" t="s">
        <v>29</v>
      </c>
      <c r="O246" s="2" t="s">
        <v>28</v>
      </c>
      <c r="P246" s="2">
        <v>0</v>
      </c>
      <c r="Q246" s="2">
        <v>0</v>
      </c>
      <c r="R246" s="2" t="s">
        <v>54</v>
      </c>
      <c r="S246" s="2">
        <v>1080</v>
      </c>
      <c r="T246" s="2">
        <v>1105</v>
      </c>
      <c r="U246" s="2">
        <v>60</v>
      </c>
      <c r="V246" s="2" t="s">
        <v>29</v>
      </c>
      <c r="W246" s="2">
        <v>0</v>
      </c>
      <c r="X246" s="2" t="s">
        <v>598</v>
      </c>
      <c r="Y246" s="6" t="str" cm="1">
        <f t="array" ref="Y246">_xlfn.IFS(Table1[[#This Row],[Duration in Seconds]]&lt;120,"Very short",Table1[[#This Row],[Duration in Seconds]]&lt;360,"Short",Table1[[#This Row],[Duration in Seconds]]&lt;600,"Medium",Table1[[#This Row],[Duration in Seconds]]&lt;1800,"Long",Table1[[#This Row],[Duration in Seconds]]&gt;1800,"Very Long")</f>
        <v>Long</v>
      </c>
    </row>
    <row r="247" spans="1:25" x14ac:dyDescent="0.3">
      <c r="A247" s="18" t="s">
        <v>2007</v>
      </c>
      <c r="B247" s="54">
        <v>3419385</v>
      </c>
      <c r="C247" s="2" t="s">
        <v>2008</v>
      </c>
      <c r="D247" s="2" t="s">
        <v>2009</v>
      </c>
      <c r="E247" s="2" t="s">
        <v>2010</v>
      </c>
      <c r="F247" s="2" t="s">
        <v>26</v>
      </c>
      <c r="G247" s="6">
        <v>105000</v>
      </c>
      <c r="H247" s="6">
        <v>5731855</v>
      </c>
      <c r="I247" s="15">
        <v>9.5138888888888894E-3</v>
      </c>
      <c r="J247" s="8">
        <v>822</v>
      </c>
      <c r="K247" s="13">
        <v>44667</v>
      </c>
      <c r="L247" s="6">
        <v>164000</v>
      </c>
      <c r="M247" s="2" t="s">
        <v>27</v>
      </c>
      <c r="N247" s="2" t="s">
        <v>28</v>
      </c>
      <c r="O247" s="2" t="s">
        <v>28</v>
      </c>
      <c r="P247" s="2">
        <v>5</v>
      </c>
      <c r="Q247" s="6">
        <v>3988</v>
      </c>
      <c r="R247" s="13">
        <v>44460</v>
      </c>
      <c r="S247" s="2">
        <v>2160</v>
      </c>
      <c r="T247" s="6">
        <v>35</v>
      </c>
      <c r="U247" s="2">
        <v>7</v>
      </c>
      <c r="V247" s="2" t="s">
        <v>29</v>
      </c>
      <c r="W247" s="2">
        <v>0</v>
      </c>
      <c r="X247" s="2" t="s">
        <v>2011</v>
      </c>
      <c r="Y247" s="6" t="str" cm="1">
        <f t="array" ref="Y247">_xlfn.IFS(Table1[[#This Row],[Duration in Seconds]]&lt;120,"Very short",Table1[[#This Row],[Duration in Seconds]]&lt;360,"Short",Table1[[#This Row],[Duration in Seconds]]&lt;600,"Medium",Table1[[#This Row],[Duration in Seconds]]&lt;1800,"Long",Table1[[#This Row],[Duration in Seconds]]&gt;1800,"Very Long")</f>
        <v>Long</v>
      </c>
    </row>
    <row r="248" spans="1:25" x14ac:dyDescent="0.3">
      <c r="A248" s="18" t="s">
        <v>1033</v>
      </c>
      <c r="B248" s="54">
        <v>61</v>
      </c>
      <c r="C248" s="2" t="s">
        <v>1034</v>
      </c>
      <c r="D248" s="2" t="s">
        <v>1031</v>
      </c>
      <c r="E248" s="2" t="s">
        <v>1032</v>
      </c>
      <c r="F248" s="2" t="s">
        <v>54</v>
      </c>
      <c r="G248" s="2">
        <v>242</v>
      </c>
      <c r="H248" s="2">
        <v>6261</v>
      </c>
      <c r="I248" s="15">
        <v>1.4560185185185183E-2</v>
      </c>
      <c r="J248" s="8">
        <v>1258</v>
      </c>
      <c r="K248" s="9">
        <v>44818</v>
      </c>
      <c r="L248" s="2">
        <v>1</v>
      </c>
      <c r="M248" s="2" t="s">
        <v>27</v>
      </c>
      <c r="N248" s="2" t="s">
        <v>28</v>
      </c>
      <c r="O248" s="2" t="s">
        <v>28</v>
      </c>
      <c r="P248" s="2">
        <v>3</v>
      </c>
      <c r="Q248" s="2">
        <v>1</v>
      </c>
      <c r="R248" s="9">
        <v>44821</v>
      </c>
      <c r="S248" s="2">
        <v>1440</v>
      </c>
      <c r="T248" s="2">
        <v>75</v>
      </c>
      <c r="U248" s="2">
        <v>9</v>
      </c>
      <c r="V248" s="2" t="s">
        <v>28</v>
      </c>
      <c r="W248" s="2">
        <v>0</v>
      </c>
      <c r="X248" s="2" t="s">
        <v>598</v>
      </c>
      <c r="Y248" s="6" t="str" cm="1">
        <f t="array" ref="Y248">_xlfn.IFS(Table1[[#This Row],[Duration in Seconds]]&lt;120,"Very short",Table1[[#This Row],[Duration in Seconds]]&lt;360,"Short",Table1[[#This Row],[Duration in Seconds]]&lt;600,"Medium",Table1[[#This Row],[Duration in Seconds]]&lt;1800,"Long",Table1[[#This Row],[Duration in Seconds]]&gt;1800,"Very Long")</f>
        <v>Long</v>
      </c>
    </row>
    <row r="249" spans="1:25" x14ac:dyDescent="0.3">
      <c r="A249" s="18" t="s">
        <v>2200</v>
      </c>
      <c r="B249" s="54">
        <v>3284</v>
      </c>
      <c r="C249" s="2" t="s">
        <v>2201</v>
      </c>
      <c r="D249" s="2" t="s">
        <v>2202</v>
      </c>
      <c r="E249" s="2" t="s">
        <v>2203</v>
      </c>
      <c r="F249" s="2" t="s">
        <v>26</v>
      </c>
      <c r="G249" s="6">
        <v>793000</v>
      </c>
      <c r="H249" s="6">
        <v>130516</v>
      </c>
      <c r="I249" s="17">
        <v>2.1412037037037038E-3</v>
      </c>
      <c r="J249" s="8">
        <v>185</v>
      </c>
      <c r="K249" s="9">
        <v>44744</v>
      </c>
      <c r="L249" s="6">
        <v>118</v>
      </c>
      <c r="M249" s="2" t="s">
        <v>27</v>
      </c>
      <c r="N249" s="2" t="s">
        <v>28</v>
      </c>
      <c r="O249" s="2" t="s">
        <v>28</v>
      </c>
      <c r="P249" s="2">
        <v>0</v>
      </c>
      <c r="Q249" s="2">
        <v>10</v>
      </c>
      <c r="R249" s="9">
        <v>44761</v>
      </c>
      <c r="S249" s="2">
        <v>1080</v>
      </c>
      <c r="T249" s="2">
        <v>134</v>
      </c>
      <c r="U249" s="2">
        <v>12</v>
      </c>
      <c r="V249" s="2" t="s">
        <v>29</v>
      </c>
      <c r="W249" s="2">
        <v>0</v>
      </c>
      <c r="X249" s="2" t="s">
        <v>2488</v>
      </c>
      <c r="Y249" s="6" t="str" cm="1">
        <f t="array" ref="Y249">_xlfn.IFS(Table1[[#This Row],[Duration in Seconds]]&lt;120,"Very short",Table1[[#This Row],[Duration in Seconds]]&lt;360,"Short",Table1[[#This Row],[Duration in Seconds]]&lt;600,"Medium",Table1[[#This Row],[Duration in Seconds]]&lt;1800,"Long",Table1[[#This Row],[Duration in Seconds]]&gt;1800,"Very Long")</f>
        <v>Short</v>
      </c>
    </row>
    <row r="250" spans="1:25" x14ac:dyDescent="0.3">
      <c r="A250" s="18" t="s">
        <v>628</v>
      </c>
      <c r="B250" s="54">
        <v>356883</v>
      </c>
      <c r="C250" s="2" t="s">
        <v>629</v>
      </c>
      <c r="D250" s="2" t="s">
        <v>623</v>
      </c>
      <c r="E250" s="2" t="s">
        <v>624</v>
      </c>
      <c r="F250" s="2" t="s">
        <v>86</v>
      </c>
      <c r="G250" s="2">
        <v>97000000</v>
      </c>
      <c r="H250" s="2">
        <v>1996301312</v>
      </c>
      <c r="I250" s="15">
        <v>5.8333333333333336E-3</v>
      </c>
      <c r="J250" s="8">
        <v>504</v>
      </c>
      <c r="K250" s="9">
        <v>44816</v>
      </c>
      <c r="L250" s="2">
        <v>12000</v>
      </c>
      <c r="M250" s="2" t="s">
        <v>27</v>
      </c>
      <c r="N250" s="2" t="s">
        <v>625</v>
      </c>
      <c r="O250" s="2" t="s">
        <v>28</v>
      </c>
      <c r="P250" s="2">
        <v>0</v>
      </c>
      <c r="Q250" s="2">
        <v>1783</v>
      </c>
      <c r="R250" s="9">
        <v>44827</v>
      </c>
      <c r="S250" s="2">
        <v>1080</v>
      </c>
      <c r="T250" s="2">
        <v>592</v>
      </c>
      <c r="U250" s="2">
        <v>26</v>
      </c>
      <c r="V250" s="2" t="s">
        <v>29</v>
      </c>
      <c r="W250" s="2">
        <v>2</v>
      </c>
      <c r="X250" s="2" t="s">
        <v>598</v>
      </c>
      <c r="Y250" s="6" t="str" cm="1">
        <f t="array" ref="Y250">_xlfn.IFS(Table1[[#This Row],[Duration in Seconds]]&lt;120,"Very short",Table1[[#This Row],[Duration in Seconds]]&lt;360,"Short",Table1[[#This Row],[Duration in Seconds]]&lt;600,"Medium",Table1[[#This Row],[Duration in Seconds]]&lt;1800,"Long",Table1[[#This Row],[Duration in Seconds]]&gt;1800,"Very Long")</f>
        <v>Medium</v>
      </c>
    </row>
    <row r="251" spans="1:25" x14ac:dyDescent="0.3">
      <c r="A251" s="18" t="s">
        <v>1788</v>
      </c>
      <c r="B251" s="54">
        <v>1957000</v>
      </c>
      <c r="C251" s="2" t="s">
        <v>1789</v>
      </c>
      <c r="D251" s="2" t="s">
        <v>1790</v>
      </c>
      <c r="E251" s="2" t="s">
        <v>1791</v>
      </c>
      <c r="F251" s="2" t="s">
        <v>26</v>
      </c>
      <c r="G251" s="6">
        <v>1020000</v>
      </c>
      <c r="H251" s="6">
        <v>287647535</v>
      </c>
      <c r="I251" s="15">
        <v>1.3194444444444443E-3</v>
      </c>
      <c r="J251" s="8">
        <v>114</v>
      </c>
      <c r="K251" s="13">
        <v>44815</v>
      </c>
      <c r="L251" s="6">
        <v>154000</v>
      </c>
      <c r="M251" s="2" t="s">
        <v>73</v>
      </c>
      <c r="N251" s="2" t="s">
        <v>29</v>
      </c>
      <c r="O251" s="2" t="s">
        <v>28</v>
      </c>
      <c r="P251" s="2">
        <v>0</v>
      </c>
      <c r="Q251" s="6">
        <v>2795</v>
      </c>
      <c r="R251" s="13">
        <v>44825</v>
      </c>
      <c r="S251" s="2">
        <v>2160</v>
      </c>
      <c r="T251" s="6">
        <v>693</v>
      </c>
      <c r="U251" s="2">
        <v>19</v>
      </c>
      <c r="V251" s="2" t="s">
        <v>28</v>
      </c>
      <c r="W251" s="2">
        <v>0</v>
      </c>
      <c r="X251" s="2" t="s">
        <v>2011</v>
      </c>
      <c r="Y251" s="6" t="str" cm="1">
        <f t="array" ref="Y251">_xlfn.IFS(Table1[[#This Row],[Duration in Seconds]]&lt;120,"Very short",Table1[[#This Row],[Duration in Seconds]]&lt;360,"Short",Table1[[#This Row],[Duration in Seconds]]&lt;600,"Medium",Table1[[#This Row],[Duration in Seconds]]&lt;1800,"Long",Table1[[#This Row],[Duration in Seconds]]&gt;1800,"Very Long")</f>
        <v>Very short</v>
      </c>
    </row>
    <row r="252" spans="1:25" x14ac:dyDescent="0.3">
      <c r="A252" s="18" t="s">
        <v>820</v>
      </c>
      <c r="B252" s="54">
        <v>635363</v>
      </c>
      <c r="C252" s="2" t="s">
        <v>821</v>
      </c>
      <c r="D252" s="2" t="s">
        <v>818</v>
      </c>
      <c r="E252" s="2" t="s">
        <v>819</v>
      </c>
      <c r="F252" s="2" t="s">
        <v>26</v>
      </c>
      <c r="G252" s="2">
        <v>27200000</v>
      </c>
      <c r="H252" s="2">
        <v>447952948</v>
      </c>
      <c r="I252" s="15">
        <v>1.0613425925925927E-2</v>
      </c>
      <c r="J252" s="8">
        <v>917</v>
      </c>
      <c r="K252" s="9">
        <v>44824</v>
      </c>
      <c r="L252" s="2">
        <v>15000</v>
      </c>
      <c r="M252" s="2" t="s">
        <v>27</v>
      </c>
      <c r="N252" s="2" t="s">
        <v>625</v>
      </c>
      <c r="O252" s="2" t="s">
        <v>28</v>
      </c>
      <c r="P252" s="2">
        <v>0</v>
      </c>
      <c r="Q252" s="2">
        <v>1087</v>
      </c>
      <c r="R252" s="9">
        <v>44827</v>
      </c>
      <c r="S252" s="2">
        <v>2160</v>
      </c>
      <c r="T252" s="2">
        <v>197</v>
      </c>
      <c r="U252" s="2">
        <v>13</v>
      </c>
      <c r="V252" s="2" t="s">
        <v>29</v>
      </c>
      <c r="W252" s="2">
        <v>0</v>
      </c>
      <c r="X252" s="2" t="s">
        <v>598</v>
      </c>
      <c r="Y252" s="6" t="str" cm="1">
        <f t="array" ref="Y252">_xlfn.IFS(Table1[[#This Row],[Duration in Seconds]]&lt;120,"Very short",Table1[[#This Row],[Duration in Seconds]]&lt;360,"Short",Table1[[#This Row],[Duration in Seconds]]&lt;600,"Medium",Table1[[#This Row],[Duration in Seconds]]&lt;1800,"Long",Table1[[#This Row],[Duration in Seconds]]&gt;1800,"Very Long")</f>
        <v>Long</v>
      </c>
    </row>
    <row r="253" spans="1:25" x14ac:dyDescent="0.3">
      <c r="A253" s="18" t="s">
        <v>1548</v>
      </c>
      <c r="B253" s="54">
        <v>5201</v>
      </c>
      <c r="C253" s="4" t="s">
        <v>1549</v>
      </c>
      <c r="D253" s="3" t="s">
        <v>1550</v>
      </c>
      <c r="E253" s="3" t="s">
        <v>1551</v>
      </c>
      <c r="F253" s="2" t="s">
        <v>26</v>
      </c>
      <c r="G253" s="6">
        <v>27300</v>
      </c>
      <c r="H253" s="2">
        <v>3120545</v>
      </c>
      <c r="I253" s="16">
        <v>1.4340277777777776E-2</v>
      </c>
      <c r="J253" s="8">
        <v>1239</v>
      </c>
      <c r="K253" s="9">
        <v>44819</v>
      </c>
      <c r="L253" s="6">
        <v>321000</v>
      </c>
      <c r="M253" s="2" t="s">
        <v>1464</v>
      </c>
      <c r="N253" s="2" t="s">
        <v>29</v>
      </c>
      <c r="O253" s="2" t="s">
        <v>28</v>
      </c>
      <c r="P253" s="2">
        <v>0</v>
      </c>
      <c r="Q253" s="6">
        <v>5</v>
      </c>
      <c r="R253" s="9">
        <v>44821</v>
      </c>
      <c r="S253" s="2">
        <v>1080</v>
      </c>
      <c r="T253" s="2">
        <v>219</v>
      </c>
      <c r="U253" s="2">
        <v>2</v>
      </c>
      <c r="V253" s="2" t="s">
        <v>29</v>
      </c>
      <c r="W253" s="2">
        <v>0</v>
      </c>
      <c r="X253" s="2" t="s">
        <v>1719</v>
      </c>
      <c r="Y253" s="6" t="str" cm="1">
        <f t="array" ref="Y253">_xlfn.IFS(Table1[[#This Row],[Duration in Seconds]]&lt;120,"Very short",Table1[[#This Row],[Duration in Seconds]]&lt;360,"Short",Table1[[#This Row],[Duration in Seconds]]&lt;600,"Medium",Table1[[#This Row],[Duration in Seconds]]&lt;1800,"Long",Table1[[#This Row],[Duration in Seconds]]&gt;1800,"Very Long")</f>
        <v>Long</v>
      </c>
    </row>
    <row r="254" spans="1:25" x14ac:dyDescent="0.3">
      <c r="A254" s="18" t="s">
        <v>2218</v>
      </c>
      <c r="B254" s="54">
        <v>875110</v>
      </c>
      <c r="C254" s="2" t="s">
        <v>2219</v>
      </c>
      <c r="D254" s="2" t="s">
        <v>2220</v>
      </c>
      <c r="E254" s="2" t="s">
        <v>2221</v>
      </c>
      <c r="F254" s="2" t="s">
        <v>54</v>
      </c>
      <c r="G254" s="6">
        <v>59600</v>
      </c>
      <c r="H254" s="6">
        <v>21565029</v>
      </c>
      <c r="I254" s="17">
        <v>7.6273148148148151E-3</v>
      </c>
      <c r="J254" s="8">
        <v>659</v>
      </c>
      <c r="K254" s="9">
        <v>44745</v>
      </c>
      <c r="L254" s="6">
        <v>11000</v>
      </c>
      <c r="M254" s="2" t="s">
        <v>27</v>
      </c>
      <c r="N254" s="2" t="s">
        <v>29</v>
      </c>
      <c r="O254" s="2" t="s">
        <v>28</v>
      </c>
      <c r="P254" s="2">
        <v>2</v>
      </c>
      <c r="Q254" s="2">
        <v>779</v>
      </c>
      <c r="R254" s="9">
        <v>44823</v>
      </c>
      <c r="S254" s="2">
        <v>1080</v>
      </c>
      <c r="T254" s="2">
        <v>580</v>
      </c>
      <c r="U254" s="2">
        <v>8</v>
      </c>
      <c r="V254" s="2" t="s">
        <v>29</v>
      </c>
      <c r="W254" s="2">
        <v>0</v>
      </c>
      <c r="X254" s="2" t="s">
        <v>2488</v>
      </c>
      <c r="Y254" s="6" t="str" cm="1">
        <f t="array" ref="Y254">_xlfn.IFS(Table1[[#This Row],[Duration in Seconds]]&lt;120,"Very short",Table1[[#This Row],[Duration in Seconds]]&lt;360,"Short",Table1[[#This Row],[Duration in Seconds]]&lt;600,"Medium",Table1[[#This Row],[Duration in Seconds]]&lt;1800,"Long",Table1[[#This Row],[Duration in Seconds]]&gt;1800,"Very Long")</f>
        <v>Long</v>
      </c>
    </row>
    <row r="255" spans="1:25" x14ac:dyDescent="0.3">
      <c r="A255" s="18" t="s">
        <v>2969</v>
      </c>
      <c r="B255" s="54">
        <v>11441102</v>
      </c>
      <c r="C255" s="2" t="s">
        <v>2970</v>
      </c>
      <c r="D255" s="2" t="s">
        <v>2964</v>
      </c>
      <c r="E255" s="2" t="s">
        <v>2965</v>
      </c>
      <c r="F255" s="2" t="s">
        <v>26</v>
      </c>
      <c r="G255" s="2">
        <v>7610000</v>
      </c>
      <c r="H255" s="2">
        <v>457011932</v>
      </c>
      <c r="I255" s="17">
        <v>7.8240740740740753E-3</v>
      </c>
      <c r="J255" s="8">
        <v>676</v>
      </c>
      <c r="K255" s="9">
        <v>44553</v>
      </c>
      <c r="L255" s="2">
        <v>489000</v>
      </c>
      <c r="M255" s="2" t="s">
        <v>2565</v>
      </c>
      <c r="N255" s="2" t="s">
        <v>28</v>
      </c>
      <c r="O255" s="2" t="s">
        <v>28</v>
      </c>
      <c r="P255" s="2">
        <v>0</v>
      </c>
      <c r="Q255" s="2">
        <v>8131</v>
      </c>
      <c r="R255" s="9">
        <v>44824</v>
      </c>
      <c r="S255" s="2">
        <v>1080</v>
      </c>
      <c r="T255" s="2">
        <v>44</v>
      </c>
      <c r="U255" s="2">
        <v>6</v>
      </c>
      <c r="V255" s="2" t="s">
        <v>29</v>
      </c>
      <c r="W255" s="2">
        <v>3</v>
      </c>
      <c r="X255" s="2" t="s">
        <v>2973</v>
      </c>
      <c r="Y255" s="6" t="str" cm="1">
        <f t="array" ref="Y255">_xlfn.IFS(Table1[[#This Row],[Duration in Seconds]]&lt;120,"Very short",Table1[[#This Row],[Duration in Seconds]]&lt;360,"Short",Table1[[#This Row],[Duration in Seconds]]&lt;600,"Medium",Table1[[#This Row],[Duration in Seconds]]&lt;1800,"Long",Table1[[#This Row],[Duration in Seconds]]&gt;1800,"Very Long")</f>
        <v>Long</v>
      </c>
    </row>
    <row r="256" spans="1:25" x14ac:dyDescent="0.3">
      <c r="A256" s="18" t="s">
        <v>773</v>
      </c>
      <c r="B256" s="54">
        <v>3823823</v>
      </c>
      <c r="C256" s="2" t="s">
        <v>774</v>
      </c>
      <c r="D256" s="2" t="s">
        <v>771</v>
      </c>
      <c r="E256" s="2" t="s">
        <v>772</v>
      </c>
      <c r="F256" s="2" t="s">
        <v>26</v>
      </c>
      <c r="G256" s="2">
        <v>486000</v>
      </c>
      <c r="H256" s="2">
        <v>29704337</v>
      </c>
      <c r="I256" s="15">
        <v>2.5000000000000001E-3</v>
      </c>
      <c r="J256" s="8">
        <v>216</v>
      </c>
      <c r="K256" s="9">
        <v>43620</v>
      </c>
      <c r="L256" s="2">
        <v>73000</v>
      </c>
      <c r="M256" s="2" t="s">
        <v>54</v>
      </c>
      <c r="N256" s="2" t="s">
        <v>625</v>
      </c>
      <c r="O256" s="2" t="s">
        <v>28</v>
      </c>
      <c r="P256" s="2">
        <v>3</v>
      </c>
      <c r="Q256" s="2">
        <v>1818</v>
      </c>
      <c r="R256" s="9">
        <v>44805</v>
      </c>
      <c r="S256" s="2">
        <v>1080</v>
      </c>
      <c r="T256" s="2">
        <v>24</v>
      </c>
      <c r="U256" s="2">
        <v>3</v>
      </c>
      <c r="V256" s="2" t="s">
        <v>29</v>
      </c>
      <c r="W256" s="2">
        <v>0</v>
      </c>
      <c r="X256" s="2" t="s">
        <v>598</v>
      </c>
      <c r="Y256" s="6" t="str" cm="1">
        <f t="array" ref="Y256">_xlfn.IFS(Table1[[#This Row],[Duration in Seconds]]&lt;120,"Very short",Table1[[#This Row],[Duration in Seconds]]&lt;360,"Short",Table1[[#This Row],[Duration in Seconds]]&lt;600,"Medium",Table1[[#This Row],[Duration in Seconds]]&lt;1800,"Long",Table1[[#This Row],[Duration in Seconds]]&gt;1800,"Very Long")</f>
        <v>Short</v>
      </c>
    </row>
    <row r="257" spans="1:25" x14ac:dyDescent="0.3">
      <c r="A257" s="18" t="s">
        <v>999</v>
      </c>
      <c r="B257" s="54">
        <v>1457960</v>
      </c>
      <c r="C257" s="2" t="s">
        <v>1000</v>
      </c>
      <c r="D257" s="2" t="s">
        <v>995</v>
      </c>
      <c r="E257" s="2" t="s">
        <v>996</v>
      </c>
      <c r="F257" s="2" t="s">
        <v>86</v>
      </c>
      <c r="G257" s="2">
        <v>31300000</v>
      </c>
      <c r="H257" s="2">
        <v>11712643695</v>
      </c>
      <c r="I257" s="15">
        <v>1.8402777777777777E-3</v>
      </c>
      <c r="J257" s="8">
        <v>159</v>
      </c>
      <c r="K257" s="9">
        <v>44825</v>
      </c>
      <c r="L257" s="2">
        <v>28000</v>
      </c>
      <c r="M257" s="2" t="s">
        <v>27</v>
      </c>
      <c r="N257" s="2" t="s">
        <v>29</v>
      </c>
      <c r="O257" s="2" t="s">
        <v>28</v>
      </c>
      <c r="P257" s="2">
        <v>0</v>
      </c>
      <c r="Q257" s="2">
        <v>1600</v>
      </c>
      <c r="R257" s="9">
        <v>44826</v>
      </c>
      <c r="S257" s="2">
        <v>1080</v>
      </c>
      <c r="T257" s="2">
        <v>370</v>
      </c>
      <c r="U257" s="2">
        <v>3</v>
      </c>
      <c r="V257" s="2" t="s">
        <v>29</v>
      </c>
      <c r="W257" s="2">
        <v>0</v>
      </c>
      <c r="X257" s="2" t="s">
        <v>598</v>
      </c>
      <c r="Y257" s="6" t="str" cm="1">
        <f t="array" ref="Y257">_xlfn.IFS(Table1[[#This Row],[Duration in Seconds]]&lt;120,"Very short",Table1[[#This Row],[Duration in Seconds]]&lt;360,"Short",Table1[[#This Row],[Duration in Seconds]]&lt;600,"Medium",Table1[[#This Row],[Duration in Seconds]]&lt;1800,"Long",Table1[[#This Row],[Duration in Seconds]]&gt;1800,"Very Long")</f>
        <v>Short</v>
      </c>
    </row>
    <row r="258" spans="1:25" x14ac:dyDescent="0.3">
      <c r="A258" s="18" t="s">
        <v>1618</v>
      </c>
      <c r="B258" s="54">
        <v>31494</v>
      </c>
      <c r="C258" s="4" t="s">
        <v>1619</v>
      </c>
      <c r="D258" s="3" t="s">
        <v>1620</v>
      </c>
      <c r="E258" s="3" t="s">
        <v>1621</v>
      </c>
      <c r="F258" s="2" t="s">
        <v>26</v>
      </c>
      <c r="G258" s="6">
        <v>195000</v>
      </c>
      <c r="H258" s="2">
        <v>12990115</v>
      </c>
      <c r="I258" s="16">
        <v>8.7037037037037031E-3</v>
      </c>
      <c r="J258" s="8">
        <v>752</v>
      </c>
      <c r="K258" s="9">
        <v>44706</v>
      </c>
      <c r="L258" s="6">
        <v>1400</v>
      </c>
      <c r="M258" s="2" t="s">
        <v>73</v>
      </c>
      <c r="N258" s="2" t="s">
        <v>29</v>
      </c>
      <c r="O258" s="2" t="s">
        <v>28</v>
      </c>
      <c r="P258" s="2">
        <v>0</v>
      </c>
      <c r="Q258" s="6">
        <v>63</v>
      </c>
      <c r="R258" s="9">
        <v>44767</v>
      </c>
      <c r="S258" s="2">
        <v>1440</v>
      </c>
      <c r="T258" s="2">
        <v>336</v>
      </c>
      <c r="U258" s="2">
        <v>25</v>
      </c>
      <c r="V258" s="2" t="s">
        <v>29</v>
      </c>
      <c r="W258" s="2">
        <v>0</v>
      </c>
      <c r="X258" s="2" t="s">
        <v>1719</v>
      </c>
      <c r="Y258" s="6" t="str" cm="1">
        <f t="array" ref="Y258">_xlfn.IFS(Table1[[#This Row],[Duration in Seconds]]&lt;120,"Very short",Table1[[#This Row],[Duration in Seconds]]&lt;360,"Short",Table1[[#This Row],[Duration in Seconds]]&lt;600,"Medium",Table1[[#This Row],[Duration in Seconds]]&lt;1800,"Long",Table1[[#This Row],[Duration in Seconds]]&gt;1800,"Very Long")</f>
        <v>Long</v>
      </c>
    </row>
    <row r="259" spans="1:25" x14ac:dyDescent="0.3">
      <c r="A259" s="18" t="s">
        <v>1673</v>
      </c>
      <c r="B259" s="54">
        <v>103623</v>
      </c>
      <c r="C259" s="3" t="s">
        <v>1674</v>
      </c>
      <c r="D259" s="3" t="s">
        <v>1675</v>
      </c>
      <c r="E259" s="2" t="s">
        <v>1676</v>
      </c>
      <c r="F259" s="2"/>
      <c r="G259" s="6">
        <v>77200</v>
      </c>
      <c r="H259" s="2">
        <v>30975076</v>
      </c>
      <c r="I259" s="16">
        <v>1.4814814814814814E-3</v>
      </c>
      <c r="J259" s="8">
        <v>128</v>
      </c>
      <c r="K259" s="9">
        <v>44653</v>
      </c>
      <c r="L259" s="6">
        <v>785</v>
      </c>
      <c r="M259" s="2" t="s">
        <v>1464</v>
      </c>
      <c r="N259" s="2" t="s">
        <v>29</v>
      </c>
      <c r="O259" s="2" t="s">
        <v>28</v>
      </c>
      <c r="P259" s="2">
        <v>1</v>
      </c>
      <c r="Q259" s="2">
        <v>0</v>
      </c>
      <c r="R259" s="2" t="s">
        <v>54</v>
      </c>
      <c r="S259" s="2">
        <v>1080</v>
      </c>
      <c r="T259" s="2">
        <v>550</v>
      </c>
      <c r="U259" s="2"/>
      <c r="V259" s="2" t="s">
        <v>29</v>
      </c>
      <c r="W259" s="2">
        <v>0</v>
      </c>
      <c r="X259" s="2" t="s">
        <v>1719</v>
      </c>
      <c r="Y259" s="6" t="str" cm="1">
        <f t="array" ref="Y259">_xlfn.IFS(Table1[[#This Row],[Duration in Seconds]]&lt;120,"Very short",Table1[[#This Row],[Duration in Seconds]]&lt;360,"Short",Table1[[#This Row],[Duration in Seconds]]&lt;600,"Medium",Table1[[#This Row],[Duration in Seconds]]&lt;1800,"Long",Table1[[#This Row],[Duration in Seconds]]&gt;1800,"Very Long")</f>
        <v>Short</v>
      </c>
    </row>
    <row r="260" spans="1:25" x14ac:dyDescent="0.3">
      <c r="A260" s="18" t="s">
        <v>1879</v>
      </c>
      <c r="B260" s="54">
        <v>8322213</v>
      </c>
      <c r="C260" s="2" t="s">
        <v>1880</v>
      </c>
      <c r="D260" s="2" t="s">
        <v>1881</v>
      </c>
      <c r="E260" s="2" t="s">
        <v>1882</v>
      </c>
      <c r="F260" s="2" t="s">
        <v>54</v>
      </c>
      <c r="G260" s="6">
        <v>255000</v>
      </c>
      <c r="H260" s="6">
        <v>88270678</v>
      </c>
      <c r="I260" s="15">
        <v>1.1909722222222223E-2</v>
      </c>
      <c r="J260" s="8">
        <v>1029</v>
      </c>
      <c r="K260" s="13">
        <v>44631</v>
      </c>
      <c r="L260" s="6">
        <v>48000</v>
      </c>
      <c r="M260" s="2" t="s">
        <v>27</v>
      </c>
      <c r="N260" s="2" t="s">
        <v>28</v>
      </c>
      <c r="O260" s="2" t="s">
        <v>28</v>
      </c>
      <c r="P260" s="2">
        <v>0</v>
      </c>
      <c r="Q260" s="6">
        <v>1827</v>
      </c>
      <c r="R260" s="13">
        <v>44825</v>
      </c>
      <c r="S260" s="2">
        <v>1080</v>
      </c>
      <c r="T260" s="6">
        <v>155</v>
      </c>
      <c r="U260" s="2">
        <v>1</v>
      </c>
      <c r="V260" s="2" t="s">
        <v>29</v>
      </c>
      <c r="W260" s="2">
        <v>0</v>
      </c>
      <c r="X260" s="2" t="s">
        <v>2011</v>
      </c>
      <c r="Y260" s="6" t="str" cm="1">
        <f t="array" ref="Y260">_xlfn.IFS(Table1[[#This Row],[Duration in Seconds]]&lt;120,"Very short",Table1[[#This Row],[Duration in Seconds]]&lt;360,"Short",Table1[[#This Row],[Duration in Seconds]]&lt;600,"Medium",Table1[[#This Row],[Duration in Seconds]]&lt;1800,"Long",Table1[[#This Row],[Duration in Seconds]]&gt;1800,"Very Long")</f>
        <v>Long</v>
      </c>
    </row>
    <row r="261" spans="1:25" x14ac:dyDescent="0.3">
      <c r="A261" s="18" t="s">
        <v>1607</v>
      </c>
      <c r="B261" s="54">
        <v>1213082</v>
      </c>
      <c r="C261" s="4" t="s">
        <v>1608</v>
      </c>
      <c r="D261" s="3" t="s">
        <v>1609</v>
      </c>
      <c r="E261" s="3" t="s">
        <v>389</v>
      </c>
      <c r="F261" s="2" t="s">
        <v>26</v>
      </c>
      <c r="G261" s="6">
        <v>7690000</v>
      </c>
      <c r="H261" s="2">
        <v>3174524348</v>
      </c>
      <c r="I261" s="16">
        <v>6.5277777777777782E-3</v>
      </c>
      <c r="J261" s="8">
        <v>564</v>
      </c>
      <c r="K261" s="9">
        <v>44815</v>
      </c>
      <c r="L261" s="6">
        <v>88000</v>
      </c>
      <c r="M261" s="2" t="s">
        <v>73</v>
      </c>
      <c r="N261" s="2" t="s">
        <v>29</v>
      </c>
      <c r="O261" s="2" t="s">
        <v>28</v>
      </c>
      <c r="P261" s="2">
        <v>0</v>
      </c>
      <c r="Q261" s="6">
        <v>2464</v>
      </c>
      <c r="R261" s="9">
        <v>44816</v>
      </c>
      <c r="S261" s="2">
        <v>1080</v>
      </c>
      <c r="T261" s="2">
        <v>1209</v>
      </c>
      <c r="U261" s="2">
        <v>9</v>
      </c>
      <c r="V261" s="2" t="s">
        <v>29</v>
      </c>
      <c r="W261" s="2">
        <v>1</v>
      </c>
      <c r="X261" s="2" t="s">
        <v>1719</v>
      </c>
      <c r="Y261" s="6" t="str" cm="1">
        <f t="array" ref="Y261">_xlfn.IFS(Table1[[#This Row],[Duration in Seconds]]&lt;120,"Very short",Table1[[#This Row],[Duration in Seconds]]&lt;360,"Short",Table1[[#This Row],[Duration in Seconds]]&lt;600,"Medium",Table1[[#This Row],[Duration in Seconds]]&lt;1800,"Long",Table1[[#This Row],[Duration in Seconds]]&gt;1800,"Very Long")</f>
        <v>Medium</v>
      </c>
    </row>
    <row r="262" spans="1:25" x14ac:dyDescent="0.3">
      <c r="A262" s="18" t="s">
        <v>640</v>
      </c>
      <c r="B262" s="54">
        <v>3168425</v>
      </c>
      <c r="C262" s="2" t="s">
        <v>641</v>
      </c>
      <c r="D262" s="2" t="s">
        <v>634</v>
      </c>
      <c r="E262" s="2" t="s">
        <v>635</v>
      </c>
      <c r="F262" s="2" t="s">
        <v>54</v>
      </c>
      <c r="G262" s="2">
        <v>39900000</v>
      </c>
      <c r="H262" s="2">
        <v>602900852</v>
      </c>
      <c r="I262" s="15">
        <v>7.0601851851851841E-3</v>
      </c>
      <c r="J262" s="8">
        <v>610</v>
      </c>
      <c r="K262" s="9">
        <v>43226</v>
      </c>
      <c r="L262" s="2">
        <v>83000</v>
      </c>
      <c r="M262" s="2" t="s">
        <v>73</v>
      </c>
      <c r="N262" s="2" t="s">
        <v>625</v>
      </c>
      <c r="O262" s="2" t="s">
        <v>28</v>
      </c>
      <c r="P262" s="2">
        <v>0</v>
      </c>
      <c r="Q262" s="2">
        <v>1630</v>
      </c>
      <c r="R262" s="9">
        <v>44821</v>
      </c>
      <c r="S262" s="2">
        <v>1080</v>
      </c>
      <c r="T262" s="2">
        <v>157</v>
      </c>
      <c r="U262" s="2">
        <v>18</v>
      </c>
      <c r="V262" s="2" t="s">
        <v>29</v>
      </c>
      <c r="W262" s="2">
        <v>0</v>
      </c>
      <c r="X262" s="2" t="s">
        <v>598</v>
      </c>
      <c r="Y262" s="6" t="str" cm="1">
        <f t="array" ref="Y262">_xlfn.IFS(Table1[[#This Row],[Duration in Seconds]]&lt;120,"Very short",Table1[[#This Row],[Duration in Seconds]]&lt;360,"Short",Table1[[#This Row],[Duration in Seconds]]&lt;600,"Medium",Table1[[#This Row],[Duration in Seconds]]&lt;1800,"Long",Table1[[#This Row],[Duration in Seconds]]&gt;1800,"Very Long")</f>
        <v>Long</v>
      </c>
    </row>
    <row r="263" spans="1:25" x14ac:dyDescent="0.3">
      <c r="A263" s="18" t="s">
        <v>1529</v>
      </c>
      <c r="B263" s="54">
        <v>27580</v>
      </c>
      <c r="C263" s="4" t="s">
        <v>1530</v>
      </c>
      <c r="D263" s="3" t="s">
        <v>1531</v>
      </c>
      <c r="E263" s="3" t="s">
        <v>1532</v>
      </c>
      <c r="F263" s="2" t="s">
        <v>26</v>
      </c>
      <c r="G263" s="6">
        <v>10600</v>
      </c>
      <c r="H263" s="2">
        <v>422196</v>
      </c>
      <c r="I263" s="16">
        <v>7.291666666666667E-4</v>
      </c>
      <c r="J263" s="8">
        <v>63</v>
      </c>
      <c r="K263" s="9">
        <v>44813</v>
      </c>
      <c r="L263" s="6">
        <v>868000</v>
      </c>
      <c r="M263" s="2" t="s">
        <v>1464</v>
      </c>
      <c r="N263" s="2" t="s">
        <v>28</v>
      </c>
      <c r="O263" s="2" t="s">
        <v>29</v>
      </c>
      <c r="P263" s="2">
        <v>0</v>
      </c>
      <c r="Q263" s="6">
        <v>33</v>
      </c>
      <c r="R263" s="9">
        <v>44824</v>
      </c>
      <c r="S263" s="2">
        <v>1080</v>
      </c>
      <c r="T263" s="2">
        <v>40</v>
      </c>
      <c r="U263" s="2"/>
      <c r="V263" s="2" t="s">
        <v>28</v>
      </c>
      <c r="W263" s="2">
        <v>0</v>
      </c>
      <c r="X263" s="2" t="s">
        <v>1719</v>
      </c>
      <c r="Y263" s="6" t="str" cm="1">
        <f t="array" ref="Y263">_xlfn.IFS(Table1[[#This Row],[Duration in Seconds]]&lt;120,"Very short",Table1[[#This Row],[Duration in Seconds]]&lt;360,"Short",Table1[[#This Row],[Duration in Seconds]]&lt;600,"Medium",Table1[[#This Row],[Duration in Seconds]]&lt;1800,"Long",Table1[[#This Row],[Duration in Seconds]]&gt;1800,"Very Long")</f>
        <v>Very short</v>
      </c>
    </row>
    <row r="264" spans="1:25" x14ac:dyDescent="0.3">
      <c r="A264" s="18" t="s">
        <v>1178</v>
      </c>
      <c r="B264" s="54">
        <v>581716</v>
      </c>
      <c r="C264" s="2" t="s">
        <v>1178</v>
      </c>
      <c r="D264" s="2" t="s">
        <v>1172</v>
      </c>
      <c r="E264" s="2" t="s">
        <v>1173</v>
      </c>
      <c r="F264" s="2" t="s">
        <v>54</v>
      </c>
      <c r="G264" s="2">
        <v>68700000</v>
      </c>
      <c r="H264" s="2">
        <v>3139694002</v>
      </c>
      <c r="I264" s="15">
        <v>1.113425925925926E-2</v>
      </c>
      <c r="J264" s="8">
        <v>962</v>
      </c>
      <c r="K264" s="9">
        <v>44819</v>
      </c>
      <c r="L264" s="2">
        <v>7600</v>
      </c>
      <c r="M264" s="2" t="s">
        <v>27</v>
      </c>
      <c r="N264" s="2" t="s">
        <v>28</v>
      </c>
      <c r="O264" s="2" t="s">
        <v>28</v>
      </c>
      <c r="P264" s="2">
        <v>3</v>
      </c>
      <c r="Q264" s="2">
        <v>677</v>
      </c>
      <c r="R264" s="9">
        <v>44827</v>
      </c>
      <c r="S264" s="2">
        <v>1080</v>
      </c>
      <c r="T264" s="2">
        <v>5322</v>
      </c>
      <c r="U264" s="2">
        <v>77</v>
      </c>
      <c r="V264" s="2" t="s">
        <v>29</v>
      </c>
      <c r="W264" s="2">
        <v>13</v>
      </c>
      <c r="X264" s="2" t="s">
        <v>598</v>
      </c>
      <c r="Y264" s="6" t="str" cm="1">
        <f t="array" ref="Y264">_xlfn.IFS(Table1[[#This Row],[Duration in Seconds]]&lt;120,"Very short",Table1[[#This Row],[Duration in Seconds]]&lt;360,"Short",Table1[[#This Row],[Duration in Seconds]]&lt;600,"Medium",Table1[[#This Row],[Duration in Seconds]]&lt;1800,"Long",Table1[[#This Row],[Duration in Seconds]]&gt;1800,"Very Long")</f>
        <v>Long</v>
      </c>
    </row>
    <row r="265" spans="1:25" x14ac:dyDescent="0.3">
      <c r="A265" s="18" t="s">
        <v>755</v>
      </c>
      <c r="B265" s="54">
        <v>6924168</v>
      </c>
      <c r="C265" s="2" t="s">
        <v>756</v>
      </c>
      <c r="D265" s="2" t="s">
        <v>753</v>
      </c>
      <c r="E265" s="2" t="s">
        <v>754</v>
      </c>
      <c r="F265" s="2" t="s">
        <v>26</v>
      </c>
      <c r="G265" s="2">
        <v>584000</v>
      </c>
      <c r="H265" s="2">
        <v>86648666</v>
      </c>
      <c r="I265" s="15">
        <v>2.5740740740740745E-2</v>
      </c>
      <c r="J265" s="8">
        <v>2224</v>
      </c>
      <c r="K265" s="9">
        <v>44332</v>
      </c>
      <c r="L265" s="2">
        <v>167000</v>
      </c>
      <c r="M265" s="2" t="s">
        <v>27</v>
      </c>
      <c r="N265" s="2" t="s">
        <v>28</v>
      </c>
      <c r="O265" s="2" t="s">
        <v>28</v>
      </c>
      <c r="P265" s="2">
        <v>0</v>
      </c>
      <c r="Q265" s="2">
        <v>5100</v>
      </c>
      <c r="R265" s="9">
        <v>44825</v>
      </c>
      <c r="S265" s="2">
        <v>2160</v>
      </c>
      <c r="T265" s="2">
        <v>757</v>
      </c>
      <c r="U265" s="2">
        <v>13</v>
      </c>
      <c r="V265" s="2" t="s">
        <v>29</v>
      </c>
      <c r="W265" s="2">
        <v>0</v>
      </c>
      <c r="X265" s="2" t="s">
        <v>598</v>
      </c>
      <c r="Y265" s="6" t="str" cm="1">
        <f t="array" ref="Y265">_xlfn.IFS(Table1[[#This Row],[Duration in Seconds]]&lt;120,"Very short",Table1[[#This Row],[Duration in Seconds]]&lt;360,"Short",Table1[[#This Row],[Duration in Seconds]]&lt;600,"Medium",Table1[[#This Row],[Duration in Seconds]]&lt;1800,"Long",Table1[[#This Row],[Duration in Seconds]]&gt;1800,"Very Long")</f>
        <v>Very Long</v>
      </c>
    </row>
    <row r="266" spans="1:25" x14ac:dyDescent="0.3">
      <c r="A266" s="18" t="s">
        <v>781</v>
      </c>
      <c r="B266" s="54">
        <v>452984</v>
      </c>
      <c r="C266" s="2" t="s">
        <v>782</v>
      </c>
      <c r="D266" s="2" t="s">
        <v>777</v>
      </c>
      <c r="E266" s="2" t="s">
        <v>778</v>
      </c>
      <c r="F266" s="2" t="s">
        <v>54</v>
      </c>
      <c r="G266" s="2">
        <v>41000000</v>
      </c>
      <c r="H266" s="2">
        <v>1704720633</v>
      </c>
      <c r="I266" s="15">
        <v>1.7708333333333332E-3</v>
      </c>
      <c r="J266" s="8">
        <v>153</v>
      </c>
      <c r="K266" s="9">
        <v>44797</v>
      </c>
      <c r="L266" s="2">
        <v>15000</v>
      </c>
      <c r="M266" s="2" t="s">
        <v>27</v>
      </c>
      <c r="N266" s="2" t="s">
        <v>625</v>
      </c>
      <c r="O266" s="2" t="s">
        <v>28</v>
      </c>
      <c r="P266" s="2">
        <v>3</v>
      </c>
      <c r="Q266" s="2">
        <v>1100</v>
      </c>
      <c r="R266" s="9">
        <v>44825</v>
      </c>
      <c r="S266" s="2">
        <v>1080</v>
      </c>
      <c r="T266" s="2">
        <v>3574</v>
      </c>
      <c r="U266" s="2">
        <v>140</v>
      </c>
      <c r="V266" s="2" t="s">
        <v>29</v>
      </c>
      <c r="W266" s="2">
        <v>0</v>
      </c>
      <c r="X266" s="2" t="s">
        <v>598</v>
      </c>
      <c r="Y266" s="6" t="str" cm="1">
        <f t="array" ref="Y266">_xlfn.IFS(Table1[[#This Row],[Duration in Seconds]]&lt;120,"Very short",Table1[[#This Row],[Duration in Seconds]]&lt;360,"Short",Table1[[#This Row],[Duration in Seconds]]&lt;600,"Medium",Table1[[#This Row],[Duration in Seconds]]&lt;1800,"Long",Table1[[#This Row],[Duration in Seconds]]&gt;1800,"Very Long")</f>
        <v>Short</v>
      </c>
    </row>
    <row r="267" spans="1:25" x14ac:dyDescent="0.3">
      <c r="A267" s="18" t="s">
        <v>2298</v>
      </c>
      <c r="B267" s="54">
        <v>12316248</v>
      </c>
      <c r="C267" s="2" t="s">
        <v>2299</v>
      </c>
      <c r="D267" s="2" t="s">
        <v>2293</v>
      </c>
      <c r="E267" s="2" t="s">
        <v>1075</v>
      </c>
      <c r="F267" s="2" t="s">
        <v>54</v>
      </c>
      <c r="G267" s="6">
        <v>3440000</v>
      </c>
      <c r="H267" s="6">
        <v>1188188358</v>
      </c>
      <c r="I267" s="17">
        <v>2.2800925925925927E-3</v>
      </c>
      <c r="J267" s="8">
        <v>197</v>
      </c>
      <c r="K267" s="9">
        <v>41974</v>
      </c>
      <c r="L267" s="6">
        <v>98000</v>
      </c>
      <c r="M267" s="2" t="s">
        <v>27</v>
      </c>
      <c r="N267" s="2" t="s">
        <v>28</v>
      </c>
      <c r="O267" s="2" t="s">
        <v>28</v>
      </c>
      <c r="P267" s="2">
        <v>0</v>
      </c>
      <c r="Q267" s="2">
        <v>3908</v>
      </c>
      <c r="R267" s="9">
        <v>44824</v>
      </c>
      <c r="S267" s="2">
        <v>1080</v>
      </c>
      <c r="T267" s="2">
        <v>11293</v>
      </c>
      <c r="U267" s="2">
        <v>206</v>
      </c>
      <c r="V267" s="2" t="s">
        <v>29</v>
      </c>
      <c r="W267" s="2">
        <v>2</v>
      </c>
      <c r="X267" s="2" t="s">
        <v>2488</v>
      </c>
      <c r="Y267" s="6" t="str" cm="1">
        <f t="array" ref="Y267">_xlfn.IFS(Table1[[#This Row],[Duration in Seconds]]&lt;120,"Very short",Table1[[#This Row],[Duration in Seconds]]&lt;360,"Short",Table1[[#This Row],[Duration in Seconds]]&lt;600,"Medium",Table1[[#This Row],[Duration in Seconds]]&lt;1800,"Long",Table1[[#This Row],[Duration in Seconds]]&gt;1800,"Very Long")</f>
        <v>Short</v>
      </c>
    </row>
    <row r="268" spans="1:25" x14ac:dyDescent="0.3">
      <c r="A268" s="18" t="s">
        <v>2347</v>
      </c>
      <c r="B268" s="54">
        <v>37057</v>
      </c>
      <c r="C268" s="2" t="s">
        <v>2348</v>
      </c>
      <c r="D268" s="2" t="s">
        <v>2349</v>
      </c>
      <c r="E268" s="2" t="s">
        <v>2350</v>
      </c>
      <c r="F268" s="2" t="s">
        <v>54</v>
      </c>
      <c r="G268" s="6">
        <v>122000</v>
      </c>
      <c r="H268" s="6">
        <v>122754678</v>
      </c>
      <c r="I268" s="17">
        <v>3.2175925925925926E-3</v>
      </c>
      <c r="J268" s="8">
        <v>278</v>
      </c>
      <c r="K268" s="9">
        <v>44819</v>
      </c>
      <c r="L268" s="6">
        <v>553</v>
      </c>
      <c r="M268" s="2" t="s">
        <v>27</v>
      </c>
      <c r="N268" s="2" t="s">
        <v>28</v>
      </c>
      <c r="O268" s="2" t="s">
        <v>28</v>
      </c>
      <c r="P268" s="2">
        <v>3</v>
      </c>
      <c r="Q268" s="2">
        <v>73</v>
      </c>
      <c r="R268" s="9">
        <v>44809</v>
      </c>
      <c r="S268" s="2">
        <v>1080</v>
      </c>
      <c r="T268" s="2">
        <v>1272</v>
      </c>
      <c r="U268" s="2">
        <v>44</v>
      </c>
      <c r="V268" s="2" t="s">
        <v>29</v>
      </c>
      <c r="W268" s="2">
        <v>1</v>
      </c>
      <c r="X268" s="2" t="s">
        <v>2488</v>
      </c>
      <c r="Y268" s="6" t="str" cm="1">
        <f t="array" ref="Y268">_xlfn.IFS(Table1[[#This Row],[Duration in Seconds]]&lt;120,"Very short",Table1[[#This Row],[Duration in Seconds]]&lt;360,"Short",Table1[[#This Row],[Duration in Seconds]]&lt;600,"Medium",Table1[[#This Row],[Duration in Seconds]]&lt;1800,"Long",Table1[[#This Row],[Duration in Seconds]]&gt;1800,"Very Long")</f>
        <v>Short</v>
      </c>
    </row>
    <row r="269" spans="1:25" x14ac:dyDescent="0.3">
      <c r="A269" s="18" t="s">
        <v>1568</v>
      </c>
      <c r="B269" s="54">
        <v>7095</v>
      </c>
      <c r="C269" s="4" t="s">
        <v>3107</v>
      </c>
      <c r="D269" s="3" t="s">
        <v>1569</v>
      </c>
      <c r="E269" s="3" t="s">
        <v>1570</v>
      </c>
      <c r="F269" s="2" t="s">
        <v>26</v>
      </c>
      <c r="G269" s="6">
        <v>5240</v>
      </c>
      <c r="H269" s="2">
        <v>117977</v>
      </c>
      <c r="I269" s="16">
        <v>5.5671296296296302E-3</v>
      </c>
      <c r="J269" s="8">
        <v>481</v>
      </c>
      <c r="K269" s="9">
        <v>44719</v>
      </c>
      <c r="L269" s="6">
        <v>297000</v>
      </c>
      <c r="M269" s="2" t="s">
        <v>226</v>
      </c>
      <c r="N269" s="2" t="s">
        <v>29</v>
      </c>
      <c r="O269" s="2" t="s">
        <v>28</v>
      </c>
      <c r="P269" s="2">
        <v>0</v>
      </c>
      <c r="Q269" s="6">
        <v>23</v>
      </c>
      <c r="R269" s="9">
        <v>44732</v>
      </c>
      <c r="S269" s="2">
        <v>1080</v>
      </c>
      <c r="T269" s="2">
        <v>75</v>
      </c>
      <c r="U269" s="2">
        <v>2</v>
      </c>
      <c r="V269" s="2" t="s">
        <v>29</v>
      </c>
      <c r="W269" s="2">
        <v>0</v>
      </c>
      <c r="X269" s="2" t="s">
        <v>1719</v>
      </c>
      <c r="Y269" s="6" t="str" cm="1">
        <f t="array" ref="Y269">_xlfn.IFS(Table1[[#This Row],[Duration in Seconds]]&lt;120,"Very short",Table1[[#This Row],[Duration in Seconds]]&lt;360,"Short",Table1[[#This Row],[Duration in Seconds]]&lt;600,"Medium",Table1[[#This Row],[Duration in Seconds]]&lt;1800,"Long",Table1[[#This Row],[Duration in Seconds]]&gt;1800,"Very Long")</f>
        <v>Medium</v>
      </c>
    </row>
    <row r="270" spans="1:25" x14ac:dyDescent="0.3">
      <c r="A270" s="18" t="s">
        <v>1808</v>
      </c>
      <c r="B270" s="54">
        <v>4005974</v>
      </c>
      <c r="C270" s="2" t="s">
        <v>1809</v>
      </c>
      <c r="D270" s="2" t="s">
        <v>1810</v>
      </c>
      <c r="E270" s="2" t="s">
        <v>1811</v>
      </c>
      <c r="F270" s="2" t="s">
        <v>54</v>
      </c>
      <c r="G270" s="6">
        <v>652000</v>
      </c>
      <c r="H270" s="6">
        <v>121511926</v>
      </c>
      <c r="I270" s="15">
        <v>5.7407407407407416E-3</v>
      </c>
      <c r="J270" s="8">
        <v>496</v>
      </c>
      <c r="K270" s="13">
        <v>44704</v>
      </c>
      <c r="L270" s="6">
        <v>12000</v>
      </c>
      <c r="M270" s="2" t="s">
        <v>27</v>
      </c>
      <c r="N270" s="2" t="s">
        <v>28</v>
      </c>
      <c r="O270" s="2" t="s">
        <v>28</v>
      </c>
      <c r="P270" s="2">
        <v>0</v>
      </c>
      <c r="Q270" s="6">
        <v>583</v>
      </c>
      <c r="R270" s="13">
        <v>44825</v>
      </c>
      <c r="S270" s="2">
        <v>1080</v>
      </c>
      <c r="T270" s="6">
        <v>155</v>
      </c>
      <c r="U270" s="2">
        <v>0</v>
      </c>
      <c r="V270" s="2" t="s">
        <v>29</v>
      </c>
      <c r="W270" s="2">
        <v>0</v>
      </c>
      <c r="X270" s="2" t="s">
        <v>2011</v>
      </c>
      <c r="Y270" s="6" t="str" cm="1">
        <f t="array" ref="Y270">_xlfn.IFS(Table1[[#This Row],[Duration in Seconds]]&lt;120,"Very short",Table1[[#This Row],[Duration in Seconds]]&lt;360,"Short",Table1[[#This Row],[Duration in Seconds]]&lt;600,"Medium",Table1[[#This Row],[Duration in Seconds]]&lt;1800,"Long",Table1[[#This Row],[Duration in Seconds]]&gt;1800,"Very Long")</f>
        <v>Medium</v>
      </c>
    </row>
    <row r="271" spans="1:25" x14ac:dyDescent="0.3">
      <c r="A271" s="18" t="s">
        <v>892</v>
      </c>
      <c r="B271" s="54">
        <v>1017579571</v>
      </c>
      <c r="C271" s="2" t="s">
        <v>893</v>
      </c>
      <c r="D271" s="2" t="s">
        <v>890</v>
      </c>
      <c r="E271" s="2" t="s">
        <v>891</v>
      </c>
      <c r="F271" s="2" t="s">
        <v>26</v>
      </c>
      <c r="G271" s="2">
        <v>55900000</v>
      </c>
      <c r="H271" s="2">
        <v>13620344429</v>
      </c>
      <c r="I271" s="15">
        <v>2.6967592592592594E-3</v>
      </c>
      <c r="J271" s="8">
        <v>233</v>
      </c>
      <c r="K271" s="9">
        <v>43367</v>
      </c>
      <c r="L271" s="2">
        <v>1300000</v>
      </c>
      <c r="M271" s="2" t="s">
        <v>27</v>
      </c>
      <c r="N271" s="2" t="s">
        <v>28</v>
      </c>
      <c r="O271" s="2" t="s">
        <v>28</v>
      </c>
      <c r="P271" s="2">
        <v>3</v>
      </c>
      <c r="Q271" s="2">
        <v>7380000</v>
      </c>
      <c r="R271" s="9">
        <v>44822</v>
      </c>
      <c r="S271" s="2">
        <v>1080</v>
      </c>
      <c r="T271" s="2">
        <v>414</v>
      </c>
      <c r="U271" s="2">
        <v>31</v>
      </c>
      <c r="V271" s="2" t="s">
        <v>28</v>
      </c>
      <c r="W271" s="2">
        <v>0</v>
      </c>
      <c r="X271" s="2" t="s">
        <v>598</v>
      </c>
      <c r="Y271" s="6" t="str" cm="1">
        <f t="array" ref="Y271">_xlfn.IFS(Table1[[#This Row],[Duration in Seconds]]&lt;120,"Very short",Table1[[#This Row],[Duration in Seconds]]&lt;360,"Short",Table1[[#This Row],[Duration in Seconds]]&lt;600,"Medium",Table1[[#This Row],[Duration in Seconds]]&lt;1800,"Long",Table1[[#This Row],[Duration in Seconds]]&gt;1800,"Very Long")</f>
        <v>Short</v>
      </c>
    </row>
    <row r="272" spans="1:25" x14ac:dyDescent="0.3">
      <c r="A272" s="18" t="s">
        <v>654</v>
      </c>
      <c r="B272" s="54">
        <v>3455312</v>
      </c>
      <c r="C272" s="2" t="s">
        <v>655</v>
      </c>
      <c r="D272" s="2" t="s">
        <v>650</v>
      </c>
      <c r="E272" s="2" t="s">
        <v>651</v>
      </c>
      <c r="F272" s="2" t="s">
        <v>26</v>
      </c>
      <c r="G272" s="2">
        <v>16000000</v>
      </c>
      <c r="H272" s="2">
        <v>116090698</v>
      </c>
      <c r="I272" s="15">
        <v>1.2129629629629629E-2</v>
      </c>
      <c r="J272" s="8">
        <v>1048</v>
      </c>
      <c r="K272" s="9">
        <v>43764</v>
      </c>
      <c r="L272" s="2">
        <v>63000</v>
      </c>
      <c r="M272" s="2" t="s">
        <v>27</v>
      </c>
      <c r="N272" s="2" t="s">
        <v>625</v>
      </c>
      <c r="O272" s="2" t="s">
        <v>28</v>
      </c>
      <c r="P272" s="2">
        <v>0</v>
      </c>
      <c r="Q272" s="2">
        <v>5642</v>
      </c>
      <c r="R272" s="9">
        <v>44825</v>
      </c>
      <c r="S272" s="2">
        <v>2160</v>
      </c>
      <c r="T272" s="2">
        <v>145</v>
      </c>
      <c r="U272" s="2">
        <v>4</v>
      </c>
      <c r="V272" s="2" t="s">
        <v>29</v>
      </c>
      <c r="W272" s="2">
        <v>3</v>
      </c>
      <c r="X272" s="2" t="s">
        <v>598</v>
      </c>
      <c r="Y272" s="6" t="str" cm="1">
        <f t="array" ref="Y272">_xlfn.IFS(Table1[[#This Row],[Duration in Seconds]]&lt;120,"Very short",Table1[[#This Row],[Duration in Seconds]]&lt;360,"Short",Table1[[#This Row],[Duration in Seconds]]&lt;600,"Medium",Table1[[#This Row],[Duration in Seconds]]&lt;1800,"Long",Table1[[#This Row],[Duration in Seconds]]&gt;1800,"Very Long")</f>
        <v>Long</v>
      </c>
    </row>
    <row r="273" spans="1:25" x14ac:dyDescent="0.3">
      <c r="A273" s="18" t="s">
        <v>2988</v>
      </c>
      <c r="B273" s="54">
        <v>123685</v>
      </c>
      <c r="C273" s="4" t="s">
        <v>1449</v>
      </c>
      <c r="D273" s="3" t="s">
        <v>1450</v>
      </c>
      <c r="E273" s="3" t="s">
        <v>1451</v>
      </c>
      <c r="F273" s="2" t="s">
        <v>26</v>
      </c>
      <c r="G273" s="6">
        <v>29900</v>
      </c>
      <c r="H273" s="2">
        <v>5909728</v>
      </c>
      <c r="I273" s="16">
        <v>9.0162037037037034E-3</v>
      </c>
      <c r="J273" s="8">
        <v>779</v>
      </c>
      <c r="K273" s="9">
        <v>44735</v>
      </c>
      <c r="L273" s="6">
        <v>2500</v>
      </c>
      <c r="M273" s="2" t="s">
        <v>226</v>
      </c>
      <c r="N273" s="2" t="s">
        <v>29</v>
      </c>
      <c r="O273" s="2" t="s">
        <v>28</v>
      </c>
      <c r="P273" s="2">
        <v>1</v>
      </c>
      <c r="Q273" s="6">
        <v>581</v>
      </c>
      <c r="R273" s="9">
        <v>44735</v>
      </c>
      <c r="S273" s="2">
        <v>2160</v>
      </c>
      <c r="T273" s="2">
        <v>104</v>
      </c>
      <c r="U273" s="2">
        <v>8</v>
      </c>
      <c r="V273" s="2" t="s">
        <v>29</v>
      </c>
      <c r="W273" s="2">
        <v>1</v>
      </c>
      <c r="X273" s="2" t="s">
        <v>1719</v>
      </c>
      <c r="Y273" s="6" t="str" cm="1">
        <f t="array" ref="Y273">_xlfn.IFS(Table1[[#This Row],[Duration in Seconds]]&lt;120,"Very short",Table1[[#This Row],[Duration in Seconds]]&lt;360,"Short",Table1[[#This Row],[Duration in Seconds]]&lt;600,"Medium",Table1[[#This Row],[Duration in Seconds]]&lt;1800,"Long",Table1[[#This Row],[Duration in Seconds]]&gt;1800,"Very Long")</f>
        <v>Long</v>
      </c>
    </row>
    <row r="274" spans="1:25" x14ac:dyDescent="0.3">
      <c r="A274" s="18" t="s">
        <v>1983</v>
      </c>
      <c r="B274" s="54">
        <v>61215</v>
      </c>
      <c r="C274" s="2" t="s">
        <v>1984</v>
      </c>
      <c r="D274" s="2" t="s">
        <v>1985</v>
      </c>
      <c r="E274" s="2" t="s">
        <v>1986</v>
      </c>
      <c r="F274" s="2" t="s">
        <v>86</v>
      </c>
      <c r="G274" s="6">
        <v>15600</v>
      </c>
      <c r="H274" s="6">
        <v>2739511</v>
      </c>
      <c r="I274" s="15">
        <v>9.6064814814814815E-3</v>
      </c>
      <c r="J274" s="8">
        <v>830</v>
      </c>
      <c r="K274" s="13">
        <v>44778</v>
      </c>
      <c r="L274" s="6">
        <v>1800</v>
      </c>
      <c r="M274" s="2" t="s">
        <v>73</v>
      </c>
      <c r="N274" s="2" t="s">
        <v>29</v>
      </c>
      <c r="O274" s="2" t="s">
        <v>28</v>
      </c>
      <c r="P274" s="2">
        <v>6</v>
      </c>
      <c r="Q274" s="6">
        <v>60</v>
      </c>
      <c r="R274" s="13">
        <v>44821</v>
      </c>
      <c r="S274" s="2">
        <v>1080</v>
      </c>
      <c r="T274" s="6">
        <v>1118</v>
      </c>
      <c r="U274" s="2">
        <v>15</v>
      </c>
      <c r="V274" s="2" t="s">
        <v>28</v>
      </c>
      <c r="W274" s="2">
        <v>143</v>
      </c>
      <c r="X274" s="2" t="s">
        <v>2011</v>
      </c>
      <c r="Y274" s="6" t="str" cm="1">
        <f t="array" ref="Y274">_xlfn.IFS(Table1[[#This Row],[Duration in Seconds]]&lt;120,"Very short",Table1[[#This Row],[Duration in Seconds]]&lt;360,"Short",Table1[[#This Row],[Duration in Seconds]]&lt;600,"Medium",Table1[[#This Row],[Duration in Seconds]]&lt;1800,"Long",Table1[[#This Row],[Duration in Seconds]]&gt;1800,"Very Long")</f>
        <v>Long</v>
      </c>
    </row>
    <row r="275" spans="1:25" x14ac:dyDescent="0.3">
      <c r="A275" s="18" t="s">
        <v>648</v>
      </c>
      <c r="B275" s="54">
        <v>1191210</v>
      </c>
      <c r="C275" s="2" t="s">
        <v>649</v>
      </c>
      <c r="D275" s="2" t="s">
        <v>650</v>
      </c>
      <c r="E275" s="2" t="s">
        <v>651</v>
      </c>
      <c r="F275" s="2" t="s">
        <v>26</v>
      </c>
      <c r="G275" s="2">
        <v>16000000</v>
      </c>
      <c r="H275" s="2">
        <v>116090698</v>
      </c>
      <c r="I275" s="15">
        <v>1.2407407407407409E-2</v>
      </c>
      <c r="J275" s="8">
        <v>1072</v>
      </c>
      <c r="K275" s="9">
        <v>44463</v>
      </c>
      <c r="L275" s="2">
        <v>47000</v>
      </c>
      <c r="M275" s="2" t="s">
        <v>27</v>
      </c>
      <c r="N275" s="2" t="s">
        <v>625</v>
      </c>
      <c r="O275" s="2" t="s">
        <v>28</v>
      </c>
      <c r="P275" s="2">
        <v>0</v>
      </c>
      <c r="Q275" s="2">
        <v>4078</v>
      </c>
      <c r="R275" s="9">
        <v>44826</v>
      </c>
      <c r="S275" s="2">
        <v>2160</v>
      </c>
      <c r="T275" s="2">
        <v>145</v>
      </c>
      <c r="U275" s="2">
        <v>4</v>
      </c>
      <c r="V275" s="2" t="s">
        <v>29</v>
      </c>
      <c r="W275" s="2">
        <v>3</v>
      </c>
      <c r="X275" s="2" t="s">
        <v>598</v>
      </c>
      <c r="Y275" s="6" t="str" cm="1">
        <f t="array" ref="Y275">_xlfn.IFS(Table1[[#This Row],[Duration in Seconds]]&lt;120,"Very short",Table1[[#This Row],[Duration in Seconds]]&lt;360,"Short",Table1[[#This Row],[Duration in Seconds]]&lt;600,"Medium",Table1[[#This Row],[Duration in Seconds]]&lt;1800,"Long",Table1[[#This Row],[Duration in Seconds]]&gt;1800,"Very Long")</f>
        <v>Long</v>
      </c>
    </row>
    <row r="276" spans="1:25" x14ac:dyDescent="0.3">
      <c r="A276" s="18" t="s">
        <v>621</v>
      </c>
      <c r="B276" s="54">
        <v>307584</v>
      </c>
      <c r="C276" s="2" t="s">
        <v>622</v>
      </c>
      <c r="D276" s="2" t="s">
        <v>623</v>
      </c>
      <c r="E276" s="2" t="s">
        <v>624</v>
      </c>
      <c r="F276" s="2" t="s">
        <v>86</v>
      </c>
      <c r="G276" s="2">
        <v>97000000</v>
      </c>
      <c r="H276" s="2">
        <v>1996301312</v>
      </c>
      <c r="I276" s="15">
        <v>6.145833333333333E-3</v>
      </c>
      <c r="J276" s="8">
        <v>531</v>
      </c>
      <c r="K276" s="9">
        <v>44825</v>
      </c>
      <c r="L276" s="2">
        <v>7500</v>
      </c>
      <c r="M276" s="2" t="s">
        <v>27</v>
      </c>
      <c r="N276" s="2" t="s">
        <v>625</v>
      </c>
      <c r="O276" s="2" t="s">
        <v>28</v>
      </c>
      <c r="P276" s="2">
        <v>0</v>
      </c>
      <c r="Q276" s="2">
        <v>1263</v>
      </c>
      <c r="R276" s="9">
        <v>44827</v>
      </c>
      <c r="S276" s="2">
        <v>1080</v>
      </c>
      <c r="T276" s="2">
        <v>592</v>
      </c>
      <c r="U276" s="2">
        <v>26</v>
      </c>
      <c r="V276" s="2" t="s">
        <v>29</v>
      </c>
      <c r="W276" s="2">
        <v>2</v>
      </c>
      <c r="X276" s="2" t="s">
        <v>598</v>
      </c>
      <c r="Y276" s="6" t="str" cm="1">
        <f t="array" ref="Y276">_xlfn.IFS(Table1[[#This Row],[Duration in Seconds]]&lt;120,"Very short",Table1[[#This Row],[Duration in Seconds]]&lt;360,"Short",Table1[[#This Row],[Duration in Seconds]]&lt;600,"Medium",Table1[[#This Row],[Duration in Seconds]]&lt;1800,"Long",Table1[[#This Row],[Duration in Seconds]]&gt;1800,"Very Long")</f>
        <v>Medium</v>
      </c>
    </row>
    <row r="277" spans="1:25" x14ac:dyDescent="0.3">
      <c r="A277" s="18" t="s">
        <v>2242</v>
      </c>
      <c r="B277" s="54">
        <v>8145027</v>
      </c>
      <c r="C277" s="2" t="s">
        <v>2243</v>
      </c>
      <c r="D277" s="2" t="s">
        <v>2244</v>
      </c>
      <c r="E277" s="2"/>
      <c r="F277" s="2" t="s">
        <v>54</v>
      </c>
      <c r="G277" s="6">
        <v>1980000</v>
      </c>
      <c r="H277" s="6">
        <v>630777473</v>
      </c>
      <c r="I277" s="17">
        <v>2.8240740740740739E-3</v>
      </c>
      <c r="J277" s="8">
        <v>244</v>
      </c>
      <c r="K277" s="9">
        <v>42599</v>
      </c>
      <c r="L277" s="6">
        <v>55000</v>
      </c>
      <c r="M277" s="2" t="s">
        <v>27</v>
      </c>
      <c r="N277" s="2" t="s">
        <v>28</v>
      </c>
      <c r="O277" s="2" t="s">
        <v>28</v>
      </c>
      <c r="P277" s="2">
        <v>0</v>
      </c>
      <c r="Q277" s="2">
        <v>2426</v>
      </c>
      <c r="R277" s="9">
        <v>44826</v>
      </c>
      <c r="S277" s="2">
        <v>1080</v>
      </c>
      <c r="T277" s="2">
        <v>7042</v>
      </c>
      <c r="U277" s="2">
        <v>44</v>
      </c>
      <c r="V277" s="2" t="s">
        <v>29</v>
      </c>
      <c r="W277" s="2">
        <v>1</v>
      </c>
      <c r="X277" s="2" t="s">
        <v>2488</v>
      </c>
      <c r="Y277" s="6" t="str" cm="1">
        <f t="array" ref="Y277">_xlfn.IFS(Table1[[#This Row],[Duration in Seconds]]&lt;120,"Very short",Table1[[#This Row],[Duration in Seconds]]&lt;360,"Short",Table1[[#This Row],[Duration in Seconds]]&lt;600,"Medium",Table1[[#This Row],[Duration in Seconds]]&lt;1800,"Long",Table1[[#This Row],[Duration in Seconds]]&gt;1800,"Very Long")</f>
        <v>Short</v>
      </c>
    </row>
    <row r="278" spans="1:25" x14ac:dyDescent="0.3">
      <c r="A278" s="18" t="s">
        <v>2467</v>
      </c>
      <c r="B278" s="54">
        <v>51658</v>
      </c>
      <c r="C278" s="2" t="s">
        <v>2468</v>
      </c>
      <c r="D278" s="2" t="s">
        <v>2459</v>
      </c>
      <c r="E278" s="2" t="s">
        <v>2460</v>
      </c>
      <c r="F278" s="2" t="s">
        <v>54</v>
      </c>
      <c r="G278" s="6">
        <v>403000</v>
      </c>
      <c r="H278" s="6">
        <v>93918563</v>
      </c>
      <c r="I278" s="15">
        <v>2.0254629629629629E-2</v>
      </c>
      <c r="J278" s="8">
        <v>1750</v>
      </c>
      <c r="K278" s="9">
        <v>44619</v>
      </c>
      <c r="L278" s="6">
        <v>938</v>
      </c>
      <c r="M278" s="2" t="s">
        <v>27</v>
      </c>
      <c r="N278" s="2" t="s">
        <v>28</v>
      </c>
      <c r="O278" s="2" t="s">
        <v>28</v>
      </c>
      <c r="P278" s="2">
        <v>1</v>
      </c>
      <c r="Q278" s="2">
        <v>39</v>
      </c>
      <c r="R278" s="9">
        <v>44792</v>
      </c>
      <c r="S278" s="2">
        <v>1080</v>
      </c>
      <c r="T278" s="2">
        <v>237</v>
      </c>
      <c r="U278" s="2">
        <v>21</v>
      </c>
      <c r="V278" s="2" t="s">
        <v>29</v>
      </c>
      <c r="W278" s="2">
        <v>1</v>
      </c>
      <c r="X278" s="2" t="s">
        <v>2488</v>
      </c>
      <c r="Y278" s="6" t="str" cm="1">
        <f t="array" ref="Y278">_xlfn.IFS(Table1[[#This Row],[Duration in Seconds]]&lt;120,"Very short",Table1[[#This Row],[Duration in Seconds]]&lt;360,"Short",Table1[[#This Row],[Duration in Seconds]]&lt;600,"Medium",Table1[[#This Row],[Duration in Seconds]]&lt;1800,"Long",Table1[[#This Row],[Duration in Seconds]]&gt;1800,"Very Long")</f>
        <v>Long</v>
      </c>
    </row>
    <row r="279" spans="1:25" x14ac:dyDescent="0.3">
      <c r="A279" s="18" t="s">
        <v>1677</v>
      </c>
      <c r="B279" s="54">
        <v>15649</v>
      </c>
      <c r="C279" s="3" t="s">
        <v>1678</v>
      </c>
      <c r="D279" s="3" t="s">
        <v>150</v>
      </c>
      <c r="E279" s="2" t="s">
        <v>1679</v>
      </c>
      <c r="F279" s="3" t="s">
        <v>26</v>
      </c>
      <c r="G279" s="6">
        <v>99800</v>
      </c>
      <c r="H279" s="2">
        <v>9660209</v>
      </c>
      <c r="I279" s="16">
        <v>2.9398148148148148E-3</v>
      </c>
      <c r="J279" s="8">
        <v>254</v>
      </c>
      <c r="K279" s="9">
        <v>44483</v>
      </c>
      <c r="L279" s="6">
        <v>753</v>
      </c>
      <c r="M279" s="2" t="s">
        <v>27</v>
      </c>
      <c r="N279" s="2" t="s">
        <v>29</v>
      </c>
      <c r="O279" s="2" t="s">
        <v>28</v>
      </c>
      <c r="P279" s="2">
        <v>0</v>
      </c>
      <c r="Q279" s="6">
        <v>35</v>
      </c>
      <c r="R279" s="9">
        <v>44787</v>
      </c>
      <c r="S279" s="2">
        <v>1080</v>
      </c>
      <c r="T279" s="2">
        <v>640</v>
      </c>
      <c r="U279" s="2">
        <v>64</v>
      </c>
      <c r="V279" s="2" t="s">
        <v>29</v>
      </c>
      <c r="W279" s="2">
        <v>1</v>
      </c>
      <c r="X279" s="2" t="s">
        <v>1719</v>
      </c>
      <c r="Y279" s="6" t="str" cm="1">
        <f t="array" ref="Y279">_xlfn.IFS(Table1[[#This Row],[Duration in Seconds]]&lt;120,"Very short",Table1[[#This Row],[Duration in Seconds]]&lt;360,"Short",Table1[[#This Row],[Duration in Seconds]]&lt;600,"Medium",Table1[[#This Row],[Duration in Seconds]]&lt;1800,"Long",Table1[[#This Row],[Duration in Seconds]]&gt;1800,"Very Long")</f>
        <v>Short</v>
      </c>
    </row>
    <row r="280" spans="1:25" x14ac:dyDescent="0.3">
      <c r="A280" s="18" t="s">
        <v>652</v>
      </c>
      <c r="B280" s="54">
        <v>10183355</v>
      </c>
      <c r="C280" s="2" t="s">
        <v>653</v>
      </c>
      <c r="D280" s="2" t="s">
        <v>650</v>
      </c>
      <c r="E280" s="2" t="s">
        <v>651</v>
      </c>
      <c r="F280" s="2" t="s">
        <v>26</v>
      </c>
      <c r="G280" s="2">
        <v>16000000</v>
      </c>
      <c r="H280" s="2">
        <v>116090698</v>
      </c>
      <c r="I280" s="15">
        <v>5.9143518518518521E-3</v>
      </c>
      <c r="J280" s="8">
        <v>511</v>
      </c>
      <c r="K280" s="9">
        <v>42925</v>
      </c>
      <c r="L280" s="2">
        <v>21000</v>
      </c>
      <c r="M280" s="2" t="s">
        <v>27</v>
      </c>
      <c r="N280" s="2" t="s">
        <v>625</v>
      </c>
      <c r="O280" s="2" t="s">
        <v>28</v>
      </c>
      <c r="P280" s="2">
        <v>0</v>
      </c>
      <c r="Q280" s="2">
        <v>21778</v>
      </c>
      <c r="R280" s="9">
        <v>44827</v>
      </c>
      <c r="S280" s="2">
        <v>2160</v>
      </c>
      <c r="T280" s="2">
        <v>145</v>
      </c>
      <c r="U280" s="2">
        <v>4</v>
      </c>
      <c r="V280" s="2" t="s">
        <v>29</v>
      </c>
      <c r="W280" s="2">
        <v>3</v>
      </c>
      <c r="X280" s="2" t="s">
        <v>598</v>
      </c>
      <c r="Y280" s="6" t="str" cm="1">
        <f t="array" ref="Y280">_xlfn.IFS(Table1[[#This Row],[Duration in Seconds]]&lt;120,"Very short",Table1[[#This Row],[Duration in Seconds]]&lt;360,"Short",Table1[[#This Row],[Duration in Seconds]]&lt;600,"Medium",Table1[[#This Row],[Duration in Seconds]]&lt;1800,"Long",Table1[[#This Row],[Duration in Seconds]]&gt;1800,"Very Long")</f>
        <v>Medium</v>
      </c>
    </row>
    <row r="281" spans="1:25" x14ac:dyDescent="0.3">
      <c r="A281" s="18" t="s">
        <v>2340</v>
      </c>
      <c r="B281" s="54">
        <v>1010476</v>
      </c>
      <c r="C281" s="2" t="s">
        <v>2341</v>
      </c>
      <c r="D281" s="2" t="s">
        <v>2342</v>
      </c>
      <c r="E281" s="2" t="s">
        <v>917</v>
      </c>
      <c r="F281" s="2" t="s">
        <v>54</v>
      </c>
      <c r="G281" s="6">
        <v>5180000</v>
      </c>
      <c r="H281" s="6">
        <v>1814512922</v>
      </c>
      <c r="I281" s="17">
        <v>3.5648148148148154E-3</v>
      </c>
      <c r="J281" s="8">
        <v>308</v>
      </c>
      <c r="K281" s="9">
        <v>44749</v>
      </c>
      <c r="L281" s="6">
        <v>15000</v>
      </c>
      <c r="M281" s="2" t="s">
        <v>27</v>
      </c>
      <c r="N281" s="2" t="s">
        <v>28</v>
      </c>
      <c r="O281" s="2" t="s">
        <v>28</v>
      </c>
      <c r="P281" s="2">
        <v>1</v>
      </c>
      <c r="Q281" s="2">
        <v>626</v>
      </c>
      <c r="R281" s="9">
        <v>44809</v>
      </c>
      <c r="S281" s="2">
        <v>1080</v>
      </c>
      <c r="T281" s="2">
        <v>6991</v>
      </c>
      <c r="U281" s="2">
        <v>255</v>
      </c>
      <c r="V281" s="2" t="s">
        <v>29</v>
      </c>
      <c r="W281" s="2">
        <v>23</v>
      </c>
      <c r="X281" s="2" t="s">
        <v>2488</v>
      </c>
      <c r="Y281" s="6" t="str" cm="1">
        <f t="array" ref="Y281">_xlfn.IFS(Table1[[#This Row],[Duration in Seconds]]&lt;120,"Very short",Table1[[#This Row],[Duration in Seconds]]&lt;360,"Short",Table1[[#This Row],[Duration in Seconds]]&lt;600,"Medium",Table1[[#This Row],[Duration in Seconds]]&lt;1800,"Long",Table1[[#This Row],[Duration in Seconds]]&gt;1800,"Very Long")</f>
        <v>Short</v>
      </c>
    </row>
    <row r="282" spans="1:25" x14ac:dyDescent="0.3">
      <c r="A282" s="18" t="s">
        <v>1112</v>
      </c>
      <c r="B282" s="54">
        <v>1801629</v>
      </c>
      <c r="C282" s="2" t="s">
        <v>1113</v>
      </c>
      <c r="D282" s="2" t="s">
        <v>1111</v>
      </c>
      <c r="E282" s="2" t="s">
        <v>357</v>
      </c>
      <c r="F282" s="2" t="s">
        <v>26</v>
      </c>
      <c r="G282" s="2">
        <v>71800000</v>
      </c>
      <c r="H282" s="2">
        <v>620960291</v>
      </c>
      <c r="I282" s="15">
        <v>7.4421296296296293E-3</v>
      </c>
      <c r="J282" s="8">
        <v>643</v>
      </c>
      <c r="K282" s="9">
        <v>44753</v>
      </c>
      <c r="L282" s="2">
        <v>107000</v>
      </c>
      <c r="M282" s="2" t="s">
        <v>73</v>
      </c>
      <c r="N282" s="2" t="s">
        <v>29</v>
      </c>
      <c r="O282" s="2" t="s">
        <v>28</v>
      </c>
      <c r="P282" s="2">
        <v>0</v>
      </c>
      <c r="Q282" s="2">
        <v>2353</v>
      </c>
      <c r="R282" s="9">
        <v>44827</v>
      </c>
      <c r="S282" s="2">
        <v>1080</v>
      </c>
      <c r="T282" s="2">
        <v>120</v>
      </c>
      <c r="U282" s="2">
        <v>2</v>
      </c>
      <c r="V282" s="2" t="s">
        <v>29</v>
      </c>
      <c r="W282" s="2">
        <v>2</v>
      </c>
      <c r="X282" s="2" t="s">
        <v>598</v>
      </c>
      <c r="Y282" s="6" t="str" cm="1">
        <f t="array" ref="Y282">_xlfn.IFS(Table1[[#This Row],[Duration in Seconds]]&lt;120,"Very short",Table1[[#This Row],[Duration in Seconds]]&lt;360,"Short",Table1[[#This Row],[Duration in Seconds]]&lt;600,"Medium",Table1[[#This Row],[Duration in Seconds]]&lt;1800,"Long",Table1[[#This Row],[Duration in Seconds]]&gt;1800,"Very Long")</f>
        <v>Long</v>
      </c>
    </row>
    <row r="283" spans="1:25" x14ac:dyDescent="0.3">
      <c r="A283" s="18" t="s">
        <v>1556</v>
      </c>
      <c r="B283" s="54">
        <v>168507</v>
      </c>
      <c r="C283" s="4" t="s">
        <v>1557</v>
      </c>
      <c r="D283" s="3" t="s">
        <v>1558</v>
      </c>
      <c r="E283" s="3" t="s">
        <v>1559</v>
      </c>
      <c r="F283" s="2" t="s">
        <v>26</v>
      </c>
      <c r="G283" s="6">
        <v>1100000</v>
      </c>
      <c r="H283" s="2">
        <v>109627216</v>
      </c>
      <c r="I283" s="16">
        <v>1.2581018518518519E-2</v>
      </c>
      <c r="J283" s="8">
        <v>1087</v>
      </c>
      <c r="K283" s="9">
        <v>44815</v>
      </c>
      <c r="L283" s="19">
        <v>2300</v>
      </c>
      <c r="M283" s="2" t="s">
        <v>73</v>
      </c>
      <c r="N283" s="2" t="s">
        <v>29</v>
      </c>
      <c r="O283" s="2" t="s">
        <v>28</v>
      </c>
      <c r="P283" s="2">
        <v>0</v>
      </c>
      <c r="Q283" s="6">
        <v>181</v>
      </c>
      <c r="R283" s="9">
        <v>44817</v>
      </c>
      <c r="S283" s="2">
        <v>1080</v>
      </c>
      <c r="T283" s="2">
        <v>129</v>
      </c>
      <c r="U283" s="2">
        <v>16</v>
      </c>
      <c r="V283" s="2" t="s">
        <v>29</v>
      </c>
      <c r="W283" s="2">
        <v>8</v>
      </c>
      <c r="X283" s="2" t="s">
        <v>1719</v>
      </c>
      <c r="Y283" s="6" t="str" cm="1">
        <f t="array" ref="Y283">_xlfn.IFS(Table1[[#This Row],[Duration in Seconds]]&lt;120,"Very short",Table1[[#This Row],[Duration in Seconds]]&lt;360,"Short",Table1[[#This Row],[Duration in Seconds]]&lt;600,"Medium",Table1[[#This Row],[Duration in Seconds]]&lt;1800,"Long",Table1[[#This Row],[Duration in Seconds]]&gt;1800,"Very Long")</f>
        <v>Long</v>
      </c>
    </row>
    <row r="284" spans="1:25" x14ac:dyDescent="0.3">
      <c r="A284" s="18" t="s">
        <v>1603</v>
      </c>
      <c r="B284" s="54">
        <v>407850</v>
      </c>
      <c r="C284" s="4" t="s">
        <v>1604</v>
      </c>
      <c r="D284" s="3" t="s">
        <v>1605</v>
      </c>
      <c r="E284" s="3" t="s">
        <v>1606</v>
      </c>
      <c r="F284" s="2" t="s">
        <v>26</v>
      </c>
      <c r="G284" s="6">
        <v>435000</v>
      </c>
      <c r="H284" s="2">
        <v>54789173</v>
      </c>
      <c r="I284" s="16">
        <v>6.2499999999999995E-3</v>
      </c>
      <c r="J284" s="8">
        <v>540</v>
      </c>
      <c r="K284" s="9">
        <v>44787</v>
      </c>
      <c r="L284" s="6">
        <v>6800</v>
      </c>
      <c r="M284" s="2" t="s">
        <v>226</v>
      </c>
      <c r="N284" s="2" t="s">
        <v>29</v>
      </c>
      <c r="O284" s="2" t="s">
        <v>28</v>
      </c>
      <c r="P284" s="2">
        <v>0</v>
      </c>
      <c r="Q284" s="6">
        <v>164</v>
      </c>
      <c r="R284" s="9">
        <v>44810</v>
      </c>
      <c r="S284" s="2">
        <v>2160</v>
      </c>
      <c r="T284" s="2">
        <v>102</v>
      </c>
      <c r="U284" s="2">
        <v>4</v>
      </c>
      <c r="V284" s="2" t="s">
        <v>29</v>
      </c>
      <c r="W284" s="2">
        <v>0</v>
      </c>
      <c r="X284" s="2" t="s">
        <v>1719</v>
      </c>
      <c r="Y284" s="6" t="str" cm="1">
        <f t="array" ref="Y284">_xlfn.IFS(Table1[[#This Row],[Duration in Seconds]]&lt;120,"Very short",Table1[[#This Row],[Duration in Seconds]]&lt;360,"Short",Table1[[#This Row],[Duration in Seconds]]&lt;600,"Medium",Table1[[#This Row],[Duration in Seconds]]&lt;1800,"Long",Table1[[#This Row],[Duration in Seconds]]&gt;1800,"Very Long")</f>
        <v>Medium</v>
      </c>
    </row>
    <row r="285" spans="1:25" x14ac:dyDescent="0.3">
      <c r="A285" s="18" t="s">
        <v>869</v>
      </c>
      <c r="B285" s="54">
        <v>27266168</v>
      </c>
      <c r="C285" s="2" t="s">
        <v>870</v>
      </c>
      <c r="D285" s="2" t="s">
        <v>871</v>
      </c>
      <c r="E285" s="2" t="s">
        <v>872</v>
      </c>
      <c r="F285" s="2" t="s">
        <v>86</v>
      </c>
      <c r="G285" s="2">
        <v>43300000</v>
      </c>
      <c r="H285" s="2">
        <v>24149147107</v>
      </c>
      <c r="I285" s="15">
        <v>2.0370370370370373E-3</v>
      </c>
      <c r="J285" s="8">
        <v>176</v>
      </c>
      <c r="K285" s="9">
        <v>44572</v>
      </c>
      <c r="L285" s="2">
        <v>554000</v>
      </c>
      <c r="M285" s="2" t="s">
        <v>27</v>
      </c>
      <c r="N285" s="2" t="s">
        <v>28</v>
      </c>
      <c r="O285" s="2" t="s">
        <v>28</v>
      </c>
      <c r="P285" s="2">
        <v>3</v>
      </c>
      <c r="Q285" s="2">
        <v>69650</v>
      </c>
      <c r="R285" s="9">
        <v>44825</v>
      </c>
      <c r="S285" s="2">
        <v>1080</v>
      </c>
      <c r="T285" s="2">
        <v>287</v>
      </c>
      <c r="U285" s="2">
        <v>54</v>
      </c>
      <c r="V285" s="2" t="s">
        <v>28</v>
      </c>
      <c r="W285" s="2">
        <v>0</v>
      </c>
      <c r="X285" s="2" t="s">
        <v>598</v>
      </c>
      <c r="Y285" s="6" t="str" cm="1">
        <f t="array" ref="Y285">_xlfn.IFS(Table1[[#This Row],[Duration in Seconds]]&lt;120,"Very short",Table1[[#This Row],[Duration in Seconds]]&lt;360,"Short",Table1[[#This Row],[Duration in Seconds]]&lt;600,"Medium",Table1[[#This Row],[Duration in Seconds]]&lt;1800,"Long",Table1[[#This Row],[Duration in Seconds]]&gt;1800,"Very Long")</f>
        <v>Short</v>
      </c>
    </row>
    <row r="286" spans="1:25" x14ac:dyDescent="0.3">
      <c r="A286" s="18" t="s">
        <v>1080</v>
      </c>
      <c r="B286" s="54">
        <v>41035477</v>
      </c>
      <c r="C286" s="2" t="s">
        <v>1081</v>
      </c>
      <c r="D286" s="2" t="s">
        <v>1082</v>
      </c>
      <c r="E286" s="2" t="s">
        <v>1083</v>
      </c>
      <c r="F286" s="2" t="s">
        <v>54</v>
      </c>
      <c r="G286" s="2">
        <v>10600000</v>
      </c>
      <c r="H286" s="2">
        <v>6328250813</v>
      </c>
      <c r="I286" s="15">
        <v>2.1296296296296298E-3</v>
      </c>
      <c r="J286" s="8">
        <v>184</v>
      </c>
      <c r="K286" s="9">
        <v>44083</v>
      </c>
      <c r="L286" s="2">
        <v>660000</v>
      </c>
      <c r="M286" s="2" t="s">
        <v>27</v>
      </c>
      <c r="N286" s="2" t="s">
        <v>625</v>
      </c>
      <c r="O286" s="2" t="s">
        <v>28</v>
      </c>
      <c r="P286" s="2">
        <v>1</v>
      </c>
      <c r="Q286" s="2">
        <v>67467</v>
      </c>
      <c r="R286" s="9">
        <v>44822</v>
      </c>
      <c r="S286" s="2">
        <v>1080</v>
      </c>
      <c r="T286" s="2">
        <v>2583</v>
      </c>
      <c r="U286" s="2">
        <v>202</v>
      </c>
      <c r="V286" s="2" t="s">
        <v>29</v>
      </c>
      <c r="W286" s="2">
        <v>0</v>
      </c>
      <c r="X286" s="2" t="s">
        <v>598</v>
      </c>
      <c r="Y286" s="6" t="str" cm="1">
        <f t="array" ref="Y286">_xlfn.IFS(Table1[[#This Row],[Duration in Seconds]]&lt;120,"Very short",Table1[[#This Row],[Duration in Seconds]]&lt;360,"Short",Table1[[#This Row],[Duration in Seconds]]&lt;600,"Medium",Table1[[#This Row],[Duration in Seconds]]&lt;1800,"Long",Table1[[#This Row],[Duration in Seconds]]&gt;1800,"Very Long")</f>
        <v>Short</v>
      </c>
    </row>
    <row r="287" spans="1:25" x14ac:dyDescent="0.3">
      <c r="A287" s="18" t="s">
        <v>1142</v>
      </c>
      <c r="B287" s="54">
        <v>254591</v>
      </c>
      <c r="C287" s="2" t="s">
        <v>1143</v>
      </c>
      <c r="D287" s="2" t="s">
        <v>1140</v>
      </c>
      <c r="E287" s="2" t="s">
        <v>1141</v>
      </c>
      <c r="F287" s="2" t="s">
        <v>26</v>
      </c>
      <c r="G287" s="2">
        <v>41500000</v>
      </c>
      <c r="H287" s="2">
        <v>329727112</v>
      </c>
      <c r="I287" s="15">
        <v>6.0995370370370361E-3</v>
      </c>
      <c r="J287" s="8">
        <v>527</v>
      </c>
      <c r="K287" s="9">
        <v>44819</v>
      </c>
      <c r="L287" s="2">
        <v>8100</v>
      </c>
      <c r="M287" s="2" t="s">
        <v>27</v>
      </c>
      <c r="N287" s="2" t="s">
        <v>28</v>
      </c>
      <c r="O287" s="2" t="s">
        <v>28</v>
      </c>
      <c r="P287" s="2">
        <v>0</v>
      </c>
      <c r="Q287" s="2">
        <v>174</v>
      </c>
      <c r="R287" s="9">
        <v>44827</v>
      </c>
      <c r="S287" s="2">
        <v>2160</v>
      </c>
      <c r="T287" s="2">
        <v>739</v>
      </c>
      <c r="U287" s="2">
        <v>44</v>
      </c>
      <c r="V287" s="2" t="s">
        <v>29</v>
      </c>
      <c r="W287" s="2">
        <v>2</v>
      </c>
      <c r="X287" s="2" t="s">
        <v>598</v>
      </c>
      <c r="Y287" s="6" t="str" cm="1">
        <f t="array" ref="Y287">_xlfn.IFS(Table1[[#This Row],[Duration in Seconds]]&lt;120,"Very short",Table1[[#This Row],[Duration in Seconds]]&lt;360,"Short",Table1[[#This Row],[Duration in Seconds]]&lt;600,"Medium",Table1[[#This Row],[Duration in Seconds]]&lt;1800,"Long",Table1[[#This Row],[Duration in Seconds]]&gt;1800,"Very Long")</f>
        <v>Medium</v>
      </c>
    </row>
    <row r="288" spans="1:25" x14ac:dyDescent="0.3">
      <c r="A288" s="18" t="s">
        <v>1626</v>
      </c>
      <c r="B288" s="54">
        <v>32886</v>
      </c>
      <c r="C288" s="3" t="s">
        <v>1627</v>
      </c>
      <c r="D288" s="3" t="s">
        <v>1628</v>
      </c>
      <c r="E288" s="2" t="s">
        <v>1629</v>
      </c>
      <c r="F288" s="3" t="s">
        <v>26</v>
      </c>
      <c r="G288" s="6">
        <v>465000</v>
      </c>
      <c r="H288" s="2">
        <v>195029405</v>
      </c>
      <c r="I288" s="16">
        <v>6.5393518518518517E-3</v>
      </c>
      <c r="J288" s="8">
        <v>565</v>
      </c>
      <c r="K288" s="9">
        <v>44822</v>
      </c>
      <c r="L288" s="6">
        <v>276</v>
      </c>
      <c r="M288" s="2" t="s">
        <v>226</v>
      </c>
      <c r="N288" s="2" t="s">
        <v>29</v>
      </c>
      <c r="O288" s="2" t="s">
        <v>28</v>
      </c>
      <c r="P288" s="2">
        <v>1</v>
      </c>
      <c r="Q288" s="6">
        <v>95</v>
      </c>
      <c r="R288" s="9">
        <v>44823</v>
      </c>
      <c r="S288" s="2">
        <v>1080</v>
      </c>
      <c r="T288" s="2">
        <v>1242</v>
      </c>
      <c r="U288" s="2">
        <v>54</v>
      </c>
      <c r="V288" s="2" t="s">
        <v>29</v>
      </c>
      <c r="W288" s="2">
        <v>10</v>
      </c>
      <c r="X288" s="2" t="s">
        <v>1719</v>
      </c>
      <c r="Y288" s="6" t="str" cm="1">
        <f t="array" ref="Y288">_xlfn.IFS(Table1[[#This Row],[Duration in Seconds]]&lt;120,"Very short",Table1[[#This Row],[Duration in Seconds]]&lt;360,"Short",Table1[[#This Row],[Duration in Seconds]]&lt;600,"Medium",Table1[[#This Row],[Duration in Seconds]]&lt;1800,"Long",Table1[[#This Row],[Duration in Seconds]]&gt;1800,"Very Long")</f>
        <v>Medium</v>
      </c>
    </row>
    <row r="289" spans="1:25" x14ac:dyDescent="0.3">
      <c r="A289" s="18" t="s">
        <v>626</v>
      </c>
      <c r="B289" s="54">
        <v>458505</v>
      </c>
      <c r="C289" s="2" t="s">
        <v>627</v>
      </c>
      <c r="D289" s="2" t="s">
        <v>623</v>
      </c>
      <c r="E289" s="2" t="s">
        <v>624</v>
      </c>
      <c r="F289" s="2" t="s">
        <v>86</v>
      </c>
      <c r="G289" s="2">
        <v>97000000</v>
      </c>
      <c r="H289" s="2">
        <v>1996301312</v>
      </c>
      <c r="I289" s="15">
        <v>6.215277777777777E-3</v>
      </c>
      <c r="J289" s="8">
        <v>537</v>
      </c>
      <c r="K289" s="9">
        <v>44823</v>
      </c>
      <c r="L289" s="2">
        <v>10000</v>
      </c>
      <c r="M289" s="2" t="s">
        <v>27</v>
      </c>
      <c r="N289" s="2" t="s">
        <v>625</v>
      </c>
      <c r="O289" s="2" t="s">
        <v>28</v>
      </c>
      <c r="P289" s="2">
        <v>0</v>
      </c>
      <c r="Q289" s="2">
        <v>1544</v>
      </c>
      <c r="R289" s="9">
        <v>44827</v>
      </c>
      <c r="S289" s="2">
        <v>1080</v>
      </c>
      <c r="T289" s="2">
        <v>592</v>
      </c>
      <c r="U289" s="2">
        <v>26</v>
      </c>
      <c r="V289" s="2" t="s">
        <v>29</v>
      </c>
      <c r="W289" s="2">
        <v>2</v>
      </c>
      <c r="X289" s="2" t="s">
        <v>598</v>
      </c>
      <c r="Y289" s="6" t="str" cm="1">
        <f t="array" ref="Y289">_xlfn.IFS(Table1[[#This Row],[Duration in Seconds]]&lt;120,"Very short",Table1[[#This Row],[Duration in Seconds]]&lt;360,"Short",Table1[[#This Row],[Duration in Seconds]]&lt;600,"Medium",Table1[[#This Row],[Duration in Seconds]]&lt;1800,"Long",Table1[[#This Row],[Duration in Seconds]]&gt;1800,"Very Long")</f>
        <v>Medium</v>
      </c>
    </row>
    <row r="290" spans="1:25" x14ac:dyDescent="0.3">
      <c r="A290" s="18" t="s">
        <v>2474</v>
      </c>
      <c r="B290" s="54">
        <v>154280074</v>
      </c>
      <c r="C290" s="2" t="s">
        <v>2475</v>
      </c>
      <c r="D290" s="2" t="s">
        <v>2191</v>
      </c>
      <c r="E290" s="2" t="s">
        <v>2469</v>
      </c>
      <c r="F290" s="2" t="s">
        <v>26</v>
      </c>
      <c r="G290" s="6">
        <v>104000000</v>
      </c>
      <c r="H290" s="6">
        <v>17367031867</v>
      </c>
      <c r="I290" s="15">
        <v>1.5509259259259261E-3</v>
      </c>
      <c r="J290" s="8">
        <v>134</v>
      </c>
      <c r="K290" s="9">
        <v>44059</v>
      </c>
      <c r="L290" s="6">
        <v>4100000</v>
      </c>
      <c r="M290" s="2" t="s">
        <v>27</v>
      </c>
      <c r="N290" s="2" t="s">
        <v>28</v>
      </c>
      <c r="O290" s="2" t="s">
        <v>28</v>
      </c>
      <c r="P290" s="2">
        <v>0</v>
      </c>
      <c r="Q290" s="2">
        <v>227263</v>
      </c>
      <c r="R290" s="9">
        <v>44826</v>
      </c>
      <c r="S290" s="2">
        <v>1080</v>
      </c>
      <c r="T290" s="2">
        <v>728</v>
      </c>
      <c r="U290" s="2">
        <v>7</v>
      </c>
      <c r="V290" s="2" t="s">
        <v>29</v>
      </c>
      <c r="W290" s="2">
        <v>0</v>
      </c>
      <c r="X290" s="2" t="s">
        <v>2488</v>
      </c>
      <c r="Y290" s="6" t="str" cm="1">
        <f t="array" ref="Y290">_xlfn.IFS(Table1[[#This Row],[Duration in Seconds]]&lt;120,"Very short",Table1[[#This Row],[Duration in Seconds]]&lt;360,"Short",Table1[[#This Row],[Duration in Seconds]]&lt;600,"Medium",Table1[[#This Row],[Duration in Seconds]]&lt;1800,"Long",Table1[[#This Row],[Duration in Seconds]]&gt;1800,"Very Long")</f>
        <v>Short</v>
      </c>
    </row>
    <row r="291" spans="1:25" x14ac:dyDescent="0.3">
      <c r="A291" s="18" t="s">
        <v>1158</v>
      </c>
      <c r="B291" s="54">
        <v>1326365</v>
      </c>
      <c r="C291" s="2" t="s">
        <v>1159</v>
      </c>
      <c r="D291" s="2" t="s">
        <v>1160</v>
      </c>
      <c r="E291" s="2" t="s">
        <v>1161</v>
      </c>
      <c r="F291" s="2" t="s">
        <v>54</v>
      </c>
      <c r="G291" s="2">
        <v>158000</v>
      </c>
      <c r="H291" s="2">
        <v>6791400</v>
      </c>
      <c r="I291" s="15">
        <v>5.6249999999999989E-3</v>
      </c>
      <c r="J291" s="8">
        <v>486</v>
      </c>
      <c r="K291" s="9">
        <v>44621</v>
      </c>
      <c r="L291" s="2">
        <v>1400</v>
      </c>
      <c r="M291" s="2" t="s">
        <v>27</v>
      </c>
      <c r="N291" s="2" t="s">
        <v>28</v>
      </c>
      <c r="O291" s="2" t="s">
        <v>28</v>
      </c>
      <c r="P291" s="2">
        <v>0</v>
      </c>
      <c r="Q291" s="2">
        <v>1471</v>
      </c>
      <c r="R291" s="9">
        <v>44827</v>
      </c>
      <c r="S291" s="2">
        <v>1080</v>
      </c>
      <c r="T291" s="2">
        <v>20</v>
      </c>
      <c r="U291" s="2">
        <v>0</v>
      </c>
      <c r="V291" s="2" t="s">
        <v>29</v>
      </c>
      <c r="W291" s="2">
        <v>5</v>
      </c>
      <c r="X291" s="2" t="s">
        <v>598</v>
      </c>
      <c r="Y291" s="6" t="str" cm="1">
        <f t="array" ref="Y291">_xlfn.IFS(Table1[[#This Row],[Duration in Seconds]]&lt;120,"Very short",Table1[[#This Row],[Duration in Seconds]]&lt;360,"Short",Table1[[#This Row],[Duration in Seconds]]&lt;600,"Medium",Table1[[#This Row],[Duration in Seconds]]&lt;1800,"Long",Table1[[#This Row],[Duration in Seconds]]&gt;1800,"Very Long")</f>
        <v>Medium</v>
      </c>
    </row>
    <row r="292" spans="1:25" x14ac:dyDescent="0.3">
      <c r="A292" s="18" t="s">
        <v>1489</v>
      </c>
      <c r="B292" s="54">
        <v>675413</v>
      </c>
      <c r="C292" s="4" t="s">
        <v>1490</v>
      </c>
      <c r="D292" s="3" t="s">
        <v>1491</v>
      </c>
      <c r="E292" s="3" t="s">
        <v>1492</v>
      </c>
      <c r="F292" s="2" t="s">
        <v>26</v>
      </c>
      <c r="G292" s="6">
        <v>135000</v>
      </c>
      <c r="H292" s="2">
        <v>4458061</v>
      </c>
      <c r="I292" s="16">
        <v>1.050925925925926E-2</v>
      </c>
      <c r="J292" s="8">
        <v>908</v>
      </c>
      <c r="K292" s="9">
        <v>44819</v>
      </c>
      <c r="L292" s="6">
        <v>22000</v>
      </c>
      <c r="M292" s="2" t="s">
        <v>226</v>
      </c>
      <c r="N292" s="2" t="s">
        <v>29</v>
      </c>
      <c r="O292" s="2" t="s">
        <v>28</v>
      </c>
      <c r="P292" s="2">
        <v>1</v>
      </c>
      <c r="Q292" s="6">
        <v>876</v>
      </c>
      <c r="R292" s="9">
        <v>44820</v>
      </c>
      <c r="S292" s="2">
        <v>1080</v>
      </c>
      <c r="T292" s="2">
        <v>12</v>
      </c>
      <c r="U292" s="2">
        <v>2</v>
      </c>
      <c r="V292" s="2" t="s">
        <v>29</v>
      </c>
      <c r="W292" s="2">
        <v>10</v>
      </c>
      <c r="X292" s="2" t="s">
        <v>1719</v>
      </c>
      <c r="Y292" s="6" t="str" cm="1">
        <f t="array" ref="Y292">_xlfn.IFS(Table1[[#This Row],[Duration in Seconds]]&lt;120,"Very short",Table1[[#This Row],[Duration in Seconds]]&lt;360,"Short",Table1[[#This Row],[Duration in Seconds]]&lt;600,"Medium",Table1[[#This Row],[Duration in Seconds]]&lt;1800,"Long",Table1[[#This Row],[Duration in Seconds]]&gt;1800,"Very Long")</f>
        <v>Long</v>
      </c>
    </row>
    <row r="293" spans="1:25" x14ac:dyDescent="0.3">
      <c r="A293" s="18" t="s">
        <v>1019</v>
      </c>
      <c r="B293" s="54">
        <v>7723</v>
      </c>
      <c r="C293" s="2" t="s">
        <v>1020</v>
      </c>
      <c r="D293" s="2" t="s">
        <v>1021</v>
      </c>
      <c r="E293" s="2" t="s">
        <v>1022</v>
      </c>
      <c r="F293" s="2" t="s">
        <v>54</v>
      </c>
      <c r="G293" s="2">
        <v>36300000</v>
      </c>
      <c r="H293" s="2">
        <v>6764584344</v>
      </c>
      <c r="I293" s="17">
        <v>8.1944444444444452E-3</v>
      </c>
      <c r="J293" s="8">
        <v>708</v>
      </c>
      <c r="K293" s="9">
        <v>44826</v>
      </c>
      <c r="L293" s="2">
        <v>67</v>
      </c>
      <c r="M293" s="2" t="s">
        <v>27</v>
      </c>
      <c r="N293" s="2" t="s">
        <v>625</v>
      </c>
      <c r="O293" s="2" t="s">
        <v>28</v>
      </c>
      <c r="P293" s="2">
        <v>0</v>
      </c>
      <c r="Q293" s="2">
        <v>8</v>
      </c>
      <c r="R293" s="9">
        <v>44827</v>
      </c>
      <c r="S293" s="2">
        <v>1080</v>
      </c>
      <c r="T293" s="2">
        <v>186267</v>
      </c>
      <c r="U293" s="2">
        <v>6000</v>
      </c>
      <c r="V293" s="2" t="s">
        <v>29</v>
      </c>
      <c r="W293" s="2">
        <v>0</v>
      </c>
      <c r="X293" s="2" t="s">
        <v>598</v>
      </c>
      <c r="Y293" s="6" t="str" cm="1">
        <f t="array" ref="Y293">_xlfn.IFS(Table1[[#This Row],[Duration in Seconds]]&lt;120,"Very short",Table1[[#This Row],[Duration in Seconds]]&lt;360,"Short",Table1[[#This Row],[Duration in Seconds]]&lt;600,"Medium",Table1[[#This Row],[Duration in Seconds]]&lt;1800,"Long",Table1[[#This Row],[Duration in Seconds]]&gt;1800,"Very Long")</f>
        <v>Long</v>
      </c>
    </row>
    <row r="294" spans="1:25" x14ac:dyDescent="0.3">
      <c r="A294" s="18" t="s">
        <v>1931</v>
      </c>
      <c r="B294" s="54">
        <v>1293867</v>
      </c>
      <c r="C294" s="2" t="s">
        <v>1932</v>
      </c>
      <c r="D294" s="2" t="s">
        <v>1933</v>
      </c>
      <c r="E294" s="2" t="s">
        <v>1934</v>
      </c>
      <c r="F294" s="2" t="s">
        <v>54</v>
      </c>
      <c r="G294" s="6">
        <v>335000</v>
      </c>
      <c r="H294" s="6">
        <v>51325844</v>
      </c>
      <c r="I294" s="15">
        <v>1.7638888888888888E-2</v>
      </c>
      <c r="J294" s="8">
        <v>1524</v>
      </c>
      <c r="K294" s="13">
        <v>44527</v>
      </c>
      <c r="L294" s="6">
        <v>12000</v>
      </c>
      <c r="M294" s="2" t="s">
        <v>27</v>
      </c>
      <c r="N294" s="2" t="s">
        <v>29</v>
      </c>
      <c r="O294" s="2" t="s">
        <v>28</v>
      </c>
      <c r="P294" s="2">
        <v>0</v>
      </c>
      <c r="Q294" s="6">
        <v>602</v>
      </c>
      <c r="R294" s="13">
        <v>44825</v>
      </c>
      <c r="S294" s="2">
        <v>2160</v>
      </c>
      <c r="T294" s="6">
        <v>68</v>
      </c>
      <c r="U294" s="2">
        <v>4</v>
      </c>
      <c r="V294" s="2" t="s">
        <v>29</v>
      </c>
      <c r="W294" s="2">
        <v>0</v>
      </c>
      <c r="X294" s="2" t="s">
        <v>2011</v>
      </c>
      <c r="Y294" s="6" t="str" cm="1">
        <f t="array" ref="Y294">_xlfn.IFS(Table1[[#This Row],[Duration in Seconds]]&lt;120,"Very short",Table1[[#This Row],[Duration in Seconds]]&lt;360,"Short",Table1[[#This Row],[Duration in Seconds]]&lt;600,"Medium",Table1[[#This Row],[Duration in Seconds]]&lt;1800,"Long",Table1[[#This Row],[Duration in Seconds]]&gt;1800,"Very Long")</f>
        <v>Long</v>
      </c>
    </row>
    <row r="295" spans="1:25" x14ac:dyDescent="0.3">
      <c r="A295" s="18" t="s">
        <v>2363</v>
      </c>
      <c r="B295" s="54">
        <v>40402625</v>
      </c>
      <c r="C295" s="2" t="s">
        <v>2364</v>
      </c>
      <c r="D295" s="2" t="s">
        <v>2365</v>
      </c>
      <c r="E295" s="2"/>
      <c r="F295" s="2" t="s">
        <v>54</v>
      </c>
      <c r="G295" s="6">
        <v>7100000</v>
      </c>
      <c r="H295" s="6">
        <v>2827348027</v>
      </c>
      <c r="I295" s="17">
        <v>8.1018518518518514E-3</v>
      </c>
      <c r="J295" s="8">
        <v>700</v>
      </c>
      <c r="K295" s="9">
        <v>43570</v>
      </c>
      <c r="L295" s="6">
        <v>740000</v>
      </c>
      <c r="M295" s="2" t="s">
        <v>27</v>
      </c>
      <c r="N295" s="2" t="s">
        <v>28</v>
      </c>
      <c r="O295" s="2" t="s">
        <v>28</v>
      </c>
      <c r="P295" s="2">
        <v>0</v>
      </c>
      <c r="Q295" s="2">
        <v>30828</v>
      </c>
      <c r="R295" s="9">
        <v>44826</v>
      </c>
      <c r="S295" s="2">
        <v>1080</v>
      </c>
      <c r="T295" s="2">
        <v>1951</v>
      </c>
      <c r="U295" s="2">
        <v>95</v>
      </c>
      <c r="V295" s="2" t="s">
        <v>29</v>
      </c>
      <c r="W295" s="2">
        <v>0</v>
      </c>
      <c r="X295" s="2" t="s">
        <v>2488</v>
      </c>
      <c r="Y295" s="6" t="str" cm="1">
        <f t="array" ref="Y295">_xlfn.IFS(Table1[[#This Row],[Duration in Seconds]]&lt;120,"Very short",Table1[[#This Row],[Duration in Seconds]]&lt;360,"Short",Table1[[#This Row],[Duration in Seconds]]&lt;600,"Medium",Table1[[#This Row],[Duration in Seconds]]&lt;1800,"Long",Table1[[#This Row],[Duration in Seconds]]&gt;1800,"Very Long")</f>
        <v>Long</v>
      </c>
    </row>
    <row r="296" spans="1:25" x14ac:dyDescent="0.3">
      <c r="A296" s="18" t="s">
        <v>2343</v>
      </c>
      <c r="B296" s="54">
        <v>991</v>
      </c>
      <c r="C296" s="2" t="s">
        <v>2344</v>
      </c>
      <c r="D296" s="2" t="s">
        <v>2345</v>
      </c>
      <c r="E296" s="2" t="s">
        <v>2346</v>
      </c>
      <c r="F296" s="2" t="s">
        <v>54</v>
      </c>
      <c r="G296" s="6">
        <v>258000</v>
      </c>
      <c r="H296" s="6">
        <v>44605394</v>
      </c>
      <c r="I296" s="17">
        <v>1.9212962962962962E-3</v>
      </c>
      <c r="J296" s="8">
        <v>166</v>
      </c>
      <c r="K296" s="9">
        <v>44781</v>
      </c>
      <c r="L296" s="6">
        <v>20</v>
      </c>
      <c r="M296" s="2" t="s">
        <v>27</v>
      </c>
      <c r="N296" s="2" t="s">
        <v>28</v>
      </c>
      <c r="O296" s="2" t="s">
        <v>28</v>
      </c>
      <c r="P296" s="2">
        <v>0</v>
      </c>
      <c r="Q296" s="2">
        <v>2</v>
      </c>
      <c r="R296" s="9">
        <v>44792</v>
      </c>
      <c r="S296" s="2">
        <v>1080</v>
      </c>
      <c r="T296" s="2">
        <v>19899</v>
      </c>
      <c r="U296" s="2">
        <v>175</v>
      </c>
      <c r="V296" s="2" t="s">
        <v>29</v>
      </c>
      <c r="W296" s="2">
        <v>2</v>
      </c>
      <c r="X296" s="2" t="s">
        <v>2488</v>
      </c>
      <c r="Y296" s="6" t="str" cm="1">
        <f t="array" ref="Y296">_xlfn.IFS(Table1[[#This Row],[Duration in Seconds]]&lt;120,"Very short",Table1[[#This Row],[Duration in Seconds]]&lt;360,"Short",Table1[[#This Row],[Duration in Seconds]]&lt;600,"Medium",Table1[[#This Row],[Duration in Seconds]]&lt;1800,"Long",Table1[[#This Row],[Duration in Seconds]]&gt;1800,"Very Long")</f>
        <v>Short</v>
      </c>
    </row>
    <row r="297" spans="1:25" x14ac:dyDescent="0.3">
      <c r="A297" s="18" t="s">
        <v>1053</v>
      </c>
      <c r="B297" s="54">
        <v>3104016</v>
      </c>
      <c r="C297" s="2" t="s">
        <v>1054</v>
      </c>
      <c r="D297" s="2" t="s">
        <v>1051</v>
      </c>
      <c r="E297" s="2" t="s">
        <v>1052</v>
      </c>
      <c r="F297" s="2" t="s">
        <v>54</v>
      </c>
      <c r="G297" s="2">
        <v>58500000</v>
      </c>
      <c r="H297" s="2">
        <v>973013708</v>
      </c>
      <c r="I297" s="15">
        <v>1.1099537037037038E-2</v>
      </c>
      <c r="J297" s="8">
        <v>959</v>
      </c>
      <c r="K297" s="9">
        <v>44787</v>
      </c>
      <c r="L297" s="2">
        <v>195000</v>
      </c>
      <c r="M297" s="2" t="s">
        <v>73</v>
      </c>
      <c r="N297" s="2" t="s">
        <v>625</v>
      </c>
      <c r="O297" s="2" t="s">
        <v>28</v>
      </c>
      <c r="P297" s="2">
        <v>0</v>
      </c>
      <c r="Q297" s="2">
        <v>8537</v>
      </c>
      <c r="R297" s="9">
        <v>44827</v>
      </c>
      <c r="S297" s="2">
        <v>1080</v>
      </c>
      <c r="T297" s="2">
        <v>306</v>
      </c>
      <c r="U297" s="2">
        <v>30</v>
      </c>
      <c r="V297" s="2" t="s">
        <v>29</v>
      </c>
      <c r="W297" s="2">
        <v>12</v>
      </c>
      <c r="X297" s="2" t="s">
        <v>598</v>
      </c>
      <c r="Y297" s="6" t="str" cm="1">
        <f t="array" ref="Y297">_xlfn.IFS(Table1[[#This Row],[Duration in Seconds]]&lt;120,"Very short",Table1[[#This Row],[Duration in Seconds]]&lt;360,"Short",Table1[[#This Row],[Duration in Seconds]]&lt;600,"Medium",Table1[[#This Row],[Duration in Seconds]]&lt;1800,"Long",Table1[[#This Row],[Duration in Seconds]]&gt;1800,"Very Long")</f>
        <v>Long</v>
      </c>
    </row>
    <row r="298" spans="1:25" x14ac:dyDescent="0.3">
      <c r="A298" s="18" t="s">
        <v>1544</v>
      </c>
      <c r="B298" s="54">
        <v>9356</v>
      </c>
      <c r="C298" s="4" t="s">
        <v>1545</v>
      </c>
      <c r="D298" s="3" t="s">
        <v>1546</v>
      </c>
      <c r="E298" s="3" t="s">
        <v>1547</v>
      </c>
      <c r="F298" s="2" t="s">
        <v>86</v>
      </c>
      <c r="G298" s="6">
        <v>155000</v>
      </c>
      <c r="H298" s="2">
        <v>12566488</v>
      </c>
      <c r="I298" s="16">
        <v>1.357638888888889E-2</v>
      </c>
      <c r="J298" s="8">
        <v>1173</v>
      </c>
      <c r="K298" s="9">
        <v>44637</v>
      </c>
      <c r="L298" s="6">
        <v>373000</v>
      </c>
      <c r="M298" s="2" t="s">
        <v>226</v>
      </c>
      <c r="N298" s="2" t="s">
        <v>29</v>
      </c>
      <c r="O298" s="2" t="s">
        <v>28</v>
      </c>
      <c r="P298" s="2">
        <v>1</v>
      </c>
      <c r="Q298" s="6">
        <v>16</v>
      </c>
      <c r="R298" s="9">
        <v>44638</v>
      </c>
      <c r="S298" s="2">
        <v>1080</v>
      </c>
      <c r="T298" s="2">
        <v>106</v>
      </c>
      <c r="U298" s="2">
        <v>6</v>
      </c>
      <c r="V298" s="2" t="s">
        <v>29</v>
      </c>
      <c r="W298" s="2">
        <v>0</v>
      </c>
      <c r="X298" s="2" t="s">
        <v>1719</v>
      </c>
      <c r="Y298" s="6" t="str" cm="1">
        <f t="array" ref="Y298">_xlfn.IFS(Table1[[#This Row],[Duration in Seconds]]&lt;120,"Very short",Table1[[#This Row],[Duration in Seconds]]&lt;360,"Short",Table1[[#This Row],[Duration in Seconds]]&lt;600,"Medium",Table1[[#This Row],[Duration in Seconds]]&lt;1800,"Long",Table1[[#This Row],[Duration in Seconds]]&gt;1800,"Very Long")</f>
        <v>Long</v>
      </c>
    </row>
    <row r="299" spans="1:25" x14ac:dyDescent="0.3">
      <c r="A299" s="18" t="s">
        <v>2463</v>
      </c>
      <c r="B299" s="54">
        <v>62842</v>
      </c>
      <c r="C299" s="2" t="s">
        <v>2464</v>
      </c>
      <c r="D299" s="2" t="s">
        <v>2459</v>
      </c>
      <c r="E299" s="2" t="s">
        <v>2460</v>
      </c>
      <c r="F299" s="2" t="s">
        <v>54</v>
      </c>
      <c r="G299" s="6">
        <v>403000</v>
      </c>
      <c r="H299" s="6">
        <v>93918563</v>
      </c>
      <c r="I299" s="15">
        <v>2.3229166666666665E-2</v>
      </c>
      <c r="J299" s="8">
        <v>2007</v>
      </c>
      <c r="K299" s="9">
        <v>44768</v>
      </c>
      <c r="L299" s="6">
        <v>1400</v>
      </c>
      <c r="M299" s="2" t="s">
        <v>27</v>
      </c>
      <c r="N299" s="2" t="s">
        <v>28</v>
      </c>
      <c r="O299" s="2" t="s">
        <v>28</v>
      </c>
      <c r="P299" s="2">
        <v>1</v>
      </c>
      <c r="Q299" s="2">
        <v>55</v>
      </c>
      <c r="R299" s="9">
        <v>44809</v>
      </c>
      <c r="S299" s="2">
        <v>1080</v>
      </c>
      <c r="T299" s="2">
        <v>237</v>
      </c>
      <c r="U299" s="2">
        <v>21</v>
      </c>
      <c r="V299" s="2" t="s">
        <v>29</v>
      </c>
      <c r="W299" s="2">
        <v>1</v>
      </c>
      <c r="X299" s="2" t="s">
        <v>2488</v>
      </c>
      <c r="Y299" s="6" t="str" cm="1">
        <f t="array" ref="Y299">_xlfn.IFS(Table1[[#This Row],[Duration in Seconds]]&lt;120,"Very short",Table1[[#This Row],[Duration in Seconds]]&lt;360,"Short",Table1[[#This Row],[Duration in Seconds]]&lt;600,"Medium",Table1[[#This Row],[Duration in Seconds]]&lt;1800,"Long",Table1[[#This Row],[Duration in Seconds]]&gt;1800,"Very Long")</f>
        <v>Very Long</v>
      </c>
    </row>
    <row r="300" spans="1:25" x14ac:dyDescent="0.3">
      <c r="A300" s="18" t="s">
        <v>763</v>
      </c>
      <c r="B300" s="54">
        <v>4413290</v>
      </c>
      <c r="C300" s="2" t="s">
        <v>764</v>
      </c>
      <c r="D300" s="2" t="s">
        <v>765</v>
      </c>
      <c r="E300" s="2" t="s">
        <v>766</v>
      </c>
      <c r="F300" s="2" t="s">
        <v>26</v>
      </c>
      <c r="G300" s="2">
        <v>36700000</v>
      </c>
      <c r="H300" s="2">
        <v>363290210</v>
      </c>
      <c r="I300" s="15">
        <v>1.8368055555555554E-2</v>
      </c>
      <c r="J300" s="8">
        <v>1587</v>
      </c>
      <c r="K300" s="9">
        <v>44158</v>
      </c>
      <c r="L300" s="2">
        <v>141000</v>
      </c>
      <c r="M300" s="2" t="s">
        <v>27</v>
      </c>
      <c r="N300" s="2" t="s">
        <v>28</v>
      </c>
      <c r="O300" s="2" t="s">
        <v>28</v>
      </c>
      <c r="P300" s="2">
        <v>0</v>
      </c>
      <c r="Q300" s="2">
        <v>12813</v>
      </c>
      <c r="R300" s="9">
        <v>44826</v>
      </c>
      <c r="S300" s="2">
        <v>1080</v>
      </c>
      <c r="T300" s="2">
        <v>445</v>
      </c>
      <c r="U300" s="2">
        <v>32</v>
      </c>
      <c r="V300" s="2" t="s">
        <v>29</v>
      </c>
      <c r="W300" s="2">
        <v>0</v>
      </c>
      <c r="X300" s="2" t="s">
        <v>598</v>
      </c>
      <c r="Y300" s="6" t="str" cm="1">
        <f t="array" ref="Y300">_xlfn.IFS(Table1[[#This Row],[Duration in Seconds]]&lt;120,"Very short",Table1[[#This Row],[Duration in Seconds]]&lt;360,"Short",Table1[[#This Row],[Duration in Seconds]]&lt;600,"Medium",Table1[[#This Row],[Duration in Seconds]]&lt;1800,"Long",Table1[[#This Row],[Duration in Seconds]]&gt;1800,"Very Long")</f>
        <v>Long</v>
      </c>
    </row>
    <row r="301" spans="1:25" x14ac:dyDescent="0.3">
      <c r="A301" s="18" t="s">
        <v>2453</v>
      </c>
      <c r="B301" s="54">
        <v>1030226</v>
      </c>
      <c r="C301" s="2" t="s">
        <v>2454</v>
      </c>
      <c r="D301" s="2" t="s">
        <v>2447</v>
      </c>
      <c r="E301" s="2" t="s">
        <v>2448</v>
      </c>
      <c r="F301" s="2" t="s">
        <v>54</v>
      </c>
      <c r="G301" s="6">
        <v>10700000</v>
      </c>
      <c r="H301" s="6">
        <v>3360425489</v>
      </c>
      <c r="I301" s="15">
        <v>7.5462962962962966E-3</v>
      </c>
      <c r="J301" s="8">
        <v>652</v>
      </c>
      <c r="K301" s="9">
        <v>44735</v>
      </c>
      <c r="L301" s="6">
        <v>13000</v>
      </c>
      <c r="M301" s="2" t="s">
        <v>27</v>
      </c>
      <c r="N301" s="2" t="s">
        <v>28</v>
      </c>
      <c r="O301" s="2" t="s">
        <v>28</v>
      </c>
      <c r="P301" s="2">
        <v>0</v>
      </c>
      <c r="Q301" s="2">
        <v>2026</v>
      </c>
      <c r="R301" s="9">
        <v>44826</v>
      </c>
      <c r="S301" s="2">
        <v>1080</v>
      </c>
      <c r="T301" s="2">
        <v>8530</v>
      </c>
      <c r="U301" s="2">
        <v>461</v>
      </c>
      <c r="V301" s="2" t="s">
        <v>29</v>
      </c>
      <c r="W301" s="2">
        <v>2</v>
      </c>
      <c r="X301" s="2" t="s">
        <v>2488</v>
      </c>
      <c r="Y301" s="6" t="str" cm="1">
        <f t="array" ref="Y301">_xlfn.IFS(Table1[[#This Row],[Duration in Seconds]]&lt;120,"Very short",Table1[[#This Row],[Duration in Seconds]]&lt;360,"Short",Table1[[#This Row],[Duration in Seconds]]&lt;600,"Medium",Table1[[#This Row],[Duration in Seconds]]&lt;1800,"Long",Table1[[#This Row],[Duration in Seconds]]&gt;1800,"Very Long")</f>
        <v>Long</v>
      </c>
    </row>
    <row r="302" spans="1:25" x14ac:dyDescent="0.3">
      <c r="A302" s="18" t="s">
        <v>1469</v>
      </c>
      <c r="B302" s="54">
        <v>36528</v>
      </c>
      <c r="C302" s="4" t="s">
        <v>1470</v>
      </c>
      <c r="D302" s="3" t="s">
        <v>1471</v>
      </c>
      <c r="E302" s="3" t="s">
        <v>1472</v>
      </c>
      <c r="F302" s="2" t="s">
        <v>26</v>
      </c>
      <c r="G302" s="6">
        <v>104000</v>
      </c>
      <c r="H302" s="2">
        <v>6311074</v>
      </c>
      <c r="I302" s="16">
        <v>9.0277777777777787E-3</v>
      </c>
      <c r="J302" s="8">
        <v>780</v>
      </c>
      <c r="K302" s="9">
        <v>44685</v>
      </c>
      <c r="L302" s="6">
        <v>2000</v>
      </c>
      <c r="M302" s="2" t="s">
        <v>1464</v>
      </c>
      <c r="N302" s="2" t="s">
        <v>29</v>
      </c>
      <c r="O302" s="2" t="s">
        <v>28</v>
      </c>
      <c r="P302" s="2">
        <v>0</v>
      </c>
      <c r="Q302" s="6">
        <v>373</v>
      </c>
      <c r="R302" s="9">
        <v>44688</v>
      </c>
      <c r="S302" s="2">
        <v>720</v>
      </c>
      <c r="T302" s="2">
        <v>223</v>
      </c>
      <c r="U302" s="2">
        <v>10</v>
      </c>
      <c r="V302" s="2" t="s">
        <v>29</v>
      </c>
      <c r="W302" s="2">
        <v>0</v>
      </c>
      <c r="X302" s="2" t="s">
        <v>1719</v>
      </c>
      <c r="Y302" s="6" t="str" cm="1">
        <f t="array" ref="Y302">_xlfn.IFS(Table1[[#This Row],[Duration in Seconds]]&lt;120,"Very short",Table1[[#This Row],[Duration in Seconds]]&lt;360,"Short",Table1[[#This Row],[Duration in Seconds]]&lt;600,"Medium",Table1[[#This Row],[Duration in Seconds]]&lt;1800,"Long",Table1[[#This Row],[Duration in Seconds]]&gt;1800,"Very Long")</f>
        <v>Long</v>
      </c>
    </row>
    <row r="303" spans="1:25" x14ac:dyDescent="0.3">
      <c r="A303" s="18" t="s">
        <v>1991</v>
      </c>
      <c r="B303" s="54">
        <v>397660</v>
      </c>
      <c r="C303" s="2" t="s">
        <v>1992</v>
      </c>
      <c r="D303" s="2" t="s">
        <v>1993</v>
      </c>
      <c r="E303" s="2" t="s">
        <v>1994</v>
      </c>
      <c r="F303" s="2" t="s">
        <v>26</v>
      </c>
      <c r="G303" s="6">
        <v>296000</v>
      </c>
      <c r="H303" s="6">
        <v>21554991</v>
      </c>
      <c r="I303" s="15">
        <v>9.618055555555555E-3</v>
      </c>
      <c r="J303" s="8">
        <v>831</v>
      </c>
      <c r="K303" s="13">
        <v>44630</v>
      </c>
      <c r="L303" s="6">
        <v>10000</v>
      </c>
      <c r="M303" s="2" t="s">
        <v>27</v>
      </c>
      <c r="N303" s="2" t="s">
        <v>28</v>
      </c>
      <c r="O303" s="2" t="s">
        <v>28</v>
      </c>
      <c r="P303" s="2">
        <v>2</v>
      </c>
      <c r="Q303" s="6">
        <v>329</v>
      </c>
      <c r="R303" s="13">
        <v>44824</v>
      </c>
      <c r="S303" s="2">
        <v>1080</v>
      </c>
      <c r="T303" s="6">
        <v>383</v>
      </c>
      <c r="U303" s="2">
        <v>45</v>
      </c>
      <c r="V303" s="2" t="s">
        <v>29</v>
      </c>
      <c r="W303" s="2">
        <v>1</v>
      </c>
      <c r="X303" s="2" t="s">
        <v>2011</v>
      </c>
      <c r="Y303" s="6" t="str" cm="1">
        <f t="array" ref="Y303">_xlfn.IFS(Table1[[#This Row],[Duration in Seconds]]&lt;120,"Very short",Table1[[#This Row],[Duration in Seconds]]&lt;360,"Short",Table1[[#This Row],[Duration in Seconds]]&lt;600,"Medium",Table1[[#This Row],[Duration in Seconds]]&lt;1800,"Long",Table1[[#This Row],[Duration in Seconds]]&gt;1800,"Very Long")</f>
        <v>Long</v>
      </c>
    </row>
    <row r="304" spans="1:25" x14ac:dyDescent="0.3">
      <c r="A304" s="18" t="s">
        <v>2966</v>
      </c>
      <c r="B304" s="54">
        <v>4177045</v>
      </c>
      <c r="C304" s="2" t="s">
        <v>2967</v>
      </c>
      <c r="D304" s="2" t="s">
        <v>2964</v>
      </c>
      <c r="E304" s="2" t="s">
        <v>2965</v>
      </c>
      <c r="F304" s="2" t="s">
        <v>26</v>
      </c>
      <c r="G304" s="2">
        <v>7610000</v>
      </c>
      <c r="H304" s="2">
        <v>457011932</v>
      </c>
      <c r="I304" s="17">
        <v>8.4143518518518517E-3</v>
      </c>
      <c r="J304" s="8">
        <v>727</v>
      </c>
      <c r="K304" s="9">
        <v>44743</v>
      </c>
      <c r="L304" s="2">
        <v>258000</v>
      </c>
      <c r="M304" s="2" t="s">
        <v>2565</v>
      </c>
      <c r="N304" s="2" t="s">
        <v>28</v>
      </c>
      <c r="O304" s="2" t="s">
        <v>28</v>
      </c>
      <c r="P304" s="2">
        <v>0</v>
      </c>
      <c r="Q304" s="2">
        <v>4745</v>
      </c>
      <c r="R304" s="9">
        <v>44824</v>
      </c>
      <c r="S304" s="2">
        <v>1080</v>
      </c>
      <c r="T304" s="2">
        <v>44</v>
      </c>
      <c r="U304" s="2">
        <v>6</v>
      </c>
      <c r="V304" s="2" t="s">
        <v>29</v>
      </c>
      <c r="W304" s="2">
        <v>3</v>
      </c>
      <c r="X304" s="2" t="s">
        <v>2973</v>
      </c>
      <c r="Y304" s="6" t="str" cm="1">
        <f t="array" ref="Y304">_xlfn.IFS(Table1[[#This Row],[Duration in Seconds]]&lt;120,"Very short",Table1[[#This Row],[Duration in Seconds]]&lt;360,"Short",Table1[[#This Row],[Duration in Seconds]]&lt;600,"Medium",Table1[[#This Row],[Duration in Seconds]]&lt;1800,"Long",Table1[[#This Row],[Duration in Seconds]]&gt;1800,"Very Long")</f>
        <v>Long</v>
      </c>
    </row>
    <row r="305" spans="1:25" x14ac:dyDescent="0.3">
      <c r="A305" s="18" t="s">
        <v>941</v>
      </c>
      <c r="B305" s="54">
        <v>68972303</v>
      </c>
      <c r="C305" s="2" t="s">
        <v>942</v>
      </c>
      <c r="D305" s="2" t="s">
        <v>943</v>
      </c>
      <c r="E305" s="2" t="s">
        <v>944</v>
      </c>
      <c r="F305" s="2" t="s">
        <v>54</v>
      </c>
      <c r="G305" s="2">
        <v>37500000</v>
      </c>
      <c r="H305" s="2">
        <v>12809187424</v>
      </c>
      <c r="I305" s="15">
        <v>2.8587962962962963E-3</v>
      </c>
      <c r="J305" s="8">
        <v>247</v>
      </c>
      <c r="K305" s="9">
        <v>44037</v>
      </c>
      <c r="L305" s="2">
        <v>1200000</v>
      </c>
      <c r="M305" s="2" t="s">
        <v>27</v>
      </c>
      <c r="N305" s="2" t="s">
        <v>29</v>
      </c>
      <c r="O305" s="2" t="s">
        <v>28</v>
      </c>
      <c r="P305" s="2">
        <v>3</v>
      </c>
      <c r="Q305" s="2">
        <v>33614</v>
      </c>
      <c r="R305" s="9">
        <v>44826</v>
      </c>
      <c r="S305" s="2">
        <v>2160</v>
      </c>
      <c r="T305" s="2">
        <v>423</v>
      </c>
      <c r="U305" s="2">
        <v>42</v>
      </c>
      <c r="V305" s="2" t="s">
        <v>29</v>
      </c>
      <c r="W305" s="2">
        <v>0</v>
      </c>
      <c r="X305" s="2" t="s">
        <v>598</v>
      </c>
      <c r="Y305" s="6" t="str" cm="1">
        <f t="array" ref="Y305">_xlfn.IFS(Table1[[#This Row],[Duration in Seconds]]&lt;120,"Very short",Table1[[#This Row],[Duration in Seconds]]&lt;360,"Short",Table1[[#This Row],[Duration in Seconds]]&lt;600,"Medium",Table1[[#This Row],[Duration in Seconds]]&lt;1800,"Long",Table1[[#This Row],[Duration in Seconds]]&gt;1800,"Very Long")</f>
        <v>Short</v>
      </c>
    </row>
    <row r="306" spans="1:25" x14ac:dyDescent="0.3">
      <c r="A306" s="18" t="s">
        <v>1923</v>
      </c>
      <c r="B306" s="54">
        <v>2129504</v>
      </c>
      <c r="C306" s="2" t="s">
        <v>1924</v>
      </c>
      <c r="D306" s="2" t="s">
        <v>1925</v>
      </c>
      <c r="E306" s="2" t="s">
        <v>1926</v>
      </c>
      <c r="F306" s="2" t="s">
        <v>26</v>
      </c>
      <c r="G306" s="6">
        <v>104000</v>
      </c>
      <c r="H306" s="6">
        <v>4507882</v>
      </c>
      <c r="I306" s="15">
        <v>5.3622685185185183E-2</v>
      </c>
      <c r="J306" s="8">
        <v>4633</v>
      </c>
      <c r="K306" s="13">
        <v>44235</v>
      </c>
      <c r="L306" s="6">
        <v>44000</v>
      </c>
      <c r="M306" s="2" t="s">
        <v>27</v>
      </c>
      <c r="N306" s="2" t="s">
        <v>28</v>
      </c>
      <c r="O306" s="2" t="s">
        <v>28</v>
      </c>
      <c r="P306" s="2">
        <v>0</v>
      </c>
      <c r="Q306" s="6">
        <v>1672</v>
      </c>
      <c r="R306" s="13">
        <v>44824</v>
      </c>
      <c r="S306" s="2">
        <v>1080</v>
      </c>
      <c r="T306" s="6">
        <v>146</v>
      </c>
      <c r="U306" s="2">
        <v>5</v>
      </c>
      <c r="V306" s="2" t="s">
        <v>29</v>
      </c>
      <c r="W306" s="2">
        <v>0</v>
      </c>
      <c r="X306" s="2" t="s">
        <v>2011</v>
      </c>
      <c r="Y306" s="6" t="str" cm="1">
        <f t="array" ref="Y306">_xlfn.IFS(Table1[[#This Row],[Duration in Seconds]]&lt;120,"Very short",Table1[[#This Row],[Duration in Seconds]]&lt;360,"Short",Table1[[#This Row],[Duration in Seconds]]&lt;600,"Medium",Table1[[#This Row],[Duration in Seconds]]&lt;1800,"Long",Table1[[#This Row],[Duration in Seconds]]&gt;1800,"Very Long")</f>
        <v>Very Long</v>
      </c>
    </row>
    <row r="307" spans="1:25" x14ac:dyDescent="0.3">
      <c r="A307" s="18" t="s">
        <v>1442</v>
      </c>
      <c r="B307" s="54">
        <v>154895</v>
      </c>
      <c r="C307" s="14" t="s">
        <v>1443</v>
      </c>
      <c r="D307" s="3" t="s">
        <v>1444</v>
      </c>
      <c r="E307" s="14" t="s">
        <v>1445</v>
      </c>
      <c r="F307" s="2" t="s">
        <v>26</v>
      </c>
      <c r="G307" s="6">
        <v>1080000</v>
      </c>
      <c r="H307" s="2">
        <v>327393416</v>
      </c>
      <c r="I307" s="16">
        <v>1.3993055555555555E-2</v>
      </c>
      <c r="J307" s="8">
        <v>1209</v>
      </c>
      <c r="K307" s="9">
        <v>44817</v>
      </c>
      <c r="L307" s="6">
        <v>2400</v>
      </c>
      <c r="M307" s="2" t="s">
        <v>226</v>
      </c>
      <c r="N307" s="2" t="s">
        <v>29</v>
      </c>
      <c r="O307" s="2" t="s">
        <v>28</v>
      </c>
      <c r="P307" s="2">
        <v>1</v>
      </c>
      <c r="Q307" s="6">
        <v>78</v>
      </c>
      <c r="R307" s="9">
        <v>44817</v>
      </c>
      <c r="S307" s="2">
        <v>1080</v>
      </c>
      <c r="T307" s="2">
        <v>485</v>
      </c>
      <c r="U307" s="2">
        <v>52</v>
      </c>
      <c r="V307" s="2" t="s">
        <v>29</v>
      </c>
      <c r="W307" s="2">
        <v>2</v>
      </c>
      <c r="X307" s="2" t="s">
        <v>1719</v>
      </c>
      <c r="Y307" s="6" t="str" cm="1">
        <f t="array" ref="Y307">_xlfn.IFS(Table1[[#This Row],[Duration in Seconds]]&lt;120,"Very short",Table1[[#This Row],[Duration in Seconds]]&lt;360,"Short",Table1[[#This Row],[Duration in Seconds]]&lt;600,"Medium",Table1[[#This Row],[Duration in Seconds]]&lt;1800,"Long",Table1[[#This Row],[Duration in Seconds]]&gt;1800,"Very Long")</f>
        <v>Long</v>
      </c>
    </row>
    <row r="308" spans="1:25" x14ac:dyDescent="0.3">
      <c r="A308" s="18" t="s">
        <v>1595</v>
      </c>
      <c r="B308" s="54">
        <v>152197</v>
      </c>
      <c r="C308" s="4" t="s">
        <v>1596</v>
      </c>
      <c r="D308" s="3" t="s">
        <v>1597</v>
      </c>
      <c r="E308" s="3" t="s">
        <v>1598</v>
      </c>
      <c r="F308" s="2" t="s">
        <v>26</v>
      </c>
      <c r="G308" s="6">
        <v>2610000</v>
      </c>
      <c r="H308" s="2">
        <v>322129118</v>
      </c>
      <c r="I308" s="16">
        <v>6.5162037037037037E-3</v>
      </c>
      <c r="J308" s="8">
        <v>563</v>
      </c>
      <c r="K308" s="9">
        <v>44779</v>
      </c>
      <c r="L308" s="6">
        <v>6700</v>
      </c>
      <c r="M308" s="2" t="s">
        <v>73</v>
      </c>
      <c r="N308" s="2" t="s">
        <v>29</v>
      </c>
      <c r="O308" s="2" t="s">
        <v>28</v>
      </c>
      <c r="P308" s="2">
        <v>0</v>
      </c>
      <c r="Q308" s="6">
        <v>173</v>
      </c>
      <c r="R308" s="9">
        <v>44786</v>
      </c>
      <c r="S308" s="2">
        <v>1080</v>
      </c>
      <c r="T308" s="2">
        <v>625</v>
      </c>
      <c r="U308" s="2">
        <v>108</v>
      </c>
      <c r="V308" s="2" t="s">
        <v>29</v>
      </c>
      <c r="W308" s="2">
        <v>2</v>
      </c>
      <c r="X308" s="2" t="s">
        <v>1719</v>
      </c>
      <c r="Y308" s="6" t="str" cm="1">
        <f t="array" ref="Y308">_xlfn.IFS(Table1[[#This Row],[Duration in Seconds]]&lt;120,"Very short",Table1[[#This Row],[Duration in Seconds]]&lt;360,"Short",Table1[[#This Row],[Duration in Seconds]]&lt;600,"Medium",Table1[[#This Row],[Duration in Seconds]]&lt;1800,"Long",Table1[[#This Row],[Duration in Seconds]]&gt;1800,"Very Long")</f>
        <v>Medium</v>
      </c>
    </row>
    <row r="309" spans="1:25" x14ac:dyDescent="0.3">
      <c r="A309" s="18" t="s">
        <v>1661</v>
      </c>
      <c r="B309" s="54">
        <v>380216</v>
      </c>
      <c r="C309" s="3" t="s">
        <v>1662</v>
      </c>
      <c r="D309" s="3" t="s">
        <v>1663</v>
      </c>
      <c r="E309" s="2" t="s">
        <v>1664</v>
      </c>
      <c r="F309" s="3" t="s">
        <v>26</v>
      </c>
      <c r="G309" s="6">
        <v>1470000</v>
      </c>
      <c r="H309" s="2">
        <v>304577728</v>
      </c>
      <c r="I309" s="16">
        <v>8.1712962962962963E-3</v>
      </c>
      <c r="J309" s="8">
        <v>706</v>
      </c>
      <c r="K309" s="9">
        <v>44823</v>
      </c>
      <c r="L309" s="6">
        <v>12000</v>
      </c>
      <c r="M309" s="2" t="s">
        <v>73</v>
      </c>
      <c r="N309" s="2" t="s">
        <v>29</v>
      </c>
      <c r="O309" s="2" t="s">
        <v>28</v>
      </c>
      <c r="P309" s="2">
        <v>1</v>
      </c>
      <c r="Q309" s="6">
        <v>1348</v>
      </c>
      <c r="R309" s="9">
        <v>44824</v>
      </c>
      <c r="S309" s="2">
        <v>2160</v>
      </c>
      <c r="T309" s="2">
        <v>1674</v>
      </c>
      <c r="U309" s="2">
        <v>76</v>
      </c>
      <c r="V309" s="2" t="s">
        <v>29</v>
      </c>
      <c r="W309" s="2">
        <v>1</v>
      </c>
      <c r="X309" s="2" t="s">
        <v>1719</v>
      </c>
      <c r="Y309" s="6" t="str" cm="1">
        <f t="array" ref="Y309">_xlfn.IFS(Table1[[#This Row],[Duration in Seconds]]&lt;120,"Very short",Table1[[#This Row],[Duration in Seconds]]&lt;360,"Short",Table1[[#This Row],[Duration in Seconds]]&lt;600,"Medium",Table1[[#This Row],[Duration in Seconds]]&lt;1800,"Long",Table1[[#This Row],[Duration in Seconds]]&gt;1800,"Very Long")</f>
        <v>Long</v>
      </c>
    </row>
    <row r="310" spans="1:25" x14ac:dyDescent="0.3">
      <c r="A310" s="18" t="s">
        <v>1001</v>
      </c>
      <c r="B310" s="54">
        <v>974973</v>
      </c>
      <c r="C310" s="2" t="s">
        <v>1002</v>
      </c>
      <c r="D310" s="2" t="s">
        <v>1003</v>
      </c>
      <c r="E310" s="2" t="s">
        <v>1004</v>
      </c>
      <c r="F310" s="2" t="s">
        <v>26</v>
      </c>
      <c r="G310" s="2">
        <v>9360000</v>
      </c>
      <c r="H310" s="2">
        <v>1357104154</v>
      </c>
      <c r="I310" s="15">
        <v>6.2615740740740748E-3</v>
      </c>
      <c r="J310" s="8">
        <v>541</v>
      </c>
      <c r="K310" s="9">
        <v>44765</v>
      </c>
      <c r="L310" s="2">
        <v>60000</v>
      </c>
      <c r="M310" s="2" t="s">
        <v>73</v>
      </c>
      <c r="N310" s="2" t="s">
        <v>29</v>
      </c>
      <c r="O310" s="2" t="s">
        <v>28</v>
      </c>
      <c r="P310" s="2">
        <v>0</v>
      </c>
      <c r="Q310" s="2">
        <v>1879</v>
      </c>
      <c r="R310" s="9">
        <v>44825</v>
      </c>
      <c r="S310" s="2">
        <v>1080</v>
      </c>
      <c r="T310" s="2">
        <v>992</v>
      </c>
      <c r="U310" s="2">
        <v>37</v>
      </c>
      <c r="V310" s="2" t="s">
        <v>29</v>
      </c>
      <c r="W310" s="2">
        <v>2</v>
      </c>
      <c r="X310" s="2" t="s">
        <v>598</v>
      </c>
      <c r="Y310" s="6" t="str" cm="1">
        <f t="array" ref="Y310">_xlfn.IFS(Table1[[#This Row],[Duration in Seconds]]&lt;120,"Very short",Table1[[#This Row],[Duration in Seconds]]&lt;360,"Short",Table1[[#This Row],[Duration in Seconds]]&lt;600,"Medium",Table1[[#This Row],[Duration in Seconds]]&lt;1800,"Long",Table1[[#This Row],[Duration in Seconds]]&gt;1800,"Very Long")</f>
        <v>Medium</v>
      </c>
    </row>
    <row r="311" spans="1:25" x14ac:dyDescent="0.3">
      <c r="A311" s="18" t="s">
        <v>1065</v>
      </c>
      <c r="B311" s="54">
        <v>3404666</v>
      </c>
      <c r="C311" s="2" t="s">
        <v>1066</v>
      </c>
      <c r="D311" s="2" t="s">
        <v>1061</v>
      </c>
      <c r="E311" s="2" t="s">
        <v>1062</v>
      </c>
      <c r="F311" s="2" t="s">
        <v>54</v>
      </c>
      <c r="G311" s="2">
        <v>11300000</v>
      </c>
      <c r="H311" s="2">
        <v>1705723801</v>
      </c>
      <c r="I311" s="15">
        <v>5.0000000000000001E-3</v>
      </c>
      <c r="J311" s="8">
        <v>432</v>
      </c>
      <c r="K311" s="9">
        <v>44814</v>
      </c>
      <c r="L311" s="2">
        <v>216000</v>
      </c>
      <c r="M311" s="2" t="s">
        <v>73</v>
      </c>
      <c r="N311" s="2" t="s">
        <v>29</v>
      </c>
      <c r="O311" s="2" t="s">
        <v>28</v>
      </c>
      <c r="P311" s="2">
        <v>0</v>
      </c>
      <c r="Q311" s="2">
        <v>10295</v>
      </c>
      <c r="R311" s="9">
        <v>44827</v>
      </c>
      <c r="S311" s="2">
        <v>1080</v>
      </c>
      <c r="T311" s="2">
        <v>443</v>
      </c>
      <c r="U311" s="2">
        <v>52</v>
      </c>
      <c r="V311" s="2" t="s">
        <v>29</v>
      </c>
      <c r="W311" s="2">
        <v>6</v>
      </c>
      <c r="X311" s="2" t="s">
        <v>598</v>
      </c>
      <c r="Y311" s="6" t="str" cm="1">
        <f t="array" ref="Y311">_xlfn.IFS(Table1[[#This Row],[Duration in Seconds]]&lt;120,"Very short",Table1[[#This Row],[Duration in Seconds]]&lt;360,"Short",Table1[[#This Row],[Duration in Seconds]]&lt;600,"Medium",Table1[[#This Row],[Duration in Seconds]]&lt;1800,"Long",Table1[[#This Row],[Duration in Seconds]]&gt;1800,"Very Long")</f>
        <v>Medium</v>
      </c>
    </row>
    <row r="312" spans="1:25" x14ac:dyDescent="0.3">
      <c r="A312" s="18" t="s">
        <v>1824</v>
      </c>
      <c r="B312" s="54">
        <v>10505795</v>
      </c>
      <c r="C312" s="2" t="s">
        <v>1825</v>
      </c>
      <c r="D312" s="2" t="s">
        <v>1826</v>
      </c>
      <c r="E312" s="2" t="s">
        <v>1827</v>
      </c>
      <c r="F312" s="2" t="s">
        <v>26</v>
      </c>
      <c r="G312" s="6">
        <v>30600</v>
      </c>
      <c r="H312" s="6">
        <v>10322936</v>
      </c>
      <c r="I312" s="15">
        <v>6.5509259259259262E-3</v>
      </c>
      <c r="J312" s="8">
        <v>566</v>
      </c>
      <c r="K312" s="13">
        <v>44610</v>
      </c>
      <c r="L312" s="6">
        <v>105000</v>
      </c>
      <c r="M312" s="2" t="s">
        <v>27</v>
      </c>
      <c r="N312" s="2" t="s">
        <v>28</v>
      </c>
      <c r="O312" s="2" t="s">
        <v>28</v>
      </c>
      <c r="P312" s="2">
        <v>0</v>
      </c>
      <c r="Q312" s="6">
        <v>3748</v>
      </c>
      <c r="R312" s="13">
        <v>44825</v>
      </c>
      <c r="S312" s="2">
        <v>1080</v>
      </c>
      <c r="T312" s="6">
        <v>18</v>
      </c>
      <c r="U312" s="2">
        <v>3</v>
      </c>
      <c r="V312" s="2" t="s">
        <v>29</v>
      </c>
      <c r="W312" s="2">
        <v>0</v>
      </c>
      <c r="X312" s="2" t="s">
        <v>2011</v>
      </c>
      <c r="Y312" s="6" t="str" cm="1">
        <f t="array" ref="Y312">_xlfn.IFS(Table1[[#This Row],[Duration in Seconds]]&lt;120,"Very short",Table1[[#This Row],[Duration in Seconds]]&lt;360,"Short",Table1[[#This Row],[Duration in Seconds]]&lt;600,"Medium",Table1[[#This Row],[Duration in Seconds]]&lt;1800,"Long",Table1[[#This Row],[Duration in Seconds]]&gt;1800,"Very Long")</f>
        <v>Medium</v>
      </c>
    </row>
    <row r="313" spans="1:25" x14ac:dyDescent="0.3">
      <c r="A313" s="18" t="s">
        <v>1446</v>
      </c>
      <c r="B313" s="54">
        <v>1443107</v>
      </c>
      <c r="C313" s="14" t="s">
        <v>1447</v>
      </c>
      <c r="D313" s="3" t="s">
        <v>511</v>
      </c>
      <c r="E313" s="4" t="s">
        <v>1448</v>
      </c>
      <c r="F313" s="2" t="s">
        <v>26</v>
      </c>
      <c r="G313" s="6">
        <v>1000000</v>
      </c>
      <c r="H313" s="2">
        <v>262001405</v>
      </c>
      <c r="I313" s="16">
        <v>1.741898148148148E-2</v>
      </c>
      <c r="J313" s="8">
        <v>1505</v>
      </c>
      <c r="K313" s="9">
        <v>44800</v>
      </c>
      <c r="L313" s="6">
        <v>20000</v>
      </c>
      <c r="M313" s="2" t="s">
        <v>27</v>
      </c>
      <c r="N313" s="2" t="s">
        <v>29</v>
      </c>
      <c r="O313" s="2" t="s">
        <v>29</v>
      </c>
      <c r="P313" s="2">
        <v>1</v>
      </c>
      <c r="Q313" s="6">
        <v>1093</v>
      </c>
      <c r="R313" s="9">
        <v>44801</v>
      </c>
      <c r="S313" s="2">
        <v>1080</v>
      </c>
      <c r="T313" s="2">
        <v>775</v>
      </c>
      <c r="U313" s="2">
        <v>60</v>
      </c>
      <c r="V313" s="2" t="s">
        <v>29</v>
      </c>
      <c r="W313" s="2">
        <v>6</v>
      </c>
      <c r="X313" s="2" t="s">
        <v>1719</v>
      </c>
      <c r="Y313" s="6" t="str" cm="1">
        <f t="array" ref="Y313">_xlfn.IFS(Table1[[#This Row],[Duration in Seconds]]&lt;120,"Very short",Table1[[#This Row],[Duration in Seconds]]&lt;360,"Short",Table1[[#This Row],[Duration in Seconds]]&lt;600,"Medium",Table1[[#This Row],[Duration in Seconds]]&lt;1800,"Long",Table1[[#This Row],[Duration in Seconds]]&gt;1800,"Very Long")</f>
        <v>Long</v>
      </c>
    </row>
    <row r="314" spans="1:25" x14ac:dyDescent="0.3">
      <c r="A314" s="18" t="s">
        <v>1093</v>
      </c>
      <c r="B314" s="54">
        <v>100573</v>
      </c>
      <c r="C314" s="2" t="s">
        <v>1094</v>
      </c>
      <c r="D314" s="2" t="s">
        <v>1095</v>
      </c>
      <c r="E314" s="2" t="s">
        <v>290</v>
      </c>
      <c r="F314" s="2" t="s">
        <v>54</v>
      </c>
      <c r="G314" s="2">
        <v>6960000</v>
      </c>
      <c r="H314" s="2">
        <v>3230978853</v>
      </c>
      <c r="I314" s="15">
        <v>1.8287037037037037E-3</v>
      </c>
      <c r="J314" s="8">
        <v>158</v>
      </c>
      <c r="K314" s="9">
        <v>44824</v>
      </c>
      <c r="L314" s="2">
        <v>1000</v>
      </c>
      <c r="M314" s="2" t="s">
        <v>27</v>
      </c>
      <c r="N314" s="2" t="s">
        <v>28</v>
      </c>
      <c r="O314" s="2" t="s">
        <v>28</v>
      </c>
      <c r="P314" s="2">
        <v>3</v>
      </c>
      <c r="Q314" s="2">
        <v>621</v>
      </c>
      <c r="R314" s="9">
        <v>44825</v>
      </c>
      <c r="S314" s="2">
        <v>1080</v>
      </c>
      <c r="T314" s="2">
        <v>82711</v>
      </c>
      <c r="U314" s="2">
        <v>290</v>
      </c>
      <c r="V314" s="2" t="s">
        <v>29</v>
      </c>
      <c r="W314" s="2">
        <v>12</v>
      </c>
      <c r="X314" s="2" t="s">
        <v>598</v>
      </c>
      <c r="Y314" s="6" t="str" cm="1">
        <f t="array" ref="Y314">_xlfn.IFS(Table1[[#This Row],[Duration in Seconds]]&lt;120,"Very short",Table1[[#This Row],[Duration in Seconds]]&lt;360,"Short",Table1[[#This Row],[Duration in Seconds]]&lt;600,"Medium",Table1[[#This Row],[Duration in Seconds]]&lt;1800,"Long",Table1[[#This Row],[Duration in Seconds]]&gt;1800,"Very Long")</f>
        <v>Short</v>
      </c>
    </row>
    <row r="315" spans="1:25" x14ac:dyDescent="0.3">
      <c r="A315" s="18" t="s">
        <v>930</v>
      </c>
      <c r="B315" s="54">
        <v>40094</v>
      </c>
      <c r="C315" s="2" t="s">
        <v>931</v>
      </c>
      <c r="D315" s="2" t="s">
        <v>928</v>
      </c>
      <c r="E315" s="2" t="s">
        <v>929</v>
      </c>
      <c r="F315" s="2" t="s">
        <v>54</v>
      </c>
      <c r="G315" s="2">
        <v>19000000</v>
      </c>
      <c r="H315" s="2">
        <v>5459354826</v>
      </c>
      <c r="I315" s="15">
        <v>9.1435185185185185E-4</v>
      </c>
      <c r="J315" s="8">
        <v>79</v>
      </c>
      <c r="K315" s="9">
        <v>44822</v>
      </c>
      <c r="L315" s="2">
        <v>1200</v>
      </c>
      <c r="M315" s="2" t="s">
        <v>73</v>
      </c>
      <c r="N315" s="2" t="s">
        <v>29</v>
      </c>
      <c r="O315" s="2" t="s">
        <v>28</v>
      </c>
      <c r="P315" s="2">
        <v>3</v>
      </c>
      <c r="Q315" s="2">
        <v>95</v>
      </c>
      <c r="R315" s="9">
        <v>44826</v>
      </c>
      <c r="S315" s="2">
        <v>2160</v>
      </c>
      <c r="T315" s="2">
        <v>2827</v>
      </c>
      <c r="U315" s="2">
        <v>93</v>
      </c>
      <c r="V315" s="2" t="s">
        <v>29</v>
      </c>
      <c r="W315" s="2">
        <v>20</v>
      </c>
      <c r="X315" s="2" t="s">
        <v>598</v>
      </c>
      <c r="Y315" s="6" t="str" cm="1">
        <f t="array" ref="Y315">_xlfn.IFS(Table1[[#This Row],[Duration in Seconds]]&lt;120,"Very short",Table1[[#This Row],[Duration in Seconds]]&lt;360,"Short",Table1[[#This Row],[Duration in Seconds]]&lt;600,"Medium",Table1[[#This Row],[Duration in Seconds]]&lt;1800,"Long",Table1[[#This Row],[Duration in Seconds]]&gt;1800,"Very Long")</f>
        <v>Very short</v>
      </c>
    </row>
    <row r="316" spans="1:25" x14ac:dyDescent="0.3">
      <c r="A316" s="18" t="s">
        <v>1927</v>
      </c>
      <c r="B316" s="54">
        <v>196114</v>
      </c>
      <c r="C316" s="2" t="s">
        <v>1928</v>
      </c>
      <c r="D316" s="2" t="s">
        <v>1929</v>
      </c>
      <c r="E316" s="2" t="s">
        <v>1930</v>
      </c>
      <c r="F316" s="2" t="s">
        <v>26</v>
      </c>
      <c r="G316" s="6">
        <v>283000</v>
      </c>
      <c r="H316" s="6">
        <v>11249154</v>
      </c>
      <c r="I316" s="15">
        <v>3.6296296296296292E-2</v>
      </c>
      <c r="J316" s="8">
        <v>3136</v>
      </c>
      <c r="K316" s="13">
        <v>44334</v>
      </c>
      <c r="L316" s="6">
        <v>3200</v>
      </c>
      <c r="M316" s="2" t="s">
        <v>27</v>
      </c>
      <c r="N316" s="2" t="s">
        <v>28</v>
      </c>
      <c r="O316" s="2" t="s">
        <v>28</v>
      </c>
      <c r="P316" s="2">
        <v>0</v>
      </c>
      <c r="Q316" s="6">
        <v>302</v>
      </c>
      <c r="R316" s="13">
        <v>44820</v>
      </c>
      <c r="S316" s="2">
        <v>1080</v>
      </c>
      <c r="T316" s="6">
        <v>164</v>
      </c>
      <c r="U316" s="2">
        <v>12</v>
      </c>
      <c r="V316" s="2" t="s">
        <v>29</v>
      </c>
      <c r="W316" s="2">
        <v>1</v>
      </c>
      <c r="X316" s="2" t="s">
        <v>2011</v>
      </c>
      <c r="Y316" s="6" t="str" cm="1">
        <f t="array" ref="Y316">_xlfn.IFS(Table1[[#This Row],[Duration in Seconds]]&lt;120,"Very short",Table1[[#This Row],[Duration in Seconds]]&lt;360,"Short",Table1[[#This Row],[Duration in Seconds]]&lt;600,"Medium",Table1[[#This Row],[Duration in Seconds]]&lt;1800,"Long",Table1[[#This Row],[Duration in Seconds]]&gt;1800,"Very Long")</f>
        <v>Very Long</v>
      </c>
    </row>
    <row r="317" spans="1:25" x14ac:dyDescent="0.3">
      <c r="A317" s="18" t="s">
        <v>1363</v>
      </c>
      <c r="B317" s="54">
        <v>363827</v>
      </c>
      <c r="C317" s="2" t="s">
        <v>1364</v>
      </c>
      <c r="D317" s="2" t="s">
        <v>1365</v>
      </c>
      <c r="E317" s="2" t="s">
        <v>1366</v>
      </c>
      <c r="F317" s="2" t="s">
        <v>54</v>
      </c>
      <c r="G317" s="6">
        <v>8230</v>
      </c>
      <c r="H317" s="6">
        <v>1535431</v>
      </c>
      <c r="I317" s="15">
        <v>3.7037037037037034E-3</v>
      </c>
      <c r="J317" s="8">
        <v>320</v>
      </c>
      <c r="K317" s="9">
        <v>44803</v>
      </c>
      <c r="L317" s="6">
        <v>7700</v>
      </c>
      <c r="M317" s="2" t="s">
        <v>27</v>
      </c>
      <c r="N317" s="2" t="s">
        <v>29</v>
      </c>
      <c r="O317" s="2" t="s">
        <v>28</v>
      </c>
      <c r="P317" s="2">
        <v>3</v>
      </c>
      <c r="Q317" s="6">
        <v>563</v>
      </c>
      <c r="R317" s="9">
        <v>44829</v>
      </c>
      <c r="S317" s="2">
        <v>1080</v>
      </c>
      <c r="T317" s="6">
        <v>27</v>
      </c>
      <c r="U317" s="6">
        <v>2</v>
      </c>
      <c r="V317" s="2" t="s">
        <v>29</v>
      </c>
      <c r="W317" s="2">
        <v>2</v>
      </c>
      <c r="X317" s="2" t="s">
        <v>1425</v>
      </c>
      <c r="Y317" s="6" t="str" cm="1">
        <f t="array" ref="Y317">_xlfn.IFS(Table1[[#This Row],[Duration in Seconds]]&lt;120,"Very short",Table1[[#This Row],[Duration in Seconds]]&lt;360,"Short",Table1[[#This Row],[Duration in Seconds]]&lt;600,"Medium",Table1[[#This Row],[Duration in Seconds]]&lt;1800,"Long",Table1[[#This Row],[Duration in Seconds]]&gt;1800,"Very Long")</f>
        <v>Short</v>
      </c>
    </row>
    <row r="318" spans="1:25" x14ac:dyDescent="0.3">
      <c r="A318" s="18" t="s">
        <v>937</v>
      </c>
      <c r="B318" s="54">
        <v>955608</v>
      </c>
      <c r="C318" s="2" t="s">
        <v>938</v>
      </c>
      <c r="D318" s="2" t="s">
        <v>939</v>
      </c>
      <c r="E318" s="2" t="s">
        <v>940</v>
      </c>
      <c r="F318" s="2" t="s">
        <v>86</v>
      </c>
      <c r="G318" s="2">
        <v>10920000</v>
      </c>
      <c r="H318" s="2">
        <v>358995703</v>
      </c>
      <c r="I318" s="17">
        <v>8.3912037037037045E-3</v>
      </c>
      <c r="J318" s="8">
        <v>725</v>
      </c>
      <c r="K318" s="9">
        <v>43153</v>
      </c>
      <c r="L318" s="2">
        <v>27000</v>
      </c>
      <c r="M318" s="2" t="s">
        <v>27</v>
      </c>
      <c r="N318" s="2" t="s">
        <v>28</v>
      </c>
      <c r="O318" s="2" t="s">
        <v>28</v>
      </c>
      <c r="P318" s="2">
        <v>0</v>
      </c>
      <c r="Q318" s="2">
        <v>930</v>
      </c>
      <c r="R318" s="9">
        <v>44811</v>
      </c>
      <c r="S318" s="2">
        <v>720</v>
      </c>
      <c r="T318" s="2">
        <v>83</v>
      </c>
      <c r="U318" s="2">
        <v>0</v>
      </c>
      <c r="V318" s="2" t="s">
        <v>29</v>
      </c>
      <c r="W318" s="2">
        <v>0</v>
      </c>
      <c r="X318" s="2" t="s">
        <v>598</v>
      </c>
      <c r="Y318" s="6" t="str" cm="1">
        <f t="array" ref="Y318">_xlfn.IFS(Table1[[#This Row],[Duration in Seconds]]&lt;120,"Very short",Table1[[#This Row],[Duration in Seconds]]&lt;360,"Short",Table1[[#This Row],[Duration in Seconds]]&lt;600,"Medium",Table1[[#This Row],[Duration in Seconds]]&lt;1800,"Long",Table1[[#This Row],[Duration in Seconds]]&gt;1800,"Very Long")</f>
        <v>Long</v>
      </c>
    </row>
    <row r="319" spans="1:25" x14ac:dyDescent="0.3">
      <c r="A319" s="18" t="s">
        <v>644</v>
      </c>
      <c r="B319" s="54">
        <v>56402152</v>
      </c>
      <c r="C319" s="2" t="s">
        <v>645</v>
      </c>
      <c r="D319" s="2" t="s">
        <v>646</v>
      </c>
      <c r="E319" s="2" t="s">
        <v>647</v>
      </c>
      <c r="F319" s="2" t="s">
        <v>26</v>
      </c>
      <c r="G319" s="2">
        <v>3710000</v>
      </c>
      <c r="H319" s="2">
        <v>229198577</v>
      </c>
      <c r="I319" s="15">
        <v>1.5787037037037037E-2</v>
      </c>
      <c r="J319" s="8">
        <v>1364</v>
      </c>
      <c r="K319" s="9">
        <v>44302</v>
      </c>
      <c r="L319" s="2">
        <v>240000</v>
      </c>
      <c r="M319" s="2" t="s">
        <v>73</v>
      </c>
      <c r="N319" s="2" t="s">
        <v>29</v>
      </c>
      <c r="O319" s="2" t="s">
        <v>28</v>
      </c>
      <c r="P319" s="2">
        <v>0</v>
      </c>
      <c r="Q319" s="2">
        <v>54510</v>
      </c>
      <c r="R319" s="9">
        <v>44826</v>
      </c>
      <c r="S319" s="2">
        <v>2160</v>
      </c>
      <c r="T319" s="2">
        <v>4</v>
      </c>
      <c r="U319" s="2">
        <v>0</v>
      </c>
      <c r="V319" s="2" t="s">
        <v>29</v>
      </c>
      <c r="W319" s="2">
        <v>0</v>
      </c>
      <c r="X319" s="2" t="s">
        <v>598</v>
      </c>
      <c r="Y319" s="6" t="str" cm="1">
        <f t="array" ref="Y319">_xlfn.IFS(Table1[[#This Row],[Duration in Seconds]]&lt;120,"Very short",Table1[[#This Row],[Duration in Seconds]]&lt;360,"Short",Table1[[#This Row],[Duration in Seconds]]&lt;600,"Medium",Table1[[#This Row],[Duration in Seconds]]&lt;1800,"Long",Table1[[#This Row],[Duration in Seconds]]&gt;1800,"Very Long")</f>
        <v>Long</v>
      </c>
    </row>
    <row r="320" spans="1:25" x14ac:dyDescent="0.3">
      <c r="A320" s="18" t="s">
        <v>1691</v>
      </c>
      <c r="B320" s="54">
        <v>119454</v>
      </c>
      <c r="C320" s="3" t="s">
        <v>1692</v>
      </c>
      <c r="D320" s="3" t="s">
        <v>1693</v>
      </c>
      <c r="E320" s="2" t="s">
        <v>1694</v>
      </c>
      <c r="F320" s="3" t="s">
        <v>26</v>
      </c>
      <c r="G320" s="6">
        <v>97100</v>
      </c>
      <c r="H320" s="2">
        <v>30564059</v>
      </c>
      <c r="I320" s="16">
        <v>1.3460648148148147E-2</v>
      </c>
      <c r="J320" s="8">
        <v>1163</v>
      </c>
      <c r="K320" s="9">
        <v>44135</v>
      </c>
      <c r="L320" s="6">
        <v>7600</v>
      </c>
      <c r="M320" s="2" t="s">
        <v>1464</v>
      </c>
      <c r="N320" s="2" t="s">
        <v>29</v>
      </c>
      <c r="O320" s="2" t="s">
        <v>28</v>
      </c>
      <c r="P320" s="2">
        <v>0</v>
      </c>
      <c r="Q320" s="6">
        <v>616</v>
      </c>
      <c r="R320" s="9">
        <v>44803</v>
      </c>
      <c r="S320" s="2">
        <v>1080</v>
      </c>
      <c r="T320" s="2">
        <v>211</v>
      </c>
      <c r="U320" s="2">
        <v>19</v>
      </c>
      <c r="V320" s="2" t="s">
        <v>29</v>
      </c>
      <c r="W320" s="2">
        <v>0</v>
      </c>
      <c r="X320" s="2" t="s">
        <v>1719</v>
      </c>
      <c r="Y320" s="6" t="str" cm="1">
        <f t="array" ref="Y320">_xlfn.IFS(Table1[[#This Row],[Duration in Seconds]]&lt;120,"Very short",Table1[[#This Row],[Duration in Seconds]]&lt;360,"Short",Table1[[#This Row],[Duration in Seconds]]&lt;600,"Medium",Table1[[#This Row],[Duration in Seconds]]&lt;1800,"Long",Table1[[#This Row],[Duration in Seconds]]&gt;1800,"Very Long")</f>
        <v>Long</v>
      </c>
    </row>
    <row r="321" spans="1:25" x14ac:dyDescent="0.3">
      <c r="A321" s="18" t="s">
        <v>1756</v>
      </c>
      <c r="B321" s="54">
        <v>3785006</v>
      </c>
      <c r="C321" s="2" t="s">
        <v>1757</v>
      </c>
      <c r="D321" s="2" t="s">
        <v>1758</v>
      </c>
      <c r="E321" s="2" t="s">
        <v>1759</v>
      </c>
      <c r="F321" s="2" t="s">
        <v>54</v>
      </c>
      <c r="G321" s="6">
        <v>28600</v>
      </c>
      <c r="H321" s="6">
        <v>3774216</v>
      </c>
      <c r="I321" s="15">
        <v>1.2951388888888887E-2</v>
      </c>
      <c r="J321" s="8">
        <v>1119</v>
      </c>
      <c r="K321" s="13">
        <v>41980</v>
      </c>
      <c r="L321" s="6">
        <v>70000</v>
      </c>
      <c r="M321" s="2" t="s">
        <v>27</v>
      </c>
      <c r="N321" s="2" t="s">
        <v>28</v>
      </c>
      <c r="O321" s="2" t="s">
        <v>28</v>
      </c>
      <c r="P321" s="2">
        <v>0</v>
      </c>
      <c r="Q321" s="6">
        <v>3156</v>
      </c>
      <c r="R321" s="13">
        <v>44820</v>
      </c>
      <c r="S321" s="2">
        <v>1080</v>
      </c>
      <c r="T321" s="6">
        <v>3</v>
      </c>
      <c r="U321" s="2">
        <v>0</v>
      </c>
      <c r="V321" s="2" t="s">
        <v>29</v>
      </c>
      <c r="W321" s="2">
        <v>0</v>
      </c>
      <c r="X321" s="2" t="s">
        <v>2011</v>
      </c>
      <c r="Y321" s="6" t="str" cm="1">
        <f t="array" ref="Y321">_xlfn.IFS(Table1[[#This Row],[Duration in Seconds]]&lt;120,"Very short",Table1[[#This Row],[Duration in Seconds]]&lt;360,"Short",Table1[[#This Row],[Duration in Seconds]]&lt;600,"Medium",Table1[[#This Row],[Duration in Seconds]]&lt;1800,"Long",Table1[[#This Row],[Duration in Seconds]]&gt;1800,"Very Long")</f>
        <v>Long</v>
      </c>
    </row>
    <row r="322" spans="1:25" x14ac:dyDescent="0.3">
      <c r="A322" s="18" t="s">
        <v>1086</v>
      </c>
      <c r="B322" s="54">
        <v>830065</v>
      </c>
      <c r="C322" s="2" t="s">
        <v>1087</v>
      </c>
      <c r="D322" s="2" t="s">
        <v>1082</v>
      </c>
      <c r="E322" s="2" t="s">
        <v>1083</v>
      </c>
      <c r="F322" s="2" t="s">
        <v>54</v>
      </c>
      <c r="G322" s="2">
        <v>10600000</v>
      </c>
      <c r="H322" s="2">
        <v>6328250813</v>
      </c>
      <c r="I322" s="15">
        <v>1.5393518518518519E-3</v>
      </c>
      <c r="J322" s="8">
        <v>133</v>
      </c>
      <c r="K322" s="9">
        <v>44742</v>
      </c>
      <c r="L322" s="2">
        <v>21000</v>
      </c>
      <c r="M322" s="2" t="s">
        <v>27</v>
      </c>
      <c r="N322" s="2" t="s">
        <v>29</v>
      </c>
      <c r="O322" s="2" t="s">
        <v>28</v>
      </c>
      <c r="P322" s="2">
        <v>2</v>
      </c>
      <c r="Q322" s="2">
        <v>410</v>
      </c>
      <c r="R322" s="9">
        <v>44825</v>
      </c>
      <c r="S322" s="2">
        <v>1080</v>
      </c>
      <c r="T322" s="2">
        <v>2583</v>
      </c>
      <c r="U322" s="2">
        <v>202</v>
      </c>
      <c r="V322" s="2" t="s">
        <v>29</v>
      </c>
      <c r="W322" s="2">
        <v>0</v>
      </c>
      <c r="X322" s="2" t="s">
        <v>598</v>
      </c>
      <c r="Y322" s="6" t="str" cm="1">
        <f t="array" ref="Y322">_xlfn.IFS(Table1[[#This Row],[Duration in Seconds]]&lt;120,"Very short",Table1[[#This Row],[Duration in Seconds]]&lt;360,"Short",Table1[[#This Row],[Duration in Seconds]]&lt;600,"Medium",Table1[[#This Row],[Duration in Seconds]]&lt;1800,"Long",Table1[[#This Row],[Duration in Seconds]]&gt;1800,"Very Long")</f>
        <v>Short</v>
      </c>
    </row>
    <row r="323" spans="1:25" x14ac:dyDescent="0.3">
      <c r="A323" s="18" t="s">
        <v>2465</v>
      </c>
      <c r="B323" s="54">
        <v>39921</v>
      </c>
      <c r="C323" s="2" t="s">
        <v>2466</v>
      </c>
      <c r="D323" s="2" t="s">
        <v>2459</v>
      </c>
      <c r="E323" s="2" t="s">
        <v>2460</v>
      </c>
      <c r="F323" s="2" t="s">
        <v>54</v>
      </c>
      <c r="G323" s="6">
        <v>403000</v>
      </c>
      <c r="H323" s="6">
        <v>93918563</v>
      </c>
      <c r="I323" s="15">
        <v>3.0671296296296297E-3</v>
      </c>
      <c r="J323" s="8">
        <v>265</v>
      </c>
      <c r="K323" s="9">
        <v>44673</v>
      </c>
      <c r="L323" s="6">
        <v>947</v>
      </c>
      <c r="M323" s="2" t="s">
        <v>27</v>
      </c>
      <c r="N323" s="2" t="s">
        <v>28</v>
      </c>
      <c r="O323" s="2" t="s">
        <v>28</v>
      </c>
      <c r="P323" s="2">
        <v>1</v>
      </c>
      <c r="Q323" s="2">
        <v>27</v>
      </c>
      <c r="R323" s="9">
        <v>44670</v>
      </c>
      <c r="S323" s="2">
        <v>1080</v>
      </c>
      <c r="T323" s="2">
        <v>237</v>
      </c>
      <c r="U323" s="2">
        <v>21</v>
      </c>
      <c r="V323" s="2" t="s">
        <v>29</v>
      </c>
      <c r="W323" s="2">
        <v>1</v>
      </c>
      <c r="X323" s="2" t="s">
        <v>2488</v>
      </c>
      <c r="Y323" s="6" t="str" cm="1">
        <f t="array" ref="Y323">_xlfn.IFS(Table1[[#This Row],[Duration in Seconds]]&lt;120,"Very short",Table1[[#This Row],[Duration in Seconds]]&lt;360,"Short",Table1[[#This Row],[Duration in Seconds]]&lt;600,"Medium",Table1[[#This Row],[Duration in Seconds]]&lt;1800,"Long",Table1[[#This Row],[Duration in Seconds]]&gt;1800,"Very Long")</f>
        <v>Short</v>
      </c>
    </row>
    <row r="324" spans="1:25" x14ac:dyDescent="0.3">
      <c r="A324" s="18" t="s">
        <v>2375</v>
      </c>
      <c r="B324" s="54">
        <v>2153526</v>
      </c>
      <c r="C324" s="2" t="s">
        <v>2376</v>
      </c>
      <c r="D324" s="2" t="s">
        <v>2377</v>
      </c>
      <c r="E324" s="2"/>
      <c r="F324" s="2" t="s">
        <v>54</v>
      </c>
      <c r="G324" s="6">
        <v>314000</v>
      </c>
      <c r="H324" s="6">
        <v>73030408</v>
      </c>
      <c r="I324" s="17">
        <v>2.0601851851851853E-3</v>
      </c>
      <c r="J324" s="8">
        <v>178</v>
      </c>
      <c r="K324" s="9">
        <v>43110</v>
      </c>
      <c r="L324" s="6">
        <v>58000</v>
      </c>
      <c r="M324" s="2" t="s">
        <v>27</v>
      </c>
      <c r="N324" s="2" t="s">
        <v>29</v>
      </c>
      <c r="O324" s="2" t="s">
        <v>28</v>
      </c>
      <c r="P324" s="2">
        <v>0</v>
      </c>
      <c r="Q324" s="2">
        <v>1811</v>
      </c>
      <c r="R324" s="9">
        <v>44816</v>
      </c>
      <c r="S324" s="2">
        <v>720</v>
      </c>
      <c r="T324" s="2">
        <v>262</v>
      </c>
      <c r="U324" s="2">
        <v>7</v>
      </c>
      <c r="V324" s="2" t="s">
        <v>29</v>
      </c>
      <c r="W324" s="2">
        <v>0</v>
      </c>
      <c r="X324" s="2" t="s">
        <v>2488</v>
      </c>
      <c r="Y324" s="6" t="str" cm="1">
        <f t="array" ref="Y324">_xlfn.IFS(Table1[[#This Row],[Duration in Seconds]]&lt;120,"Very short",Table1[[#This Row],[Duration in Seconds]]&lt;360,"Short",Table1[[#This Row],[Duration in Seconds]]&lt;600,"Medium",Table1[[#This Row],[Duration in Seconds]]&lt;1800,"Long",Table1[[#This Row],[Duration in Seconds]]&gt;1800,"Very Long")</f>
        <v>Short</v>
      </c>
    </row>
    <row r="325" spans="1:25" x14ac:dyDescent="0.3">
      <c r="A325" s="18" t="s">
        <v>898</v>
      </c>
      <c r="B325" s="54">
        <v>20012287</v>
      </c>
      <c r="C325" s="2" t="s">
        <v>899</v>
      </c>
      <c r="D325" s="2" t="s">
        <v>896</v>
      </c>
      <c r="E325" s="2" t="s">
        <v>897</v>
      </c>
      <c r="F325" s="2" t="s">
        <v>54</v>
      </c>
      <c r="G325" s="2">
        <v>19700000</v>
      </c>
      <c r="H325" s="2">
        <v>5183991691</v>
      </c>
      <c r="I325" s="15">
        <v>1.3425925925925925E-3</v>
      </c>
      <c r="J325" s="8">
        <v>116</v>
      </c>
      <c r="K325" s="9">
        <v>44815</v>
      </c>
      <c r="L325" s="2">
        <v>677000</v>
      </c>
      <c r="M325" s="2" t="s">
        <v>27</v>
      </c>
      <c r="N325" s="2" t="s">
        <v>625</v>
      </c>
      <c r="O325" s="2" t="s">
        <v>28</v>
      </c>
      <c r="P325" s="2">
        <v>0</v>
      </c>
      <c r="Q325" s="2">
        <v>23000</v>
      </c>
      <c r="R325" s="9">
        <v>44826</v>
      </c>
      <c r="S325" s="2">
        <v>1080</v>
      </c>
      <c r="T325" s="2">
        <v>8061</v>
      </c>
      <c r="U325" s="2">
        <v>185</v>
      </c>
      <c r="V325" s="2" t="s">
        <v>29</v>
      </c>
      <c r="W325" s="2">
        <v>0</v>
      </c>
      <c r="X325" s="2" t="s">
        <v>598</v>
      </c>
      <c r="Y325" s="6" t="str" cm="1">
        <f t="array" ref="Y325">_xlfn.IFS(Table1[[#This Row],[Duration in Seconds]]&lt;120,"Very short",Table1[[#This Row],[Duration in Seconds]]&lt;360,"Short",Table1[[#This Row],[Duration in Seconds]]&lt;600,"Medium",Table1[[#This Row],[Duration in Seconds]]&lt;1800,"Long",Table1[[#This Row],[Duration in Seconds]]&gt;1800,"Very Long")</f>
        <v>Very short</v>
      </c>
    </row>
    <row r="326" spans="1:25" x14ac:dyDescent="0.3">
      <c r="A326" s="18" t="s">
        <v>2211</v>
      </c>
      <c r="B326" s="54">
        <v>463964</v>
      </c>
      <c r="C326" s="2" t="s">
        <v>2212</v>
      </c>
      <c r="D326" s="2" t="s">
        <v>2213</v>
      </c>
      <c r="E326" s="2" t="s">
        <v>2214</v>
      </c>
      <c r="F326" s="2" t="s">
        <v>86</v>
      </c>
      <c r="G326" s="6">
        <v>68000</v>
      </c>
      <c r="H326" s="6">
        <v>4230450</v>
      </c>
      <c r="I326" s="17">
        <v>1.0243055555555556E-2</v>
      </c>
      <c r="J326" s="8">
        <v>885</v>
      </c>
      <c r="K326" s="9">
        <v>44293</v>
      </c>
      <c r="L326" s="6">
        <v>1600</v>
      </c>
      <c r="M326" s="2" t="s">
        <v>27</v>
      </c>
      <c r="N326" s="2" t="s">
        <v>29</v>
      </c>
      <c r="O326" s="2" t="s">
        <v>28</v>
      </c>
      <c r="P326" s="2">
        <v>0</v>
      </c>
      <c r="Q326" s="2">
        <v>600</v>
      </c>
      <c r="R326" s="9">
        <v>44823</v>
      </c>
      <c r="S326" s="2">
        <v>1080</v>
      </c>
      <c r="T326" s="2">
        <v>144</v>
      </c>
      <c r="U326" s="2">
        <v>19</v>
      </c>
      <c r="V326" s="2" t="s">
        <v>29</v>
      </c>
      <c r="W326" s="2">
        <v>0</v>
      </c>
      <c r="X326" s="2" t="s">
        <v>2488</v>
      </c>
      <c r="Y326" s="6" t="str" cm="1">
        <f t="array" ref="Y326">_xlfn.IFS(Table1[[#This Row],[Duration in Seconds]]&lt;120,"Very short",Table1[[#This Row],[Duration in Seconds]]&lt;360,"Short",Table1[[#This Row],[Duration in Seconds]]&lt;600,"Medium",Table1[[#This Row],[Duration in Seconds]]&lt;1800,"Long",Table1[[#This Row],[Duration in Seconds]]&gt;1800,"Very Long")</f>
        <v>Long</v>
      </c>
    </row>
    <row r="327" spans="1:25" x14ac:dyDescent="0.3">
      <c r="A327" s="18" t="s">
        <v>714</v>
      </c>
      <c r="B327" s="54">
        <v>31823079</v>
      </c>
      <c r="C327" s="2" t="s">
        <v>715</v>
      </c>
      <c r="D327" s="2" t="s">
        <v>716</v>
      </c>
      <c r="E327" s="2" t="s">
        <v>717</v>
      </c>
      <c r="F327" s="2" t="s">
        <v>54</v>
      </c>
      <c r="G327" s="2">
        <v>7260000</v>
      </c>
      <c r="H327" s="2">
        <v>1312469577</v>
      </c>
      <c r="I327" s="15">
        <v>1.25E-3</v>
      </c>
      <c r="J327" s="8">
        <v>108</v>
      </c>
      <c r="K327" s="9">
        <v>44720</v>
      </c>
      <c r="L327" s="2">
        <v>460000</v>
      </c>
      <c r="M327" s="2" t="s">
        <v>27</v>
      </c>
      <c r="N327" s="2" t="s">
        <v>28</v>
      </c>
      <c r="O327" s="2" t="s">
        <v>28</v>
      </c>
      <c r="P327" s="2">
        <v>2</v>
      </c>
      <c r="Q327" s="2">
        <v>32975</v>
      </c>
      <c r="R327" s="9">
        <v>44825</v>
      </c>
      <c r="S327" s="2">
        <v>2160</v>
      </c>
      <c r="T327" s="2">
        <v>1530</v>
      </c>
      <c r="U327" s="2">
        <v>57</v>
      </c>
      <c r="V327" s="2" t="s">
        <v>28</v>
      </c>
      <c r="W327" s="2">
        <v>2</v>
      </c>
      <c r="X327" s="2" t="s">
        <v>598</v>
      </c>
      <c r="Y327" s="6" t="str" cm="1">
        <f t="array" ref="Y327">_xlfn.IFS(Table1[[#This Row],[Duration in Seconds]]&lt;120,"Very short",Table1[[#This Row],[Duration in Seconds]]&lt;360,"Short",Table1[[#This Row],[Duration in Seconds]]&lt;600,"Medium",Table1[[#This Row],[Duration in Seconds]]&lt;1800,"Long",Table1[[#This Row],[Duration in Seconds]]&gt;1800,"Very Long")</f>
        <v>Very short</v>
      </c>
    </row>
    <row r="328" spans="1:25" x14ac:dyDescent="0.3">
      <c r="A328" s="18" t="s">
        <v>1132</v>
      </c>
      <c r="B328" s="54">
        <v>4751794</v>
      </c>
      <c r="C328" s="2" t="s">
        <v>1133</v>
      </c>
      <c r="D328" s="2" t="s">
        <v>1130</v>
      </c>
      <c r="E328" s="2" t="s">
        <v>1131</v>
      </c>
      <c r="F328" s="2" t="s">
        <v>26</v>
      </c>
      <c r="G328" s="2">
        <v>564000</v>
      </c>
      <c r="H328" s="2">
        <v>23449558</v>
      </c>
      <c r="I328" s="15">
        <v>2.9942129629629628E-2</v>
      </c>
      <c r="J328" s="8">
        <v>2587</v>
      </c>
      <c r="K328" s="9">
        <v>42913</v>
      </c>
      <c r="L328" s="2">
        <v>111000</v>
      </c>
      <c r="M328" s="2" t="s">
        <v>27</v>
      </c>
      <c r="N328" s="2" t="s">
        <v>625</v>
      </c>
      <c r="O328" s="2" t="s">
        <v>28</v>
      </c>
      <c r="P328" s="2">
        <v>0</v>
      </c>
      <c r="Q328" s="2">
        <v>2654</v>
      </c>
      <c r="R328" s="9">
        <v>44827</v>
      </c>
      <c r="S328" s="2">
        <v>1080</v>
      </c>
      <c r="T328" s="2">
        <v>647</v>
      </c>
      <c r="U328" s="2">
        <v>37</v>
      </c>
      <c r="V328" s="2" t="s">
        <v>29</v>
      </c>
      <c r="W328" s="2">
        <v>0</v>
      </c>
      <c r="X328" s="2" t="s">
        <v>598</v>
      </c>
      <c r="Y328" s="6" t="str" cm="1">
        <f t="array" ref="Y328">_xlfn.IFS(Table1[[#This Row],[Duration in Seconds]]&lt;120,"Very short",Table1[[#This Row],[Duration in Seconds]]&lt;360,"Short",Table1[[#This Row],[Duration in Seconds]]&lt;600,"Medium",Table1[[#This Row],[Duration in Seconds]]&lt;1800,"Long",Table1[[#This Row],[Duration in Seconds]]&gt;1800,"Very Long")</f>
        <v>Very Long</v>
      </c>
    </row>
    <row r="329" spans="1:25" x14ac:dyDescent="0.3">
      <c r="A329" s="18" t="s">
        <v>1971</v>
      </c>
      <c r="B329" s="54">
        <v>1484838</v>
      </c>
      <c r="C329" s="2" t="s">
        <v>1972</v>
      </c>
      <c r="D329" s="2" t="s">
        <v>1973</v>
      </c>
      <c r="E329" s="2" t="s">
        <v>1974</v>
      </c>
      <c r="F329" s="2" t="s">
        <v>26</v>
      </c>
      <c r="G329" s="6">
        <v>1610000</v>
      </c>
      <c r="H329" s="6">
        <v>87406743</v>
      </c>
      <c r="I329" s="15">
        <v>7.5810185185185182E-3</v>
      </c>
      <c r="J329" s="8">
        <v>655</v>
      </c>
      <c r="K329" s="13">
        <v>43842</v>
      </c>
      <c r="L329" s="6">
        <v>57000</v>
      </c>
      <c r="M329" s="2" t="s">
        <v>27</v>
      </c>
      <c r="N329" s="2" t="s">
        <v>28</v>
      </c>
      <c r="O329" s="2" t="s">
        <v>28</v>
      </c>
      <c r="P329" s="2">
        <v>3</v>
      </c>
      <c r="Q329" s="6">
        <v>1484</v>
      </c>
      <c r="R329" s="13">
        <v>44460</v>
      </c>
      <c r="S329" s="2">
        <v>2160</v>
      </c>
      <c r="T329" s="6">
        <v>160</v>
      </c>
      <c r="U329" s="2">
        <v>13</v>
      </c>
      <c r="V329" s="2" t="s">
        <v>29</v>
      </c>
      <c r="W329" s="2">
        <v>0</v>
      </c>
      <c r="X329" s="2" t="s">
        <v>2011</v>
      </c>
      <c r="Y329" s="6" t="str" cm="1">
        <f t="array" ref="Y329">_xlfn.IFS(Table1[[#This Row],[Duration in Seconds]]&lt;120,"Very short",Table1[[#This Row],[Duration in Seconds]]&lt;360,"Short",Table1[[#This Row],[Duration in Seconds]]&lt;600,"Medium",Table1[[#This Row],[Duration in Seconds]]&lt;1800,"Long",Table1[[#This Row],[Duration in Seconds]]&gt;1800,"Very Long")</f>
        <v>Long</v>
      </c>
    </row>
    <row r="330" spans="1:25" x14ac:dyDescent="0.3">
      <c r="A330" s="18" t="s">
        <v>2272</v>
      </c>
      <c r="B330" s="54">
        <v>5669216940</v>
      </c>
      <c r="C330" s="2" t="s">
        <v>2273</v>
      </c>
      <c r="D330" s="2" t="s">
        <v>2274</v>
      </c>
      <c r="E330" s="2" t="s">
        <v>2275</v>
      </c>
      <c r="F330" s="2" t="s">
        <v>26</v>
      </c>
      <c r="G330" s="6">
        <v>26600000</v>
      </c>
      <c r="H330" s="6">
        <v>12641260342</v>
      </c>
      <c r="I330" s="17">
        <v>2.7430555555555559E-3</v>
      </c>
      <c r="J330" s="8">
        <v>237</v>
      </c>
      <c r="K330" s="9">
        <v>42101</v>
      </c>
      <c r="L330" s="6">
        <v>39000000</v>
      </c>
      <c r="M330" s="2" t="s">
        <v>27</v>
      </c>
      <c r="N330" s="2" t="s">
        <v>28</v>
      </c>
      <c r="O330" s="2" t="s">
        <v>28</v>
      </c>
      <c r="P330" s="2">
        <v>1</v>
      </c>
      <c r="Q330" s="2">
        <v>2180770</v>
      </c>
      <c r="R330" s="9">
        <v>44731</v>
      </c>
      <c r="S330" s="2">
        <v>1080</v>
      </c>
      <c r="T330" s="2">
        <v>599</v>
      </c>
      <c r="U330" s="2">
        <v>64</v>
      </c>
      <c r="V330" s="2" t="s">
        <v>29</v>
      </c>
      <c r="W330" s="2">
        <v>1</v>
      </c>
      <c r="X330" s="2" t="s">
        <v>2488</v>
      </c>
      <c r="Y330" s="6" t="str" cm="1">
        <f t="array" ref="Y330">_xlfn.IFS(Table1[[#This Row],[Duration in Seconds]]&lt;120,"Very short",Table1[[#This Row],[Duration in Seconds]]&lt;360,"Short",Table1[[#This Row],[Duration in Seconds]]&lt;600,"Medium",Table1[[#This Row],[Duration in Seconds]]&lt;1800,"Long",Table1[[#This Row],[Duration in Seconds]]&gt;1800,"Very Long")</f>
        <v>Short</v>
      </c>
    </row>
    <row r="331" spans="1:25" x14ac:dyDescent="0.3">
      <c r="A331" s="18" t="s">
        <v>932</v>
      </c>
      <c r="B331" s="54">
        <v>78368</v>
      </c>
      <c r="C331" s="2" t="s">
        <v>933</v>
      </c>
      <c r="D331" s="2" t="s">
        <v>928</v>
      </c>
      <c r="E331" s="2" t="s">
        <v>929</v>
      </c>
      <c r="F331" s="2" t="s">
        <v>54</v>
      </c>
      <c r="G331" s="2">
        <v>19000000</v>
      </c>
      <c r="H331" s="2">
        <v>5459354826</v>
      </c>
      <c r="I331" s="15">
        <v>1.4930555555555556E-3</v>
      </c>
      <c r="J331" s="8">
        <v>129</v>
      </c>
      <c r="K331" s="9">
        <v>44818</v>
      </c>
      <c r="L331" s="2">
        <v>827</v>
      </c>
      <c r="M331" s="2" t="s">
        <v>73</v>
      </c>
      <c r="N331" s="2" t="s">
        <v>29</v>
      </c>
      <c r="O331" s="2" t="s">
        <v>28</v>
      </c>
      <c r="P331" s="2">
        <v>2</v>
      </c>
      <c r="Q331" s="2">
        <v>50</v>
      </c>
      <c r="R331" s="9">
        <v>44826</v>
      </c>
      <c r="S331" s="2">
        <v>2160</v>
      </c>
      <c r="T331" s="2">
        <v>2827</v>
      </c>
      <c r="U331" s="2">
        <v>93</v>
      </c>
      <c r="V331" s="2" t="s">
        <v>29</v>
      </c>
      <c r="W331" s="2">
        <v>20</v>
      </c>
      <c r="X331" s="2" t="s">
        <v>598</v>
      </c>
      <c r="Y331" s="6" t="str" cm="1">
        <f t="array" ref="Y331">_xlfn.IFS(Table1[[#This Row],[Duration in Seconds]]&lt;120,"Very short",Table1[[#This Row],[Duration in Seconds]]&lt;360,"Short",Table1[[#This Row],[Duration in Seconds]]&lt;600,"Medium",Table1[[#This Row],[Duration in Seconds]]&lt;1800,"Long",Table1[[#This Row],[Duration in Seconds]]&gt;1800,"Very Long")</f>
        <v>Short</v>
      </c>
    </row>
    <row r="332" spans="1:25" x14ac:dyDescent="0.3">
      <c r="A332" s="18" t="s">
        <v>2439</v>
      </c>
      <c r="B332" s="54">
        <v>389458</v>
      </c>
      <c r="C332" s="2" t="s">
        <v>2440</v>
      </c>
      <c r="D332" s="2" t="s">
        <v>2435</v>
      </c>
      <c r="E332" s="2" t="s">
        <v>2436</v>
      </c>
      <c r="F332" s="2" t="s">
        <v>26</v>
      </c>
      <c r="G332" s="6">
        <v>4500000</v>
      </c>
      <c r="H332" s="6">
        <v>229547932</v>
      </c>
      <c r="I332" s="15">
        <v>6.1921296296296299E-3</v>
      </c>
      <c r="J332" s="8">
        <v>535</v>
      </c>
      <c r="K332" s="9">
        <v>44221</v>
      </c>
      <c r="L332" s="6">
        <v>20000</v>
      </c>
      <c r="M332" s="2" t="s">
        <v>27</v>
      </c>
      <c r="N332" s="2" t="s">
        <v>28</v>
      </c>
      <c r="O332" s="2" t="s">
        <v>28</v>
      </c>
      <c r="P332" s="2">
        <v>0</v>
      </c>
      <c r="Q332" s="2">
        <v>416</v>
      </c>
      <c r="R332" s="9">
        <v>44826</v>
      </c>
      <c r="S332" s="2">
        <v>1080</v>
      </c>
      <c r="T332" s="2">
        <v>687</v>
      </c>
      <c r="U332" s="2">
        <v>32</v>
      </c>
      <c r="V332" s="2" t="s">
        <v>29</v>
      </c>
      <c r="W332" s="2">
        <v>0</v>
      </c>
      <c r="X332" s="2" t="s">
        <v>2488</v>
      </c>
      <c r="Y332" s="6" t="str" cm="1">
        <f t="array" ref="Y332">_xlfn.IFS(Table1[[#This Row],[Duration in Seconds]]&lt;120,"Very short",Table1[[#This Row],[Duration in Seconds]]&lt;360,"Short",Table1[[#This Row],[Duration in Seconds]]&lt;600,"Medium",Table1[[#This Row],[Duration in Seconds]]&lt;1800,"Long",Table1[[#This Row],[Duration in Seconds]]&gt;1800,"Very Long")</f>
        <v>Medium</v>
      </c>
    </row>
    <row r="333" spans="1:25" x14ac:dyDescent="0.3">
      <c r="A333" s="18" t="s">
        <v>2445</v>
      </c>
      <c r="B333" s="54">
        <v>175033</v>
      </c>
      <c r="C333" s="2" t="s">
        <v>2446</v>
      </c>
      <c r="D333" s="2" t="s">
        <v>2447</v>
      </c>
      <c r="E333" s="2" t="s">
        <v>2448</v>
      </c>
      <c r="F333" s="2" t="s">
        <v>54</v>
      </c>
      <c r="G333" s="6">
        <v>10700000</v>
      </c>
      <c r="H333" s="6">
        <v>3360425489</v>
      </c>
      <c r="I333" s="15">
        <v>1.2222222222222223E-2</v>
      </c>
      <c r="J333" s="8">
        <v>1056</v>
      </c>
      <c r="K333" s="9">
        <v>44800</v>
      </c>
      <c r="L333" s="6">
        <v>3100</v>
      </c>
      <c r="M333" s="2" t="s">
        <v>27</v>
      </c>
      <c r="N333" s="2" t="s">
        <v>28</v>
      </c>
      <c r="O333" s="2" t="s">
        <v>28</v>
      </c>
      <c r="P333" s="2">
        <v>1</v>
      </c>
      <c r="Q333" s="2">
        <v>394</v>
      </c>
      <c r="R333" s="9">
        <v>44826</v>
      </c>
      <c r="S333" s="2">
        <v>1080</v>
      </c>
      <c r="T333" s="2">
        <v>8530</v>
      </c>
      <c r="U333" s="2">
        <v>461</v>
      </c>
      <c r="V333" s="2" t="s">
        <v>29</v>
      </c>
      <c r="W333" s="2">
        <v>2</v>
      </c>
      <c r="X333" s="2" t="s">
        <v>2488</v>
      </c>
      <c r="Y333" s="6" t="str" cm="1">
        <f t="array" ref="Y333">_xlfn.IFS(Table1[[#This Row],[Duration in Seconds]]&lt;120,"Very short",Table1[[#This Row],[Duration in Seconds]]&lt;360,"Short",Table1[[#This Row],[Duration in Seconds]]&lt;600,"Medium",Table1[[#This Row],[Duration in Seconds]]&lt;1800,"Long",Table1[[#This Row],[Duration in Seconds]]&gt;1800,"Very Long")</f>
        <v>Long</v>
      </c>
    </row>
    <row r="334" spans="1:25" x14ac:dyDescent="0.3">
      <c r="A334" s="18" t="s">
        <v>918</v>
      </c>
      <c r="B334" s="54">
        <v>23250</v>
      </c>
      <c r="C334" s="2" t="s">
        <v>919</v>
      </c>
      <c r="D334" s="2" t="s">
        <v>920</v>
      </c>
      <c r="E334" s="2" t="s">
        <v>921</v>
      </c>
      <c r="F334" s="2" t="s">
        <v>86</v>
      </c>
      <c r="G334" s="2">
        <v>4600000</v>
      </c>
      <c r="H334" s="2">
        <v>27936568</v>
      </c>
      <c r="I334" s="15">
        <v>9.6527777777777775E-3</v>
      </c>
      <c r="J334" s="8">
        <v>834</v>
      </c>
      <c r="K334" s="9">
        <v>44307</v>
      </c>
      <c r="L334" s="2">
        <v>637</v>
      </c>
      <c r="M334" s="2" t="s">
        <v>27</v>
      </c>
      <c r="N334" s="2" t="s">
        <v>28</v>
      </c>
      <c r="O334" s="2" t="s">
        <v>28</v>
      </c>
      <c r="P334" s="2">
        <v>0</v>
      </c>
      <c r="Q334" s="2">
        <v>57</v>
      </c>
      <c r="R334" s="9">
        <v>44794</v>
      </c>
      <c r="S334" s="2">
        <v>1080</v>
      </c>
      <c r="T334" s="2">
        <v>207</v>
      </c>
      <c r="U334" s="2">
        <v>7</v>
      </c>
      <c r="V334" s="2" t="s">
        <v>29</v>
      </c>
      <c r="W334" s="2">
        <v>0</v>
      </c>
      <c r="X334" s="2" t="s">
        <v>598</v>
      </c>
      <c r="Y334" s="6" t="str" cm="1">
        <f t="array" ref="Y334">_xlfn.IFS(Table1[[#This Row],[Duration in Seconds]]&lt;120,"Very short",Table1[[#This Row],[Duration in Seconds]]&lt;360,"Short",Table1[[#This Row],[Duration in Seconds]]&lt;600,"Medium",Table1[[#This Row],[Duration in Seconds]]&lt;1800,"Long",Table1[[#This Row],[Duration in Seconds]]&gt;1800,"Very Long")</f>
        <v>Long</v>
      </c>
    </row>
    <row r="335" spans="1:25" x14ac:dyDescent="0.3">
      <c r="A335" s="18" t="s">
        <v>1025</v>
      </c>
      <c r="B335" s="54">
        <v>9002909</v>
      </c>
      <c r="C335" s="2" t="s">
        <v>1026</v>
      </c>
      <c r="D335" s="2" t="s">
        <v>1021</v>
      </c>
      <c r="E335" s="2" t="s">
        <v>1022</v>
      </c>
      <c r="F335" s="2" t="s">
        <v>54</v>
      </c>
      <c r="G335" s="2">
        <v>36300000</v>
      </c>
      <c r="H335" s="2">
        <v>6764584344</v>
      </c>
      <c r="I335" s="17">
        <v>8.5300925925925926E-3</v>
      </c>
      <c r="J335" s="8">
        <v>737</v>
      </c>
      <c r="K335" s="9">
        <v>42913</v>
      </c>
      <c r="L335" s="2">
        <v>241000</v>
      </c>
      <c r="M335" s="2" t="s">
        <v>27</v>
      </c>
      <c r="N335" s="2" t="s">
        <v>625</v>
      </c>
      <c r="O335" s="2" t="s">
        <v>28</v>
      </c>
      <c r="P335" s="2">
        <v>0</v>
      </c>
      <c r="Q335" s="2">
        <v>4700</v>
      </c>
      <c r="R335" s="9">
        <v>44825</v>
      </c>
      <c r="S335" s="2">
        <v>1080</v>
      </c>
      <c r="T335" s="2">
        <v>186267</v>
      </c>
      <c r="U335" s="2">
        <v>6000</v>
      </c>
      <c r="V335" s="2" t="s">
        <v>29</v>
      </c>
      <c r="W335" s="2">
        <v>0</v>
      </c>
      <c r="X335" s="2" t="s">
        <v>598</v>
      </c>
      <c r="Y335" s="6" t="str" cm="1">
        <f t="array" ref="Y335">_xlfn.IFS(Table1[[#This Row],[Duration in Seconds]]&lt;120,"Very short",Table1[[#This Row],[Duration in Seconds]]&lt;360,"Short",Table1[[#This Row],[Duration in Seconds]]&lt;600,"Medium",Table1[[#This Row],[Duration in Seconds]]&lt;1800,"Long",Table1[[#This Row],[Duration in Seconds]]&gt;1800,"Very Long")</f>
        <v>Long</v>
      </c>
    </row>
    <row r="336" spans="1:25" x14ac:dyDescent="0.3">
      <c r="A336" s="18" t="s">
        <v>2226</v>
      </c>
      <c r="B336" s="54">
        <v>15773</v>
      </c>
      <c r="C336" s="2" t="s">
        <v>2227</v>
      </c>
      <c r="D336" s="2" t="s">
        <v>2228</v>
      </c>
      <c r="E336" s="2" t="s">
        <v>2229</v>
      </c>
      <c r="F336" s="2" t="s">
        <v>54</v>
      </c>
      <c r="G336" s="6">
        <v>260</v>
      </c>
      <c r="H336" s="6">
        <v>25871</v>
      </c>
      <c r="I336" s="17">
        <v>7.1874999999999994E-3</v>
      </c>
      <c r="J336" s="8">
        <v>621</v>
      </c>
      <c r="K336" s="9">
        <v>44256</v>
      </c>
      <c r="L336" s="6">
        <v>143</v>
      </c>
      <c r="M336" s="2" t="s">
        <v>27</v>
      </c>
      <c r="N336" s="2" t="s">
        <v>29</v>
      </c>
      <c r="O336" s="2" t="s">
        <v>28</v>
      </c>
      <c r="P336" s="2">
        <v>0</v>
      </c>
      <c r="Q336" s="2">
        <v>4</v>
      </c>
      <c r="R336" s="9">
        <v>44731</v>
      </c>
      <c r="S336" s="2">
        <v>720</v>
      </c>
      <c r="T336" s="2">
        <v>150</v>
      </c>
      <c r="U336" s="2">
        <v>0</v>
      </c>
      <c r="V336" s="2" t="s">
        <v>29</v>
      </c>
      <c r="W336" s="2">
        <v>0</v>
      </c>
      <c r="X336" s="2" t="s">
        <v>2488</v>
      </c>
      <c r="Y336" s="6" t="str" cm="1">
        <f t="array" ref="Y336">_xlfn.IFS(Table1[[#This Row],[Duration in Seconds]]&lt;120,"Very short",Table1[[#This Row],[Duration in Seconds]]&lt;360,"Short",Table1[[#This Row],[Duration in Seconds]]&lt;600,"Medium",Table1[[#This Row],[Duration in Seconds]]&lt;1800,"Long",Table1[[#This Row],[Duration in Seconds]]&gt;1800,"Very Long")</f>
        <v>Long</v>
      </c>
    </row>
    <row r="337" spans="1:25" x14ac:dyDescent="0.3">
      <c r="A337" s="18" t="s">
        <v>1840</v>
      </c>
      <c r="B337" s="54">
        <v>10810736</v>
      </c>
      <c r="C337" s="2" t="s">
        <v>1841</v>
      </c>
      <c r="D337" s="2" t="s">
        <v>1842</v>
      </c>
      <c r="E337" s="2" t="s">
        <v>1843</v>
      </c>
      <c r="F337" s="2" t="s">
        <v>54</v>
      </c>
      <c r="G337" s="6">
        <v>155000</v>
      </c>
      <c r="H337" s="6">
        <v>28033178</v>
      </c>
      <c r="I337" s="15">
        <v>5.6018518518518518E-3</v>
      </c>
      <c r="J337" s="8">
        <v>484</v>
      </c>
      <c r="K337" s="13">
        <v>44710</v>
      </c>
      <c r="L337" s="6">
        <v>85000</v>
      </c>
      <c r="M337" s="2" t="s">
        <v>54</v>
      </c>
      <c r="N337" s="2" t="s">
        <v>28</v>
      </c>
      <c r="O337" s="2" t="s">
        <v>28</v>
      </c>
      <c r="P337" s="2">
        <v>0</v>
      </c>
      <c r="Q337" s="6">
        <v>1166</v>
      </c>
      <c r="R337" s="13">
        <v>44824</v>
      </c>
      <c r="S337" s="2">
        <v>1080</v>
      </c>
      <c r="T337" s="6">
        <v>162</v>
      </c>
      <c r="U337" s="2">
        <v>1</v>
      </c>
      <c r="V337" s="2" t="s">
        <v>29</v>
      </c>
      <c r="W337" s="2">
        <v>8</v>
      </c>
      <c r="X337" s="2" t="s">
        <v>2011</v>
      </c>
      <c r="Y337" s="6" t="str" cm="1">
        <f t="array" ref="Y337">_xlfn.IFS(Table1[[#This Row],[Duration in Seconds]]&lt;120,"Very short",Table1[[#This Row],[Duration in Seconds]]&lt;360,"Short",Table1[[#This Row],[Duration in Seconds]]&lt;600,"Medium",Table1[[#This Row],[Duration in Seconds]]&lt;1800,"Long",Table1[[#This Row],[Duration in Seconds]]&gt;1800,"Very Long")</f>
        <v>Medium</v>
      </c>
    </row>
    <row r="338" spans="1:25" x14ac:dyDescent="0.3">
      <c r="A338" s="18" t="s">
        <v>1465</v>
      </c>
      <c r="B338" s="54">
        <v>57065</v>
      </c>
      <c r="C338" s="4" t="s">
        <v>1466</v>
      </c>
      <c r="D338" s="3" t="s">
        <v>1467</v>
      </c>
      <c r="E338" s="3" t="s">
        <v>1468</v>
      </c>
      <c r="F338" s="2" t="s">
        <v>26</v>
      </c>
      <c r="G338" s="6">
        <v>11300</v>
      </c>
      <c r="H338" s="2">
        <v>455656</v>
      </c>
      <c r="I338" s="16">
        <v>3.6747685185185182E-2</v>
      </c>
      <c r="J338" s="8">
        <v>3175</v>
      </c>
      <c r="K338" s="9">
        <v>44697</v>
      </c>
      <c r="L338" s="6">
        <v>3200</v>
      </c>
      <c r="M338" s="2" t="s">
        <v>1464</v>
      </c>
      <c r="N338" s="2" t="s">
        <v>29</v>
      </c>
      <c r="O338" s="2" t="s">
        <v>28</v>
      </c>
      <c r="P338" s="2">
        <v>1</v>
      </c>
      <c r="Q338" s="6">
        <v>222</v>
      </c>
      <c r="R338" s="9">
        <v>44706</v>
      </c>
      <c r="S338" s="2">
        <v>1080</v>
      </c>
      <c r="T338" s="2">
        <v>78</v>
      </c>
      <c r="U338" s="2">
        <v>7</v>
      </c>
      <c r="V338" s="2" t="s">
        <v>28</v>
      </c>
      <c r="W338" s="2">
        <v>2</v>
      </c>
      <c r="X338" s="2" t="s">
        <v>1719</v>
      </c>
      <c r="Y338" s="6" t="str" cm="1">
        <f t="array" ref="Y338">_xlfn.IFS(Table1[[#This Row],[Duration in Seconds]]&lt;120,"Very short",Table1[[#This Row],[Duration in Seconds]]&lt;360,"Short",Table1[[#This Row],[Duration in Seconds]]&lt;600,"Medium",Table1[[#This Row],[Duration in Seconds]]&lt;1800,"Long",Table1[[#This Row],[Duration in Seconds]]&gt;1800,"Very Long")</f>
        <v>Very Long</v>
      </c>
    </row>
    <row r="339" spans="1:25" x14ac:dyDescent="0.3">
      <c r="A339" s="18" t="s">
        <v>2280</v>
      </c>
      <c r="B339" s="54">
        <v>2904629</v>
      </c>
      <c r="C339" s="2" t="s">
        <v>2281</v>
      </c>
      <c r="D339" s="2" t="s">
        <v>2282</v>
      </c>
      <c r="E339" s="2" t="s">
        <v>3105</v>
      </c>
      <c r="F339" s="2" t="s">
        <v>26</v>
      </c>
      <c r="G339" s="6">
        <v>13100</v>
      </c>
      <c r="H339" s="6">
        <v>153072984</v>
      </c>
      <c r="I339" s="17">
        <v>3.7384259259259263E-3</v>
      </c>
      <c r="J339" s="8">
        <v>323</v>
      </c>
      <c r="K339" s="9">
        <v>44003</v>
      </c>
      <c r="L339" s="6">
        <v>43000</v>
      </c>
      <c r="M339" s="2" t="s">
        <v>27</v>
      </c>
      <c r="N339" s="2" t="s">
        <v>28</v>
      </c>
      <c r="O339" s="2" t="s">
        <v>28</v>
      </c>
      <c r="P339" s="2">
        <v>1</v>
      </c>
      <c r="Q339" s="2">
        <v>1091</v>
      </c>
      <c r="R339" s="9">
        <v>44824</v>
      </c>
      <c r="S339" s="2">
        <v>1080</v>
      </c>
      <c r="T339" s="2">
        <v>190</v>
      </c>
      <c r="U339" s="2">
        <v>8</v>
      </c>
      <c r="V339" s="2" t="s">
        <v>29</v>
      </c>
      <c r="W339" s="2">
        <v>1</v>
      </c>
      <c r="X339" s="2" t="s">
        <v>2488</v>
      </c>
      <c r="Y339" s="6" t="str" cm="1">
        <f t="array" ref="Y339">_xlfn.IFS(Table1[[#This Row],[Duration in Seconds]]&lt;120,"Very short",Table1[[#This Row],[Duration in Seconds]]&lt;360,"Short",Table1[[#This Row],[Duration in Seconds]]&lt;600,"Medium",Table1[[#This Row],[Duration in Seconds]]&lt;1800,"Long",Table1[[#This Row],[Duration in Seconds]]&gt;1800,"Very Long")</f>
        <v>Short</v>
      </c>
    </row>
    <row r="340" spans="1:25" x14ac:dyDescent="0.3">
      <c r="A340" s="18" t="s">
        <v>1266</v>
      </c>
      <c r="B340" s="54">
        <v>94186</v>
      </c>
      <c r="C340" s="2" t="s">
        <v>1267</v>
      </c>
      <c r="D340" s="2" t="s">
        <v>1268</v>
      </c>
      <c r="E340" s="2" t="s">
        <v>1269</v>
      </c>
      <c r="F340" s="2" t="s">
        <v>26</v>
      </c>
      <c r="G340" s="6">
        <v>413000</v>
      </c>
      <c r="H340" s="6">
        <v>71123961</v>
      </c>
      <c r="I340" s="15">
        <v>5.8564814814814825E-3</v>
      </c>
      <c r="J340" s="8">
        <v>506</v>
      </c>
      <c r="K340" s="9">
        <v>44673</v>
      </c>
      <c r="L340" s="6">
        <v>5500</v>
      </c>
      <c r="M340" s="2" t="s">
        <v>73</v>
      </c>
      <c r="N340" s="2" t="s">
        <v>29</v>
      </c>
      <c r="O340" s="2" t="s">
        <v>29</v>
      </c>
      <c r="P340" s="2">
        <v>0</v>
      </c>
      <c r="Q340" s="6">
        <v>489</v>
      </c>
      <c r="R340" s="9">
        <v>44827</v>
      </c>
      <c r="S340" s="2">
        <v>2160</v>
      </c>
      <c r="T340" s="6">
        <v>469</v>
      </c>
      <c r="U340" s="6">
        <v>33</v>
      </c>
      <c r="V340" s="2" t="s">
        <v>29</v>
      </c>
      <c r="W340" s="2">
        <v>1</v>
      </c>
      <c r="X340" s="2" t="s">
        <v>1425</v>
      </c>
      <c r="Y340" s="6" t="str" cm="1">
        <f t="array" ref="Y340">_xlfn.IFS(Table1[[#This Row],[Duration in Seconds]]&lt;120,"Very short",Table1[[#This Row],[Duration in Seconds]]&lt;360,"Short",Table1[[#This Row],[Duration in Seconds]]&lt;600,"Medium",Table1[[#This Row],[Duration in Seconds]]&lt;1800,"Long",Table1[[#This Row],[Duration in Seconds]]&gt;1800,"Very Long")</f>
        <v>Medium</v>
      </c>
    </row>
    <row r="341" spans="1:25" x14ac:dyDescent="0.3">
      <c r="A341" s="18" t="s">
        <v>1955</v>
      </c>
      <c r="B341" s="54">
        <v>345033</v>
      </c>
      <c r="C341" s="2" t="s">
        <v>1956</v>
      </c>
      <c r="D341" s="2" t="s">
        <v>1957</v>
      </c>
      <c r="E341" s="2" t="s">
        <v>1958</v>
      </c>
      <c r="F341" s="2" t="s">
        <v>86</v>
      </c>
      <c r="G341" s="6">
        <v>113000</v>
      </c>
      <c r="H341" s="6">
        <v>4116224</v>
      </c>
      <c r="I341" s="15">
        <v>9.8726851851851857E-3</v>
      </c>
      <c r="J341" s="8">
        <v>853</v>
      </c>
      <c r="K341" s="13">
        <v>44710</v>
      </c>
      <c r="L341" s="6">
        <v>8900</v>
      </c>
      <c r="M341" s="2" t="s">
        <v>27</v>
      </c>
      <c r="N341" s="2" t="s">
        <v>28</v>
      </c>
      <c r="O341" s="2" t="s">
        <v>28</v>
      </c>
      <c r="P341" s="2">
        <v>0</v>
      </c>
      <c r="Q341" s="6">
        <v>263</v>
      </c>
      <c r="R341" s="13">
        <v>44460</v>
      </c>
      <c r="S341" s="2">
        <v>1080</v>
      </c>
      <c r="T341" s="6">
        <v>134</v>
      </c>
      <c r="U341" s="2">
        <v>43</v>
      </c>
      <c r="V341" s="2" t="s">
        <v>29</v>
      </c>
      <c r="W341" s="2">
        <v>1</v>
      </c>
      <c r="X341" s="2" t="s">
        <v>2011</v>
      </c>
      <c r="Y341" s="6" t="str" cm="1">
        <f t="array" ref="Y341">_xlfn.IFS(Table1[[#This Row],[Duration in Seconds]]&lt;120,"Very short",Table1[[#This Row],[Duration in Seconds]]&lt;360,"Short",Table1[[#This Row],[Duration in Seconds]]&lt;600,"Medium",Table1[[#This Row],[Duration in Seconds]]&lt;1800,"Long",Table1[[#This Row],[Duration in Seconds]]&gt;1800,"Very Long")</f>
        <v>Long</v>
      </c>
    </row>
    <row r="342" spans="1:25" x14ac:dyDescent="0.3">
      <c r="A342" s="18" t="s">
        <v>2372</v>
      </c>
      <c r="B342" s="54">
        <v>1283084</v>
      </c>
      <c r="C342" s="2" t="s">
        <v>2373</v>
      </c>
      <c r="D342" s="2" t="s">
        <v>2374</v>
      </c>
      <c r="E342" s="2"/>
      <c r="F342" s="2" t="s">
        <v>54</v>
      </c>
      <c r="G342" s="6">
        <v>2430000</v>
      </c>
      <c r="H342" s="6">
        <v>526867924</v>
      </c>
      <c r="I342" s="17">
        <v>6.2962962962962964E-3</v>
      </c>
      <c r="J342" s="8">
        <v>544</v>
      </c>
      <c r="K342" s="9">
        <v>41675</v>
      </c>
      <c r="L342" s="6">
        <v>18000</v>
      </c>
      <c r="M342" s="2" t="s">
        <v>27</v>
      </c>
      <c r="N342" s="2" t="s">
        <v>28</v>
      </c>
      <c r="O342" s="2" t="s">
        <v>28</v>
      </c>
      <c r="P342" s="2">
        <v>2</v>
      </c>
      <c r="Q342" s="2">
        <v>1931</v>
      </c>
      <c r="R342" s="9">
        <v>44802</v>
      </c>
      <c r="S342" s="2">
        <v>1080</v>
      </c>
      <c r="T342" s="2">
        <v>1225</v>
      </c>
      <c r="U342" s="2">
        <v>30</v>
      </c>
      <c r="V342" s="2" t="s">
        <v>29</v>
      </c>
      <c r="W342" s="2">
        <v>1</v>
      </c>
      <c r="X342" s="2" t="s">
        <v>2488</v>
      </c>
      <c r="Y342" s="6" t="str" cm="1">
        <f t="array" ref="Y342">_xlfn.IFS(Table1[[#This Row],[Duration in Seconds]]&lt;120,"Very short",Table1[[#This Row],[Duration in Seconds]]&lt;360,"Short",Table1[[#This Row],[Duration in Seconds]]&lt;600,"Medium",Table1[[#This Row],[Duration in Seconds]]&lt;1800,"Long",Table1[[#This Row],[Duration in Seconds]]&gt;1800,"Very Long")</f>
        <v>Medium</v>
      </c>
    </row>
    <row r="343" spans="1:25" x14ac:dyDescent="0.3">
      <c r="A343" s="18" t="s">
        <v>844</v>
      </c>
      <c r="B343" s="54">
        <v>816562</v>
      </c>
      <c r="C343" s="2" t="s">
        <v>845</v>
      </c>
      <c r="D343" s="2" t="s">
        <v>846</v>
      </c>
      <c r="E343" s="2" t="s">
        <v>847</v>
      </c>
      <c r="F343" s="2" t="s">
        <v>54</v>
      </c>
      <c r="G343" s="2">
        <v>154000</v>
      </c>
      <c r="H343" s="2">
        <v>106153981</v>
      </c>
      <c r="I343" s="15">
        <v>3.8541666666666668E-3</v>
      </c>
      <c r="J343" s="8">
        <v>333</v>
      </c>
      <c r="K343" s="9">
        <v>44337</v>
      </c>
      <c r="L343" s="2">
        <v>8800</v>
      </c>
      <c r="M343" s="2" t="s">
        <v>27</v>
      </c>
      <c r="N343" s="2" t="s">
        <v>28</v>
      </c>
      <c r="O343" s="2" t="s">
        <v>28</v>
      </c>
      <c r="P343" s="2">
        <v>0</v>
      </c>
      <c r="Q343" s="2">
        <v>542</v>
      </c>
      <c r="R343" s="9">
        <v>44825</v>
      </c>
      <c r="S343" s="2">
        <v>1080</v>
      </c>
      <c r="T343" s="2">
        <v>331</v>
      </c>
      <c r="U343" s="2">
        <v>15</v>
      </c>
      <c r="V343" s="2" t="s">
        <v>29</v>
      </c>
      <c r="W343" s="2">
        <v>0</v>
      </c>
      <c r="X343" s="2" t="s">
        <v>598</v>
      </c>
      <c r="Y343" s="6" t="str" cm="1">
        <f t="array" ref="Y343">_xlfn.IFS(Table1[[#This Row],[Duration in Seconds]]&lt;120,"Very short",Table1[[#This Row],[Duration in Seconds]]&lt;360,"Short",Table1[[#This Row],[Duration in Seconds]]&lt;600,"Medium",Table1[[#This Row],[Duration in Seconds]]&lt;1800,"Long",Table1[[#This Row],[Duration in Seconds]]&gt;1800,"Very Long")</f>
        <v>Short</v>
      </c>
    </row>
    <row r="344" spans="1:25" x14ac:dyDescent="0.3">
      <c r="A344" s="18" t="s">
        <v>2427</v>
      </c>
      <c r="B344" s="54">
        <v>1119370</v>
      </c>
      <c r="C344" s="2" t="s">
        <v>2428</v>
      </c>
      <c r="D344" s="2" t="s">
        <v>1766</v>
      </c>
      <c r="E344" s="2" t="s">
        <v>1767</v>
      </c>
      <c r="F344" s="2" t="s">
        <v>26</v>
      </c>
      <c r="G344" s="6">
        <v>4220000</v>
      </c>
      <c r="H344" s="6">
        <v>310624827</v>
      </c>
      <c r="I344" s="15">
        <v>1.3599537037037037E-2</v>
      </c>
      <c r="J344" s="8">
        <v>1175</v>
      </c>
      <c r="K344" s="9">
        <v>44795</v>
      </c>
      <c r="L344" s="6">
        <v>33000</v>
      </c>
      <c r="M344" s="2" t="s">
        <v>27</v>
      </c>
      <c r="N344" s="2" t="s">
        <v>28</v>
      </c>
      <c r="O344" s="2" t="s">
        <v>28</v>
      </c>
      <c r="P344" s="2">
        <v>0</v>
      </c>
      <c r="Q344" s="2">
        <v>1049</v>
      </c>
      <c r="R344" s="9">
        <v>44826</v>
      </c>
      <c r="S344" s="2">
        <v>1080</v>
      </c>
      <c r="T344" s="2">
        <v>253</v>
      </c>
      <c r="U344" s="2">
        <v>25</v>
      </c>
      <c r="V344" s="2" t="s">
        <v>29</v>
      </c>
      <c r="W344" s="2">
        <v>1</v>
      </c>
      <c r="X344" s="2" t="s">
        <v>2488</v>
      </c>
      <c r="Y344" s="6" t="str" cm="1">
        <f t="array" ref="Y344">_xlfn.IFS(Table1[[#This Row],[Duration in Seconds]]&lt;120,"Very short",Table1[[#This Row],[Duration in Seconds]]&lt;360,"Short",Table1[[#This Row],[Duration in Seconds]]&lt;600,"Medium",Table1[[#This Row],[Duration in Seconds]]&lt;1800,"Long",Table1[[#This Row],[Duration in Seconds]]&gt;1800,"Very Long")</f>
        <v>Long</v>
      </c>
    </row>
    <row r="345" spans="1:25" x14ac:dyDescent="0.3">
      <c r="A345" s="18" t="s">
        <v>2482</v>
      </c>
      <c r="B345" s="54">
        <v>5164020</v>
      </c>
      <c r="C345" s="2" t="s">
        <v>2483</v>
      </c>
      <c r="D345" s="2" t="s">
        <v>2478</v>
      </c>
      <c r="E345" s="2" t="s">
        <v>2479</v>
      </c>
      <c r="F345" s="2" t="s">
        <v>54</v>
      </c>
      <c r="G345" s="6">
        <v>14200000</v>
      </c>
      <c r="H345" s="6">
        <v>5647480813</v>
      </c>
      <c r="I345" s="15">
        <v>2.6388888888888885E-3</v>
      </c>
      <c r="J345" s="8">
        <v>228</v>
      </c>
      <c r="K345" s="9">
        <v>43382</v>
      </c>
      <c r="L345" s="6">
        <v>30000</v>
      </c>
      <c r="M345" s="2" t="s">
        <v>27</v>
      </c>
      <c r="N345" s="2" t="s">
        <v>28</v>
      </c>
      <c r="O345" s="2" t="s">
        <v>28</v>
      </c>
      <c r="P345" s="2">
        <v>1</v>
      </c>
      <c r="Q345" s="2">
        <v>4045</v>
      </c>
      <c r="R345" s="9">
        <v>44795</v>
      </c>
      <c r="S345" s="2">
        <v>1080</v>
      </c>
      <c r="T345" s="2">
        <v>12552</v>
      </c>
      <c r="U345" s="2">
        <v>527</v>
      </c>
      <c r="V345" s="2" t="s">
        <v>29</v>
      </c>
      <c r="W345" s="2">
        <v>8</v>
      </c>
      <c r="X345" s="2" t="s">
        <v>2488</v>
      </c>
      <c r="Y345" s="6" t="str" cm="1">
        <f t="array" ref="Y345">_xlfn.IFS(Table1[[#This Row],[Duration in Seconds]]&lt;120,"Very short",Table1[[#This Row],[Duration in Seconds]]&lt;360,"Short",Table1[[#This Row],[Duration in Seconds]]&lt;600,"Medium",Table1[[#This Row],[Duration in Seconds]]&lt;1800,"Long",Table1[[#This Row],[Duration in Seconds]]&gt;1800,"Very Long")</f>
        <v>Short</v>
      </c>
    </row>
    <row r="346" spans="1:25" x14ac:dyDescent="0.3">
      <c r="A346" s="18" t="s">
        <v>1144</v>
      </c>
      <c r="B346" s="54">
        <v>117896</v>
      </c>
      <c r="C346" s="2" t="s">
        <v>1145</v>
      </c>
      <c r="D346" s="2" t="s">
        <v>1140</v>
      </c>
      <c r="E346" s="2" t="s">
        <v>1141</v>
      </c>
      <c r="F346" s="2" t="s">
        <v>26</v>
      </c>
      <c r="G346" s="2">
        <v>41500000</v>
      </c>
      <c r="H346" s="2">
        <v>329727112</v>
      </c>
      <c r="I346" s="15">
        <v>1.3472222222222221E-2</v>
      </c>
      <c r="J346" s="8">
        <v>1164</v>
      </c>
      <c r="K346" s="9">
        <v>44810</v>
      </c>
      <c r="L346" s="2">
        <v>3300</v>
      </c>
      <c r="M346" s="2" t="s">
        <v>27</v>
      </c>
      <c r="N346" s="2" t="s">
        <v>28</v>
      </c>
      <c r="O346" s="2" t="s">
        <v>28</v>
      </c>
      <c r="P346" s="2">
        <v>0</v>
      </c>
      <c r="Q346" s="2">
        <v>167</v>
      </c>
      <c r="R346" s="9">
        <v>44826</v>
      </c>
      <c r="S346" s="2">
        <v>2160</v>
      </c>
      <c r="T346" s="2">
        <v>739</v>
      </c>
      <c r="U346" s="2">
        <v>44</v>
      </c>
      <c r="V346" s="2" t="s">
        <v>29</v>
      </c>
      <c r="W346" s="2">
        <v>2</v>
      </c>
      <c r="X346" s="2" t="s">
        <v>598</v>
      </c>
      <c r="Y346" s="6" t="str" cm="1">
        <f t="array" ref="Y346">_xlfn.IFS(Table1[[#This Row],[Duration in Seconds]]&lt;120,"Very short",Table1[[#This Row],[Duration in Seconds]]&lt;360,"Short",Table1[[#This Row],[Duration in Seconds]]&lt;600,"Medium",Table1[[#This Row],[Duration in Seconds]]&lt;1800,"Long",Table1[[#This Row],[Duration in Seconds]]&gt;1800,"Very Long")</f>
        <v>Long</v>
      </c>
    </row>
    <row r="347" spans="1:25" x14ac:dyDescent="0.3">
      <c r="A347" s="18" t="s">
        <v>1683</v>
      </c>
      <c r="B347" s="54">
        <v>191487</v>
      </c>
      <c r="C347" s="3" t="s">
        <v>1684</v>
      </c>
      <c r="D347" s="3" t="s">
        <v>1685</v>
      </c>
      <c r="E347" s="2" t="s">
        <v>1686</v>
      </c>
      <c r="F347" s="3" t="s">
        <v>26</v>
      </c>
      <c r="G347" s="6">
        <v>1290000</v>
      </c>
      <c r="H347" s="2">
        <v>300296063</v>
      </c>
      <c r="I347" s="16">
        <v>1.5740740740740741E-3</v>
      </c>
      <c r="J347" s="8">
        <v>136</v>
      </c>
      <c r="K347" s="9">
        <v>44800</v>
      </c>
      <c r="L347" s="6">
        <v>10000</v>
      </c>
      <c r="M347" s="2" t="s">
        <v>27</v>
      </c>
      <c r="N347" s="2" t="s">
        <v>28</v>
      </c>
      <c r="O347" s="2" t="s">
        <v>28</v>
      </c>
      <c r="P347" s="2">
        <v>0</v>
      </c>
      <c r="Q347" s="6">
        <v>861</v>
      </c>
      <c r="R347" s="9">
        <v>44801</v>
      </c>
      <c r="S347" s="2">
        <v>2160</v>
      </c>
      <c r="T347" s="2">
        <v>389</v>
      </c>
      <c r="U347" s="2">
        <v>3</v>
      </c>
      <c r="V347" s="2" t="s">
        <v>29</v>
      </c>
      <c r="W347" s="2">
        <v>0</v>
      </c>
      <c r="X347" s="2" t="s">
        <v>1719</v>
      </c>
      <c r="Y347" s="6" t="str" cm="1">
        <f t="array" ref="Y347">_xlfn.IFS(Table1[[#This Row],[Duration in Seconds]]&lt;120,"Very short",Table1[[#This Row],[Duration in Seconds]]&lt;360,"Short",Table1[[#This Row],[Duration in Seconds]]&lt;600,"Medium",Table1[[#This Row],[Duration in Seconds]]&lt;1800,"Long",Table1[[#This Row],[Duration in Seconds]]&gt;1800,"Very Long")</f>
        <v>Short</v>
      </c>
    </row>
    <row r="348" spans="1:25" x14ac:dyDescent="0.3">
      <c r="A348" s="18" t="s">
        <v>2989</v>
      </c>
      <c r="B348" s="54">
        <v>73635</v>
      </c>
      <c r="C348" s="4" t="s">
        <v>1537</v>
      </c>
      <c r="D348" s="3" t="s">
        <v>1538</v>
      </c>
      <c r="E348" s="3" t="s">
        <v>1539</v>
      </c>
      <c r="F348" s="2" t="s">
        <v>26</v>
      </c>
      <c r="G348" s="6">
        <v>91600</v>
      </c>
      <c r="H348" s="2">
        <v>18751275</v>
      </c>
      <c r="I348" s="16">
        <v>9.3055555555555548E-3</v>
      </c>
      <c r="J348" s="8">
        <v>804</v>
      </c>
      <c r="K348" s="9">
        <v>44735</v>
      </c>
      <c r="L348" s="6">
        <v>2400</v>
      </c>
      <c r="M348" s="2" t="s">
        <v>27</v>
      </c>
      <c r="N348" s="2" t="s">
        <v>28</v>
      </c>
      <c r="O348" s="2" t="s">
        <v>28</v>
      </c>
      <c r="P348" s="2">
        <v>1</v>
      </c>
      <c r="Q348" s="6">
        <v>125</v>
      </c>
      <c r="R348" s="9">
        <v>44765</v>
      </c>
      <c r="S348" s="2">
        <v>1080</v>
      </c>
      <c r="T348" s="2">
        <v>281</v>
      </c>
      <c r="U348" s="2">
        <v>4</v>
      </c>
      <c r="V348" s="2" t="s">
        <v>29</v>
      </c>
      <c r="W348" s="2">
        <v>0</v>
      </c>
      <c r="X348" s="2" t="s">
        <v>1719</v>
      </c>
      <c r="Y348" s="6" t="str" cm="1">
        <f t="array" ref="Y348">_xlfn.IFS(Table1[[#This Row],[Duration in Seconds]]&lt;120,"Very short",Table1[[#This Row],[Duration in Seconds]]&lt;360,"Short",Table1[[#This Row],[Duration in Seconds]]&lt;600,"Medium",Table1[[#This Row],[Duration in Seconds]]&lt;1800,"Long",Table1[[#This Row],[Duration in Seconds]]&gt;1800,"Very Long")</f>
        <v>Long</v>
      </c>
    </row>
    <row r="349" spans="1:25" x14ac:dyDescent="0.3">
      <c r="A349" s="18" t="s">
        <v>2332</v>
      </c>
      <c r="B349" s="54">
        <v>201595</v>
      </c>
      <c r="C349" s="2" t="s">
        <v>2333</v>
      </c>
      <c r="D349" s="2" t="s">
        <v>2334</v>
      </c>
      <c r="E349" s="2" t="s">
        <v>2335</v>
      </c>
      <c r="F349" s="2" t="s">
        <v>54</v>
      </c>
      <c r="G349" s="6">
        <v>9440000</v>
      </c>
      <c r="H349" s="6">
        <v>2963581800</v>
      </c>
      <c r="I349" s="17">
        <v>1.7708333333333332E-3</v>
      </c>
      <c r="J349" s="8">
        <v>153</v>
      </c>
      <c r="K349" s="9">
        <v>44713</v>
      </c>
      <c r="L349" s="6">
        <v>1700</v>
      </c>
      <c r="M349" s="2" t="s">
        <v>27</v>
      </c>
      <c r="N349" s="2" t="s">
        <v>28</v>
      </c>
      <c r="O349" s="2" t="s">
        <v>28</v>
      </c>
      <c r="P349" s="2">
        <v>3</v>
      </c>
      <c r="Q349" s="2">
        <v>310</v>
      </c>
      <c r="R349" s="9">
        <v>44824</v>
      </c>
      <c r="S349" s="2">
        <v>1080</v>
      </c>
      <c r="T349" s="2">
        <v>99414</v>
      </c>
      <c r="U349" s="2">
        <v>56</v>
      </c>
      <c r="V349" s="2" t="s">
        <v>29</v>
      </c>
      <c r="W349" s="2">
        <v>174</v>
      </c>
      <c r="X349" s="2" t="s">
        <v>2488</v>
      </c>
      <c r="Y349" s="6" t="str" cm="1">
        <f t="array" ref="Y349">_xlfn.IFS(Table1[[#This Row],[Duration in Seconds]]&lt;120,"Very short",Table1[[#This Row],[Duration in Seconds]]&lt;360,"Short",Table1[[#This Row],[Duration in Seconds]]&lt;600,"Medium",Table1[[#This Row],[Duration in Seconds]]&lt;1800,"Long",Table1[[#This Row],[Duration in Seconds]]&gt;1800,"Very Long")</f>
        <v>Short</v>
      </c>
    </row>
    <row r="350" spans="1:25" x14ac:dyDescent="0.3">
      <c r="A350" s="18" t="s">
        <v>1728</v>
      </c>
      <c r="B350" s="54">
        <v>1901480</v>
      </c>
      <c r="C350" s="2" t="s">
        <v>1729</v>
      </c>
      <c r="D350" s="2" t="s">
        <v>1730</v>
      </c>
      <c r="E350" s="2" t="s">
        <v>1731</v>
      </c>
      <c r="F350" s="2" t="s">
        <v>26</v>
      </c>
      <c r="G350" s="6">
        <v>4550000</v>
      </c>
      <c r="H350" s="6">
        <v>166736995</v>
      </c>
      <c r="I350" s="15">
        <v>1.3946759259259258E-2</v>
      </c>
      <c r="J350" s="8">
        <v>1205</v>
      </c>
      <c r="K350" s="13">
        <v>42945</v>
      </c>
      <c r="L350" s="6">
        <v>44000</v>
      </c>
      <c r="M350" s="2" t="s">
        <v>27</v>
      </c>
      <c r="N350" s="2" t="s">
        <v>28</v>
      </c>
      <c r="O350" s="2" t="s">
        <v>28</v>
      </c>
      <c r="P350" s="2">
        <v>0</v>
      </c>
      <c r="Q350" s="6">
        <v>1455</v>
      </c>
      <c r="R350" s="13">
        <v>44825</v>
      </c>
      <c r="S350" s="2">
        <v>1080</v>
      </c>
      <c r="T350" s="6">
        <v>273</v>
      </c>
      <c r="U350" s="2">
        <v>7</v>
      </c>
      <c r="V350" s="2" t="s">
        <v>29</v>
      </c>
      <c r="W350" s="2">
        <v>0</v>
      </c>
      <c r="X350" s="2" t="s">
        <v>2011</v>
      </c>
      <c r="Y350" s="6" t="str" cm="1">
        <f t="array" ref="Y350">_xlfn.IFS(Table1[[#This Row],[Duration in Seconds]]&lt;120,"Very short",Table1[[#This Row],[Duration in Seconds]]&lt;360,"Short",Table1[[#This Row],[Duration in Seconds]]&lt;600,"Medium",Table1[[#This Row],[Duration in Seconds]]&lt;1800,"Long",Table1[[#This Row],[Duration in Seconds]]&gt;1800,"Very Long")</f>
        <v>Long</v>
      </c>
    </row>
    <row r="351" spans="1:25" x14ac:dyDescent="0.3">
      <c r="A351" s="18" t="s">
        <v>1426</v>
      </c>
      <c r="B351" s="54">
        <v>127181</v>
      </c>
      <c r="C351" s="14" t="s">
        <v>1427</v>
      </c>
      <c r="D351" s="3" t="s">
        <v>1428</v>
      </c>
      <c r="E351" s="3" t="s">
        <v>1429</v>
      </c>
      <c r="F351" s="2" t="s">
        <v>26</v>
      </c>
      <c r="G351" s="6">
        <v>476000</v>
      </c>
      <c r="H351" s="20">
        <v>156752729</v>
      </c>
      <c r="I351" s="16">
        <v>1.2534722222222223E-2</v>
      </c>
      <c r="J351" s="8">
        <v>1083</v>
      </c>
      <c r="K351" s="9">
        <v>44817</v>
      </c>
      <c r="L351" s="6">
        <v>7700</v>
      </c>
      <c r="M351" s="2" t="s">
        <v>27</v>
      </c>
      <c r="N351" s="2" t="s">
        <v>29</v>
      </c>
      <c r="O351" s="2" t="s">
        <v>28</v>
      </c>
      <c r="P351" s="2">
        <v>1</v>
      </c>
      <c r="Q351" s="6">
        <v>311</v>
      </c>
      <c r="R351" s="9">
        <v>44818</v>
      </c>
      <c r="S351" s="2">
        <v>1080</v>
      </c>
      <c r="T351" s="2">
        <v>831</v>
      </c>
      <c r="U351" s="2">
        <v>10</v>
      </c>
      <c r="V351" s="2" t="s">
        <v>29</v>
      </c>
      <c r="W351" s="2">
        <v>0</v>
      </c>
      <c r="X351" s="2" t="s">
        <v>1719</v>
      </c>
      <c r="Y351" s="6" t="str" cm="1">
        <f t="array" ref="Y351">_xlfn.IFS(Table1[[#This Row],[Duration in Seconds]]&lt;120,"Very short",Table1[[#This Row],[Duration in Seconds]]&lt;360,"Short",Table1[[#This Row],[Duration in Seconds]]&lt;600,"Medium",Table1[[#This Row],[Duration in Seconds]]&lt;1800,"Long",Table1[[#This Row],[Duration in Seconds]]&gt;1800,"Very Long")</f>
        <v>Long</v>
      </c>
    </row>
    <row r="352" spans="1:25" x14ac:dyDescent="0.3">
      <c r="A352" s="18" t="s">
        <v>1947</v>
      </c>
      <c r="B352" s="54">
        <v>182941</v>
      </c>
      <c r="C352" s="2" t="s">
        <v>1948</v>
      </c>
      <c r="D352" s="2" t="s">
        <v>1949</v>
      </c>
      <c r="E352" s="2" t="s">
        <v>1950</v>
      </c>
      <c r="F352" s="2" t="s">
        <v>54</v>
      </c>
      <c r="G352" s="6">
        <v>421000</v>
      </c>
      <c r="H352" s="6">
        <v>53275495</v>
      </c>
      <c r="I352" s="15">
        <v>1.0335648148148148E-2</v>
      </c>
      <c r="J352" s="8">
        <v>893</v>
      </c>
      <c r="K352" s="13">
        <v>44798</v>
      </c>
      <c r="L352" s="6">
        <v>2500</v>
      </c>
      <c r="M352" s="2" t="s">
        <v>27</v>
      </c>
      <c r="N352" s="2" t="s">
        <v>28</v>
      </c>
      <c r="O352" s="2" t="s">
        <v>28</v>
      </c>
      <c r="P352" s="2">
        <v>4</v>
      </c>
      <c r="Q352" s="6">
        <v>174</v>
      </c>
      <c r="R352" s="13">
        <v>44822</v>
      </c>
      <c r="S352" s="2">
        <v>2160</v>
      </c>
      <c r="T352" s="6">
        <v>451</v>
      </c>
      <c r="U352" s="2">
        <v>63</v>
      </c>
      <c r="V352" s="2" t="s">
        <v>29</v>
      </c>
      <c r="W352" s="2">
        <v>0</v>
      </c>
      <c r="X352" s="2" t="s">
        <v>2011</v>
      </c>
      <c r="Y352" s="6" t="str" cm="1">
        <f t="array" ref="Y352">_xlfn.IFS(Table1[[#This Row],[Duration in Seconds]]&lt;120,"Very short",Table1[[#This Row],[Duration in Seconds]]&lt;360,"Short",Table1[[#This Row],[Duration in Seconds]]&lt;600,"Medium",Table1[[#This Row],[Duration in Seconds]]&lt;1800,"Long",Table1[[#This Row],[Duration in Seconds]]&gt;1800,"Very Long")</f>
        <v>Long</v>
      </c>
    </row>
    <row r="353" spans="1:25" x14ac:dyDescent="0.3">
      <c r="A353" s="18" t="s">
        <v>1109</v>
      </c>
      <c r="B353" s="54">
        <v>71953112</v>
      </c>
      <c r="C353" s="2" t="s">
        <v>1110</v>
      </c>
      <c r="D353" s="2" t="s">
        <v>1111</v>
      </c>
      <c r="E353" s="2" t="s">
        <v>357</v>
      </c>
      <c r="F353" s="2" t="s">
        <v>26</v>
      </c>
      <c r="G353" s="2">
        <v>71800000</v>
      </c>
      <c r="H353" s="2">
        <v>620960291</v>
      </c>
      <c r="I353" s="17">
        <v>8.113425925925925E-3</v>
      </c>
      <c r="J353" s="8">
        <v>701</v>
      </c>
      <c r="K353" s="9">
        <v>42496</v>
      </c>
      <c r="L353" s="2">
        <v>1900000</v>
      </c>
      <c r="M353" s="2" t="s">
        <v>73</v>
      </c>
      <c r="N353" s="2" t="s">
        <v>29</v>
      </c>
      <c r="O353" s="2" t="s">
        <v>28</v>
      </c>
      <c r="P353" s="2">
        <v>0</v>
      </c>
      <c r="Q353" s="2">
        <v>24014</v>
      </c>
      <c r="R353" s="9">
        <v>44827</v>
      </c>
      <c r="S353" s="2">
        <v>1080</v>
      </c>
      <c r="T353" s="2">
        <v>120</v>
      </c>
      <c r="U353" s="2">
        <v>2</v>
      </c>
      <c r="V353" s="2" t="s">
        <v>29</v>
      </c>
      <c r="W353" s="2">
        <v>2</v>
      </c>
      <c r="X353" s="2" t="s">
        <v>598</v>
      </c>
      <c r="Y353" s="6" t="str" cm="1">
        <f t="array" ref="Y353">_xlfn.IFS(Table1[[#This Row],[Duration in Seconds]]&lt;120,"Very short",Table1[[#This Row],[Duration in Seconds]]&lt;360,"Short",Table1[[#This Row],[Duration in Seconds]]&lt;600,"Medium",Table1[[#This Row],[Duration in Seconds]]&lt;1800,"Long",Table1[[#This Row],[Duration in Seconds]]&gt;1800,"Very Long")</f>
        <v>Long</v>
      </c>
    </row>
    <row r="354" spans="1:25" x14ac:dyDescent="0.3">
      <c r="A354" s="18" t="s">
        <v>2248</v>
      </c>
      <c r="B354" s="54">
        <v>650679</v>
      </c>
      <c r="C354" s="2" t="s">
        <v>2249</v>
      </c>
      <c r="D354" s="2" t="s">
        <v>2250</v>
      </c>
      <c r="E354" s="2"/>
      <c r="F354" s="2" t="s">
        <v>54</v>
      </c>
      <c r="G354" s="6">
        <v>6070000</v>
      </c>
      <c r="H354" s="6">
        <v>2384591534</v>
      </c>
      <c r="I354" s="17">
        <v>8.217592592592594E-3</v>
      </c>
      <c r="J354" s="8">
        <v>710</v>
      </c>
      <c r="K354" s="9">
        <v>43184</v>
      </c>
      <c r="L354" s="6">
        <v>9700</v>
      </c>
      <c r="M354" s="2" t="s">
        <v>27</v>
      </c>
      <c r="N354" s="2" t="s">
        <v>28</v>
      </c>
      <c r="O354" s="2" t="s">
        <v>28</v>
      </c>
      <c r="P354" s="2">
        <v>0</v>
      </c>
      <c r="Q354" s="2">
        <v>446</v>
      </c>
      <c r="R354" s="9">
        <v>44761</v>
      </c>
      <c r="S354" s="2">
        <v>1080</v>
      </c>
      <c r="T354" s="2">
        <v>2799</v>
      </c>
      <c r="U354" s="2">
        <v>40</v>
      </c>
      <c r="V354" s="2" t="s">
        <v>29</v>
      </c>
      <c r="W354" s="2">
        <v>0</v>
      </c>
      <c r="X354" s="2" t="s">
        <v>2488</v>
      </c>
      <c r="Y354" s="6" t="str" cm="1">
        <f t="array" ref="Y354">_xlfn.IFS(Table1[[#This Row],[Duration in Seconds]]&lt;120,"Very short",Table1[[#This Row],[Duration in Seconds]]&lt;360,"Short",Table1[[#This Row],[Duration in Seconds]]&lt;600,"Medium",Table1[[#This Row],[Duration in Seconds]]&lt;1800,"Long",Table1[[#This Row],[Duration in Seconds]]&gt;1800,"Very Long")</f>
        <v>Long</v>
      </c>
    </row>
    <row r="355" spans="1:25" x14ac:dyDescent="0.3">
      <c r="A355" s="18" t="s">
        <v>2265</v>
      </c>
      <c r="B355" s="54">
        <v>23520738</v>
      </c>
      <c r="C355" s="2" t="s">
        <v>2266</v>
      </c>
      <c r="D355" s="2" t="s">
        <v>2267</v>
      </c>
      <c r="E355" s="2" t="s">
        <v>341</v>
      </c>
      <c r="F355" s="2" t="s">
        <v>26</v>
      </c>
      <c r="G355" s="6">
        <v>15000000</v>
      </c>
      <c r="H355" s="6">
        <v>1672855100</v>
      </c>
      <c r="I355" s="17">
        <v>3.4722222222222224E-2</v>
      </c>
      <c r="J355" s="8">
        <v>3000</v>
      </c>
      <c r="K355" s="9">
        <v>44487</v>
      </c>
      <c r="L355" s="6">
        <v>1700000</v>
      </c>
      <c r="M355" s="2" t="s">
        <v>73</v>
      </c>
      <c r="N355" s="2" t="s">
        <v>28</v>
      </c>
      <c r="O355" s="2" t="s">
        <v>28</v>
      </c>
      <c r="P355" s="2">
        <v>0</v>
      </c>
      <c r="Q355" s="2">
        <v>72400</v>
      </c>
      <c r="R355" s="9">
        <v>44826</v>
      </c>
      <c r="S355" s="2">
        <v>1080</v>
      </c>
      <c r="T355" s="2">
        <v>160</v>
      </c>
      <c r="U355" s="2">
        <v>2</v>
      </c>
      <c r="V355" s="2" t="s">
        <v>29</v>
      </c>
      <c r="W355" s="2">
        <v>0</v>
      </c>
      <c r="X355" s="2" t="s">
        <v>2488</v>
      </c>
      <c r="Y355" s="6" t="str" cm="1">
        <f t="array" ref="Y355">_xlfn.IFS(Table1[[#This Row],[Duration in Seconds]]&lt;120,"Very short",Table1[[#This Row],[Duration in Seconds]]&lt;360,"Short",Table1[[#This Row],[Duration in Seconds]]&lt;600,"Medium",Table1[[#This Row],[Duration in Seconds]]&lt;1800,"Long",Table1[[#This Row],[Duration in Seconds]]&gt;1800,"Very Long")</f>
        <v>Very Long</v>
      </c>
    </row>
    <row r="356" spans="1:25" x14ac:dyDescent="0.3">
      <c r="A356" s="18" t="s">
        <v>1049</v>
      </c>
      <c r="B356" s="54">
        <v>20759983</v>
      </c>
      <c r="C356" s="2" t="s">
        <v>1050</v>
      </c>
      <c r="D356" s="2" t="s">
        <v>1051</v>
      </c>
      <c r="E356" s="2" t="s">
        <v>1052</v>
      </c>
      <c r="F356" s="2" t="s">
        <v>54</v>
      </c>
      <c r="G356" s="2">
        <v>58500000</v>
      </c>
      <c r="H356" s="2">
        <v>973013708</v>
      </c>
      <c r="I356" s="17">
        <v>7.858796296296296E-3</v>
      </c>
      <c r="J356" s="8">
        <v>679</v>
      </c>
      <c r="K356" s="9">
        <v>43390</v>
      </c>
      <c r="L356" s="2">
        <v>660000</v>
      </c>
      <c r="M356" s="2" t="s">
        <v>73</v>
      </c>
      <c r="N356" s="2" t="s">
        <v>625</v>
      </c>
      <c r="O356" s="2" t="s">
        <v>28</v>
      </c>
      <c r="P356" s="2">
        <v>0</v>
      </c>
      <c r="Q356" s="2">
        <v>27900</v>
      </c>
      <c r="R356" s="9">
        <v>44827</v>
      </c>
      <c r="S356" s="2">
        <v>1080</v>
      </c>
      <c r="T356" s="2">
        <v>306</v>
      </c>
      <c r="U356" s="2">
        <v>30</v>
      </c>
      <c r="V356" s="2" t="s">
        <v>29</v>
      </c>
      <c r="W356" s="2">
        <v>12</v>
      </c>
      <c r="X356" s="2" t="s">
        <v>598</v>
      </c>
      <c r="Y356" s="6" t="str" cm="1">
        <f t="array" ref="Y356">_xlfn.IFS(Table1[[#This Row],[Duration in Seconds]]&lt;120,"Very short",Table1[[#This Row],[Duration in Seconds]]&lt;360,"Short",Table1[[#This Row],[Duration in Seconds]]&lt;600,"Medium",Table1[[#This Row],[Duration in Seconds]]&lt;1800,"Long",Table1[[#This Row],[Duration in Seconds]]&gt;1800,"Very Long")</f>
        <v>Long</v>
      </c>
    </row>
    <row r="357" spans="1:25" x14ac:dyDescent="0.3">
      <c r="A357" s="18" t="s">
        <v>971</v>
      </c>
      <c r="B357" s="54">
        <v>131008</v>
      </c>
      <c r="C357" s="2" t="s">
        <v>972</v>
      </c>
      <c r="D357" s="2" t="s">
        <v>967</v>
      </c>
      <c r="E357" s="2" t="s">
        <v>968</v>
      </c>
      <c r="F357" s="2" t="s">
        <v>54</v>
      </c>
      <c r="G357" s="2">
        <v>89800000</v>
      </c>
      <c r="H357" s="2">
        <v>6300485808</v>
      </c>
      <c r="I357" s="15">
        <v>3.9930555555555561E-3</v>
      </c>
      <c r="J357" s="8">
        <v>345</v>
      </c>
      <c r="K357" s="9">
        <v>44818</v>
      </c>
      <c r="L357" s="2">
        <v>3800</v>
      </c>
      <c r="M357" s="2" t="s">
        <v>73</v>
      </c>
      <c r="N357" s="2" t="s">
        <v>625</v>
      </c>
      <c r="O357" s="2" t="s">
        <v>28</v>
      </c>
      <c r="P357" s="2">
        <v>3</v>
      </c>
      <c r="Q357" s="2">
        <v>97</v>
      </c>
      <c r="R357" s="9">
        <v>44821</v>
      </c>
      <c r="S357" s="2">
        <v>2160</v>
      </c>
      <c r="T357" s="2">
        <v>4572</v>
      </c>
      <c r="U357" s="2">
        <v>122</v>
      </c>
      <c r="V357" s="2" t="s">
        <v>29</v>
      </c>
      <c r="W357" s="2">
        <v>10</v>
      </c>
      <c r="X357" s="2" t="s">
        <v>598</v>
      </c>
      <c r="Y357" s="6" t="str" cm="1">
        <f t="array" ref="Y357">_xlfn.IFS(Table1[[#This Row],[Duration in Seconds]]&lt;120,"Very short",Table1[[#This Row],[Duration in Seconds]]&lt;360,"Short",Table1[[#This Row],[Duration in Seconds]]&lt;600,"Medium",Table1[[#This Row],[Duration in Seconds]]&lt;1800,"Long",Table1[[#This Row],[Duration in Seconds]]&gt;1800,"Very Long")</f>
        <v>Short</v>
      </c>
    </row>
    <row r="358" spans="1:25" x14ac:dyDescent="0.3">
      <c r="A358" s="18" t="s">
        <v>1680</v>
      </c>
      <c r="B358" s="54">
        <v>825370</v>
      </c>
      <c r="C358" s="3" t="s">
        <v>1681</v>
      </c>
      <c r="D358" s="3" t="s">
        <v>1682</v>
      </c>
      <c r="E358" s="2" t="s">
        <v>475</v>
      </c>
      <c r="F358" s="2"/>
      <c r="G358" s="6">
        <v>3900000</v>
      </c>
      <c r="H358" s="2">
        <v>910958545</v>
      </c>
      <c r="I358" s="16">
        <v>3.412037037037037E-2</v>
      </c>
      <c r="J358" s="8">
        <v>2948</v>
      </c>
      <c r="K358" s="9">
        <v>44794</v>
      </c>
      <c r="L358" s="6">
        <v>7100</v>
      </c>
      <c r="M358" s="2" t="s">
        <v>27</v>
      </c>
      <c r="N358" s="2" t="s">
        <v>28</v>
      </c>
      <c r="O358" s="2" t="s">
        <v>28</v>
      </c>
      <c r="P358" s="2">
        <v>1</v>
      </c>
      <c r="Q358" s="6">
        <v>719</v>
      </c>
      <c r="R358" s="9">
        <v>44795</v>
      </c>
      <c r="S358" s="2">
        <v>1080</v>
      </c>
      <c r="T358" s="2">
        <v>703</v>
      </c>
      <c r="U358" s="2">
        <v>12</v>
      </c>
      <c r="V358" s="2" t="s">
        <v>29</v>
      </c>
      <c r="W358" s="2">
        <v>7</v>
      </c>
      <c r="X358" s="2" t="s">
        <v>1719</v>
      </c>
      <c r="Y358" s="6" t="str" cm="1">
        <f t="array" ref="Y358">_xlfn.IFS(Table1[[#This Row],[Duration in Seconds]]&lt;120,"Very short",Table1[[#This Row],[Duration in Seconds]]&lt;360,"Short",Table1[[#This Row],[Duration in Seconds]]&lt;600,"Medium",Table1[[#This Row],[Duration in Seconds]]&lt;1800,"Long",Table1[[#This Row],[Duration in Seconds]]&gt;1800,"Very Long")</f>
        <v>Very Long</v>
      </c>
    </row>
    <row r="359" spans="1:25" x14ac:dyDescent="0.3">
      <c r="A359" s="18" t="s">
        <v>1057</v>
      </c>
      <c r="B359" s="54">
        <v>659492</v>
      </c>
      <c r="C359" s="2" t="s">
        <v>1058</v>
      </c>
      <c r="D359" s="2" t="s">
        <v>1051</v>
      </c>
      <c r="E359" s="2" t="s">
        <v>1052</v>
      </c>
      <c r="F359" s="2" t="s">
        <v>54</v>
      </c>
      <c r="G359" s="2">
        <v>58500000</v>
      </c>
      <c r="H359" s="2">
        <v>973013708</v>
      </c>
      <c r="I359" s="15">
        <v>1.1076388888888887E-2</v>
      </c>
      <c r="J359" s="8">
        <v>957</v>
      </c>
      <c r="K359" s="9">
        <v>44680</v>
      </c>
      <c r="L359" s="2">
        <v>25000</v>
      </c>
      <c r="M359" s="2" t="s">
        <v>73</v>
      </c>
      <c r="N359" s="2" t="s">
        <v>625</v>
      </c>
      <c r="O359" s="2" t="s">
        <v>28</v>
      </c>
      <c r="P359" s="2">
        <v>0</v>
      </c>
      <c r="Q359" s="2">
        <v>605</v>
      </c>
      <c r="R359" s="9">
        <v>44811</v>
      </c>
      <c r="S359" s="2">
        <v>1080</v>
      </c>
      <c r="T359" s="2">
        <v>306</v>
      </c>
      <c r="U359" s="2">
        <v>30</v>
      </c>
      <c r="V359" s="2" t="s">
        <v>29</v>
      </c>
      <c r="W359" s="2">
        <v>12</v>
      </c>
      <c r="X359" s="2" t="s">
        <v>598</v>
      </c>
      <c r="Y359" s="6" t="str" cm="1">
        <f t="array" ref="Y359">_xlfn.IFS(Table1[[#This Row],[Duration in Seconds]]&lt;120,"Very short",Table1[[#This Row],[Duration in Seconds]]&lt;360,"Short",Table1[[#This Row],[Duration in Seconds]]&lt;600,"Medium",Table1[[#This Row],[Duration in Seconds]]&lt;1800,"Long",Table1[[#This Row],[Duration in Seconds]]&gt;1800,"Very Long")</f>
        <v>Long</v>
      </c>
    </row>
    <row r="360" spans="1:25" x14ac:dyDescent="0.3">
      <c r="A360" s="18" t="s">
        <v>2476</v>
      </c>
      <c r="B360" s="54">
        <v>2947177</v>
      </c>
      <c r="C360" s="2" t="s">
        <v>2477</v>
      </c>
      <c r="D360" s="2" t="s">
        <v>2478</v>
      </c>
      <c r="E360" s="2" t="s">
        <v>2479</v>
      </c>
      <c r="F360" s="2" t="s">
        <v>54</v>
      </c>
      <c r="G360" s="6">
        <v>14200000</v>
      </c>
      <c r="H360" s="6">
        <v>5647480813</v>
      </c>
      <c r="I360" s="15">
        <v>1.3738425925925926E-2</v>
      </c>
      <c r="J360" s="8">
        <v>1187</v>
      </c>
      <c r="K360" s="9">
        <v>44826</v>
      </c>
      <c r="L360" s="6">
        <v>17000</v>
      </c>
      <c r="M360" s="2" t="s">
        <v>27</v>
      </c>
      <c r="N360" s="2" t="s">
        <v>28</v>
      </c>
      <c r="O360" s="2" t="s">
        <v>28</v>
      </c>
      <c r="P360" s="2">
        <v>1</v>
      </c>
      <c r="Q360" s="2">
        <v>2480</v>
      </c>
      <c r="R360" s="9">
        <v>44826</v>
      </c>
      <c r="S360" s="2">
        <v>1080</v>
      </c>
      <c r="T360" s="2">
        <v>12552</v>
      </c>
      <c r="U360" s="2">
        <v>527</v>
      </c>
      <c r="V360" s="2" t="s">
        <v>29</v>
      </c>
      <c r="W360" s="2">
        <v>8</v>
      </c>
      <c r="X360" s="2" t="s">
        <v>2488</v>
      </c>
      <c r="Y360" s="6" t="str" cm="1">
        <f t="array" ref="Y360">_xlfn.IFS(Table1[[#This Row],[Duration in Seconds]]&lt;120,"Very short",Table1[[#This Row],[Duration in Seconds]]&lt;360,"Short",Table1[[#This Row],[Duration in Seconds]]&lt;600,"Medium",Table1[[#This Row],[Duration in Seconds]]&lt;1800,"Long",Table1[[#This Row],[Duration in Seconds]]&gt;1800,"Very Long")</f>
        <v>Long</v>
      </c>
    </row>
    <row r="361" spans="1:25" x14ac:dyDescent="0.3">
      <c r="A361" s="18" t="s">
        <v>2437</v>
      </c>
      <c r="B361" s="54">
        <v>1474169</v>
      </c>
      <c r="C361" s="2" t="s">
        <v>2438</v>
      </c>
      <c r="D361" s="2" t="s">
        <v>2435</v>
      </c>
      <c r="E361" s="2" t="s">
        <v>2436</v>
      </c>
      <c r="F361" s="2" t="s">
        <v>26</v>
      </c>
      <c r="G361" s="6">
        <v>4500000</v>
      </c>
      <c r="H361" s="6">
        <v>229547932</v>
      </c>
      <c r="I361" s="15">
        <v>9.4560185185185181E-3</v>
      </c>
      <c r="J361" s="8">
        <v>817</v>
      </c>
      <c r="K361" s="9">
        <v>44158</v>
      </c>
      <c r="L361" s="6">
        <v>58000</v>
      </c>
      <c r="M361" s="2" t="s">
        <v>27</v>
      </c>
      <c r="N361" s="2" t="s">
        <v>28</v>
      </c>
      <c r="O361" s="2" t="s">
        <v>28</v>
      </c>
      <c r="P361" s="2">
        <v>0</v>
      </c>
      <c r="Q361" s="2">
        <v>980</v>
      </c>
      <c r="R361" s="9">
        <v>44826</v>
      </c>
      <c r="S361" s="2">
        <v>1080</v>
      </c>
      <c r="T361" s="2">
        <v>687</v>
      </c>
      <c r="U361" s="2">
        <v>32</v>
      </c>
      <c r="V361" s="2" t="s">
        <v>29</v>
      </c>
      <c r="W361" s="2">
        <v>0</v>
      </c>
      <c r="X361" s="2" t="s">
        <v>2488</v>
      </c>
      <c r="Y361" s="6" t="str" cm="1">
        <f t="array" ref="Y361">_xlfn.IFS(Table1[[#This Row],[Duration in Seconds]]&lt;120,"Very short",Table1[[#This Row],[Duration in Seconds]]&lt;360,"Short",Table1[[#This Row],[Duration in Seconds]]&lt;600,"Medium",Table1[[#This Row],[Duration in Seconds]]&lt;1800,"Long",Table1[[#This Row],[Duration in Seconds]]&gt;1800,"Very Long")</f>
        <v>Long</v>
      </c>
    </row>
    <row r="362" spans="1:25" x14ac:dyDescent="0.3">
      <c r="A362" s="18" t="s">
        <v>1088</v>
      </c>
      <c r="B362" s="54">
        <v>258373029</v>
      </c>
      <c r="C362" s="2" t="s">
        <v>1089</v>
      </c>
      <c r="D362" s="2" t="s">
        <v>1090</v>
      </c>
      <c r="E362" s="2" t="s">
        <v>1091</v>
      </c>
      <c r="F362" s="2" t="s">
        <v>54</v>
      </c>
      <c r="G362" s="2">
        <v>22400000</v>
      </c>
      <c r="H362" s="2">
        <v>9528608381</v>
      </c>
      <c r="I362" s="15">
        <v>1.5011574074074075E-2</v>
      </c>
      <c r="J362" s="8">
        <v>1297</v>
      </c>
      <c r="K362" s="9">
        <v>44520</v>
      </c>
      <c r="L362" s="2">
        <v>1000000</v>
      </c>
      <c r="M362" s="2" t="s">
        <v>27</v>
      </c>
      <c r="N362" s="2" t="s">
        <v>29</v>
      </c>
      <c r="O362" s="2" t="s">
        <v>28</v>
      </c>
      <c r="P362" s="2">
        <v>3</v>
      </c>
      <c r="Q362" s="2">
        <v>0</v>
      </c>
      <c r="R362" s="2" t="s">
        <v>54</v>
      </c>
      <c r="S362" s="2">
        <v>1080</v>
      </c>
      <c r="T362" s="2">
        <v>1754</v>
      </c>
      <c r="U362" s="2">
        <v>82</v>
      </c>
      <c r="V362" s="2" t="s">
        <v>29</v>
      </c>
      <c r="W362" s="2">
        <v>0</v>
      </c>
      <c r="X362" s="2" t="s">
        <v>598</v>
      </c>
      <c r="Y362" s="6" t="str" cm="1">
        <f t="array" ref="Y362">_xlfn.IFS(Table1[[#This Row],[Duration in Seconds]]&lt;120,"Very short",Table1[[#This Row],[Duration in Seconds]]&lt;360,"Short",Table1[[#This Row],[Duration in Seconds]]&lt;600,"Medium",Table1[[#This Row],[Duration in Seconds]]&lt;1800,"Long",Table1[[#This Row],[Duration in Seconds]]&gt;1800,"Very Long")</f>
        <v>Long</v>
      </c>
    </row>
    <row r="363" spans="1:25" x14ac:dyDescent="0.3">
      <c r="A363" s="18" t="s">
        <v>1045</v>
      </c>
      <c r="B363" s="54">
        <v>1847283</v>
      </c>
      <c r="C363" s="2" t="s">
        <v>1046</v>
      </c>
      <c r="D363" s="2" t="s">
        <v>1047</v>
      </c>
      <c r="E363" s="2" t="s">
        <v>1048</v>
      </c>
      <c r="F363" s="2" t="s">
        <v>54</v>
      </c>
      <c r="G363" s="2">
        <v>2670000</v>
      </c>
      <c r="H363" s="2">
        <v>254845629</v>
      </c>
      <c r="I363" s="15">
        <v>1.7557870370370373E-2</v>
      </c>
      <c r="J363" s="8">
        <v>1517</v>
      </c>
      <c r="K363" s="9">
        <v>44525</v>
      </c>
      <c r="L363" s="2">
        <v>41000</v>
      </c>
      <c r="M363" s="2" t="s">
        <v>27</v>
      </c>
      <c r="N363" s="2" t="s">
        <v>28</v>
      </c>
      <c r="O363" s="2" t="s">
        <v>28</v>
      </c>
      <c r="P363" s="2">
        <v>0</v>
      </c>
      <c r="Q363" s="2">
        <v>3008</v>
      </c>
      <c r="R363" s="9">
        <v>44824</v>
      </c>
      <c r="S363" s="2">
        <v>1080</v>
      </c>
      <c r="T363" s="2">
        <v>475</v>
      </c>
      <c r="U363" s="2">
        <v>54</v>
      </c>
      <c r="V363" s="2" t="s">
        <v>29</v>
      </c>
      <c r="W363" s="2">
        <v>70</v>
      </c>
      <c r="X363" s="2" t="s">
        <v>598</v>
      </c>
      <c r="Y363" s="6" t="str" cm="1">
        <f t="array" ref="Y363">_xlfn.IFS(Table1[[#This Row],[Duration in Seconds]]&lt;120,"Very short",Table1[[#This Row],[Duration in Seconds]]&lt;360,"Short",Table1[[#This Row],[Duration in Seconds]]&lt;600,"Medium",Table1[[#This Row],[Duration in Seconds]]&lt;1800,"Long",Table1[[#This Row],[Duration in Seconds]]&gt;1800,"Very Long")</f>
        <v>Long</v>
      </c>
    </row>
    <row r="364" spans="1:25" x14ac:dyDescent="0.3">
      <c r="A364" s="18" t="s">
        <v>806</v>
      </c>
      <c r="B364" s="54">
        <v>10187386</v>
      </c>
      <c r="C364" s="2" t="s">
        <v>807</v>
      </c>
      <c r="D364" s="2" t="s">
        <v>802</v>
      </c>
      <c r="E364" s="2" t="s">
        <v>803</v>
      </c>
      <c r="F364" s="2" t="s">
        <v>54</v>
      </c>
      <c r="G364" s="2">
        <v>4320000</v>
      </c>
      <c r="H364" s="2">
        <v>708836991</v>
      </c>
      <c r="I364" s="15">
        <v>2.9513888888888892E-2</v>
      </c>
      <c r="J364" s="8">
        <v>2550</v>
      </c>
      <c r="K364" s="9">
        <v>42921</v>
      </c>
      <c r="L364" s="2">
        <v>79000</v>
      </c>
      <c r="M364" s="2" t="s">
        <v>27</v>
      </c>
      <c r="N364" s="2" t="s">
        <v>28</v>
      </c>
      <c r="O364" s="2" t="s">
        <v>28</v>
      </c>
      <c r="P364" s="2">
        <v>0</v>
      </c>
      <c r="Q364" s="2">
        <v>7987</v>
      </c>
      <c r="R364" s="9">
        <v>44826</v>
      </c>
      <c r="S364" s="2">
        <v>1080</v>
      </c>
      <c r="T364" s="2">
        <v>857</v>
      </c>
      <c r="U364" s="2">
        <v>22</v>
      </c>
      <c r="V364" s="2" t="s">
        <v>29</v>
      </c>
      <c r="W364" s="2">
        <v>0</v>
      </c>
      <c r="X364" s="2" t="s">
        <v>598</v>
      </c>
      <c r="Y364" s="6" t="str" cm="1">
        <f t="array" ref="Y364">_xlfn.IFS(Table1[[#This Row],[Duration in Seconds]]&lt;120,"Very short",Table1[[#This Row],[Duration in Seconds]]&lt;360,"Short",Table1[[#This Row],[Duration in Seconds]]&lt;600,"Medium",Table1[[#This Row],[Duration in Seconds]]&lt;1800,"Long",Table1[[#This Row],[Duration in Seconds]]&gt;1800,"Very Long")</f>
        <v>Very Long</v>
      </c>
    </row>
    <row r="365" spans="1:25" x14ac:dyDescent="0.3">
      <c r="A365" s="18" t="s">
        <v>2958</v>
      </c>
      <c r="B365" s="54">
        <v>20403</v>
      </c>
      <c r="C365" s="2" t="s">
        <v>2959</v>
      </c>
      <c r="D365" s="2" t="s">
        <v>2952</v>
      </c>
      <c r="E365" s="2" t="s">
        <v>2953</v>
      </c>
      <c r="F365" s="2" t="s">
        <v>26</v>
      </c>
      <c r="G365" s="2">
        <v>29200</v>
      </c>
      <c r="H365" s="2">
        <v>1951843</v>
      </c>
      <c r="I365" s="15">
        <v>5.5092592592592589E-3</v>
      </c>
      <c r="J365" s="8">
        <v>476</v>
      </c>
      <c r="K365" s="9">
        <v>44791</v>
      </c>
      <c r="L365" s="2">
        <v>1200</v>
      </c>
      <c r="M365" s="2" t="s">
        <v>2565</v>
      </c>
      <c r="N365" s="2" t="s">
        <v>28</v>
      </c>
      <c r="O365" s="2" t="s">
        <v>28</v>
      </c>
      <c r="P365" s="2">
        <v>0</v>
      </c>
      <c r="Q365" s="2">
        <v>40</v>
      </c>
      <c r="R365" s="9">
        <v>44805</v>
      </c>
      <c r="S365" s="2">
        <v>1080</v>
      </c>
      <c r="T365" s="2">
        <v>47</v>
      </c>
      <c r="U365" s="2">
        <v>1</v>
      </c>
      <c r="V365" s="2" t="s">
        <v>29</v>
      </c>
      <c r="W365" s="2">
        <v>1</v>
      </c>
      <c r="X365" s="2" t="s">
        <v>2973</v>
      </c>
      <c r="Y365" s="6" t="str" cm="1">
        <f t="array" ref="Y365">_xlfn.IFS(Table1[[#This Row],[Duration in Seconds]]&lt;120,"Very short",Table1[[#This Row],[Duration in Seconds]]&lt;360,"Short",Table1[[#This Row],[Duration in Seconds]]&lt;600,"Medium",Table1[[#This Row],[Duration in Seconds]]&lt;1800,"Long",Table1[[#This Row],[Duration in Seconds]]&gt;1800,"Very Long")</f>
        <v>Medium</v>
      </c>
    </row>
    <row r="366" spans="1:25" x14ac:dyDescent="0.3">
      <c r="A366" s="18" t="s">
        <v>873</v>
      </c>
      <c r="B366" s="54">
        <v>284581</v>
      </c>
      <c r="C366" s="2" t="s">
        <v>874</v>
      </c>
      <c r="D366" s="2" t="s">
        <v>875</v>
      </c>
      <c r="E366" s="2" t="s">
        <v>876</v>
      </c>
      <c r="F366" s="2" t="s">
        <v>54</v>
      </c>
      <c r="G366" s="2">
        <v>1920000</v>
      </c>
      <c r="H366" s="2">
        <v>199093356</v>
      </c>
      <c r="I366" s="15">
        <v>8.3333333333333339E-4</v>
      </c>
      <c r="J366" s="8">
        <v>72</v>
      </c>
      <c r="K366" s="9">
        <v>44792</v>
      </c>
      <c r="L366" s="2">
        <v>11000</v>
      </c>
      <c r="M366" s="2" t="s">
        <v>27</v>
      </c>
      <c r="N366" s="2" t="s">
        <v>28</v>
      </c>
      <c r="O366" s="2" t="s">
        <v>28</v>
      </c>
      <c r="P366" s="2">
        <v>2</v>
      </c>
      <c r="Q366" s="2">
        <v>414</v>
      </c>
      <c r="R366" s="9">
        <v>44825</v>
      </c>
      <c r="S366" s="2">
        <v>1080</v>
      </c>
      <c r="T366" s="2">
        <v>660</v>
      </c>
      <c r="U366" s="2">
        <v>103</v>
      </c>
      <c r="V366" s="2" t="s">
        <v>29</v>
      </c>
      <c r="W366" s="2">
        <v>0</v>
      </c>
      <c r="X366" s="2" t="s">
        <v>598</v>
      </c>
      <c r="Y366" s="6" t="str" cm="1">
        <f t="array" ref="Y366">_xlfn.IFS(Table1[[#This Row],[Duration in Seconds]]&lt;120,"Very short",Table1[[#This Row],[Duration in Seconds]]&lt;360,"Short",Table1[[#This Row],[Duration in Seconds]]&lt;600,"Medium",Table1[[#This Row],[Duration in Seconds]]&lt;1800,"Long",Table1[[#This Row],[Duration in Seconds]]&gt;1800,"Very Long")</f>
        <v>Very short</v>
      </c>
    </row>
    <row r="367" spans="1:25" x14ac:dyDescent="0.3">
      <c r="A367" s="18" t="s">
        <v>1796</v>
      </c>
      <c r="B367" s="54">
        <v>17901382</v>
      </c>
      <c r="C367" s="2" t="s">
        <v>1797</v>
      </c>
      <c r="D367" s="2" t="s">
        <v>1798</v>
      </c>
      <c r="E367" s="2" t="s">
        <v>1799</v>
      </c>
      <c r="F367" s="2" t="s">
        <v>54</v>
      </c>
      <c r="G367" s="6">
        <v>5470000</v>
      </c>
      <c r="H367" s="6">
        <v>1596993847</v>
      </c>
      <c r="I367" s="15">
        <v>1.6898148148148148E-2</v>
      </c>
      <c r="J367" s="8">
        <v>1460</v>
      </c>
      <c r="K367" s="13">
        <v>44122</v>
      </c>
      <c r="L367" s="6">
        <v>255000</v>
      </c>
      <c r="M367" s="2" t="s">
        <v>1800</v>
      </c>
      <c r="N367" s="2" t="s">
        <v>28</v>
      </c>
      <c r="O367" s="2" t="s">
        <v>28</v>
      </c>
      <c r="P367" s="2">
        <v>0</v>
      </c>
      <c r="Q367" s="6">
        <v>5012</v>
      </c>
      <c r="R367" s="13">
        <v>44824</v>
      </c>
      <c r="S367" s="2">
        <v>720</v>
      </c>
      <c r="T367" s="6">
        <v>6955</v>
      </c>
      <c r="U367" s="2">
        <v>330</v>
      </c>
      <c r="V367" s="2" t="s">
        <v>28</v>
      </c>
      <c r="W367" s="2">
        <v>49</v>
      </c>
      <c r="X367" s="2" t="s">
        <v>2011</v>
      </c>
      <c r="Y367" s="6" t="str" cm="1">
        <f t="array" ref="Y367">_xlfn.IFS(Table1[[#This Row],[Duration in Seconds]]&lt;120,"Very short",Table1[[#This Row],[Duration in Seconds]]&lt;360,"Short",Table1[[#This Row],[Duration in Seconds]]&lt;600,"Medium",Table1[[#This Row],[Duration in Seconds]]&lt;1800,"Long",Table1[[#This Row],[Duration in Seconds]]&gt;1800,"Very Long")</f>
        <v>Long</v>
      </c>
    </row>
    <row r="368" spans="1:25" x14ac:dyDescent="0.3">
      <c r="A368" s="18" t="s">
        <v>2987</v>
      </c>
      <c r="B368" s="54">
        <v>2220057</v>
      </c>
      <c r="C368" s="2" t="s">
        <v>2422</v>
      </c>
      <c r="D368" s="2" t="s">
        <v>1838</v>
      </c>
      <c r="E368" s="2" t="s">
        <v>815</v>
      </c>
      <c r="F368" s="2" t="s">
        <v>54</v>
      </c>
      <c r="G368" s="6">
        <v>3530000</v>
      </c>
      <c r="H368" s="6">
        <v>339868101</v>
      </c>
      <c r="I368" s="15">
        <v>0.33259259259259261</v>
      </c>
      <c r="J368" s="8">
        <v>28736</v>
      </c>
      <c r="K368" s="9">
        <v>43779</v>
      </c>
      <c r="L368" s="6">
        <v>26000</v>
      </c>
      <c r="M368" s="2" t="s">
        <v>27</v>
      </c>
      <c r="N368" s="2" t="s">
        <v>28</v>
      </c>
      <c r="O368" s="2" t="s">
        <v>28</v>
      </c>
      <c r="P368" s="2">
        <v>0</v>
      </c>
      <c r="Q368" s="2">
        <v>202</v>
      </c>
      <c r="R368" s="9">
        <v>44824</v>
      </c>
      <c r="S368" s="2">
        <v>1080</v>
      </c>
      <c r="T368" s="2">
        <v>7487</v>
      </c>
      <c r="U368" s="2">
        <v>150</v>
      </c>
      <c r="V368" s="2" t="s">
        <v>29</v>
      </c>
      <c r="W368" s="2">
        <v>67</v>
      </c>
      <c r="X368" s="2" t="s">
        <v>2488</v>
      </c>
      <c r="Y368" s="6" t="str" cm="1">
        <f t="array" ref="Y368">_xlfn.IFS(Table1[[#This Row],[Duration in Seconds]]&lt;120,"Very short",Table1[[#This Row],[Duration in Seconds]]&lt;360,"Short",Table1[[#This Row],[Duration in Seconds]]&lt;600,"Medium",Table1[[#This Row],[Duration in Seconds]]&lt;1800,"Long",Table1[[#This Row],[Duration in Seconds]]&gt;1800,"Very Long")</f>
        <v>Very Long</v>
      </c>
    </row>
    <row r="369" spans="1:25" x14ac:dyDescent="0.3">
      <c r="A369" s="18" t="s">
        <v>1895</v>
      </c>
      <c r="B369" s="54">
        <v>138</v>
      </c>
      <c r="C369" s="2" t="s">
        <v>1896</v>
      </c>
      <c r="D369" s="2" t="s">
        <v>1897</v>
      </c>
      <c r="E369" s="2" t="s">
        <v>1898</v>
      </c>
      <c r="F369" s="2" t="s">
        <v>26</v>
      </c>
      <c r="G369" s="6">
        <v>52</v>
      </c>
      <c r="H369" s="6">
        <v>606</v>
      </c>
      <c r="I369" s="15">
        <v>9.1550925925925931E-3</v>
      </c>
      <c r="J369" s="8">
        <v>791</v>
      </c>
      <c r="K369" s="13">
        <v>44812</v>
      </c>
      <c r="L369" s="6">
        <v>11</v>
      </c>
      <c r="M369" s="2" t="s">
        <v>54</v>
      </c>
      <c r="N369" s="2" t="s">
        <v>29</v>
      </c>
      <c r="O369" s="2" t="s">
        <v>28</v>
      </c>
      <c r="P369" s="2">
        <v>0</v>
      </c>
      <c r="Q369" s="6">
        <v>7</v>
      </c>
      <c r="R369" s="13">
        <v>44813</v>
      </c>
      <c r="S369" s="2">
        <v>1080</v>
      </c>
      <c r="T369" s="6">
        <v>6</v>
      </c>
      <c r="U369" s="2">
        <v>0</v>
      </c>
      <c r="V369" s="2" t="s">
        <v>29</v>
      </c>
      <c r="W369" s="2">
        <v>0</v>
      </c>
      <c r="X369" s="2" t="s">
        <v>2011</v>
      </c>
      <c r="Y369" s="6" t="str" cm="1">
        <f t="array" ref="Y369">_xlfn.IFS(Table1[[#This Row],[Duration in Seconds]]&lt;120,"Very short",Table1[[#This Row],[Duration in Seconds]]&lt;360,"Short",Table1[[#This Row],[Duration in Seconds]]&lt;600,"Medium",Table1[[#This Row],[Duration in Seconds]]&lt;1800,"Long",Table1[[#This Row],[Duration in Seconds]]&gt;1800,"Very Long")</f>
        <v>Long</v>
      </c>
    </row>
    <row r="370" spans="1:25" x14ac:dyDescent="0.3">
      <c r="A370" s="18" t="s">
        <v>1622</v>
      </c>
      <c r="B370" s="54">
        <v>14023</v>
      </c>
      <c r="C370" s="3" t="s">
        <v>1623</v>
      </c>
      <c r="D370" s="3" t="s">
        <v>1624</v>
      </c>
      <c r="E370" s="2" t="s">
        <v>1625</v>
      </c>
      <c r="F370" s="3" t="s">
        <v>26</v>
      </c>
      <c r="G370" s="6">
        <v>14200</v>
      </c>
      <c r="H370" s="2">
        <v>1149619</v>
      </c>
      <c r="I370" s="16">
        <v>1.119212962962963E-2</v>
      </c>
      <c r="J370" s="8">
        <v>967</v>
      </c>
      <c r="K370" s="9">
        <v>44806</v>
      </c>
      <c r="L370" s="6">
        <v>637</v>
      </c>
      <c r="M370" s="2" t="s">
        <v>1464</v>
      </c>
      <c r="N370" s="2" t="s">
        <v>29</v>
      </c>
      <c r="O370" s="2" t="s">
        <v>28</v>
      </c>
      <c r="P370" s="2">
        <v>1</v>
      </c>
      <c r="Q370" s="6">
        <v>87</v>
      </c>
      <c r="R370" s="9">
        <v>44813</v>
      </c>
      <c r="S370" s="2">
        <v>1080</v>
      </c>
      <c r="T370" s="2">
        <v>38</v>
      </c>
      <c r="U370" s="2">
        <v>11</v>
      </c>
      <c r="V370" s="2" t="s">
        <v>29</v>
      </c>
      <c r="W370" s="2">
        <v>0</v>
      </c>
      <c r="X370" s="2" t="s">
        <v>1719</v>
      </c>
      <c r="Y370" s="6" t="str" cm="1">
        <f t="array" ref="Y370">_xlfn.IFS(Table1[[#This Row],[Duration in Seconds]]&lt;120,"Very short",Table1[[#This Row],[Duration in Seconds]]&lt;360,"Short",Table1[[#This Row],[Duration in Seconds]]&lt;600,"Medium",Table1[[#This Row],[Duration in Seconds]]&lt;1800,"Long",Table1[[#This Row],[Duration in Seconds]]&gt;1800,"Very Long")</f>
        <v>Long</v>
      </c>
    </row>
    <row r="371" spans="1:25" x14ac:dyDescent="0.3">
      <c r="A371" s="18" t="s">
        <v>1963</v>
      </c>
      <c r="B371" s="54">
        <v>94381</v>
      </c>
      <c r="C371" s="2" t="s">
        <v>1964</v>
      </c>
      <c r="D371" s="2" t="s">
        <v>1965</v>
      </c>
      <c r="E371" s="2" t="s">
        <v>1966</v>
      </c>
      <c r="F371" s="2" t="s">
        <v>26</v>
      </c>
      <c r="G371" s="6">
        <v>662000</v>
      </c>
      <c r="H371" s="6">
        <v>43820583</v>
      </c>
      <c r="I371" s="15">
        <v>1.6018518518518519E-2</v>
      </c>
      <c r="J371" s="8">
        <v>1384</v>
      </c>
      <c r="K371" s="13">
        <v>44408</v>
      </c>
      <c r="L371" s="6">
        <v>2800</v>
      </c>
      <c r="M371" s="2" t="s">
        <v>27</v>
      </c>
      <c r="N371" s="2" t="s">
        <v>28</v>
      </c>
      <c r="O371" s="2" t="s">
        <v>28</v>
      </c>
      <c r="P371" s="2">
        <v>0</v>
      </c>
      <c r="Q371" s="6">
        <v>135</v>
      </c>
      <c r="R371" s="13">
        <v>44804</v>
      </c>
      <c r="S371" s="2">
        <v>1080</v>
      </c>
      <c r="T371" s="6">
        <v>560</v>
      </c>
      <c r="U371" s="2">
        <v>57</v>
      </c>
      <c r="V371" s="2" t="s">
        <v>28</v>
      </c>
      <c r="W371" s="2">
        <v>5</v>
      </c>
      <c r="X371" s="2" t="s">
        <v>2011</v>
      </c>
      <c r="Y371" s="6" t="str" cm="1">
        <f t="array" ref="Y371">_xlfn.IFS(Table1[[#This Row],[Duration in Seconds]]&lt;120,"Very short",Table1[[#This Row],[Duration in Seconds]]&lt;360,"Short",Table1[[#This Row],[Duration in Seconds]]&lt;600,"Medium",Table1[[#This Row],[Duration in Seconds]]&lt;1800,"Long",Table1[[#This Row],[Duration in Seconds]]&gt;1800,"Very Long")</f>
        <v>Long</v>
      </c>
    </row>
    <row r="372" spans="1:25" x14ac:dyDescent="0.3">
      <c r="A372" s="18" t="s">
        <v>2239</v>
      </c>
      <c r="B372" s="54">
        <v>1189726</v>
      </c>
      <c r="C372" s="2" t="s">
        <v>2240</v>
      </c>
      <c r="D372" s="2" t="s">
        <v>2241</v>
      </c>
      <c r="E372" s="2"/>
      <c r="F372" s="2" t="s">
        <v>54</v>
      </c>
      <c r="G372" s="6">
        <v>2050000</v>
      </c>
      <c r="H372" s="6">
        <v>5256837638</v>
      </c>
      <c r="I372" s="17">
        <v>2.5231481481481481E-3</v>
      </c>
      <c r="J372" s="8">
        <v>218</v>
      </c>
      <c r="K372" s="9">
        <v>44101</v>
      </c>
      <c r="L372" s="6">
        <v>16000</v>
      </c>
      <c r="M372" s="2" t="s">
        <v>27</v>
      </c>
      <c r="N372" s="2" t="s">
        <v>28</v>
      </c>
      <c r="O372" s="2" t="s">
        <v>28</v>
      </c>
      <c r="P372" s="2">
        <v>0</v>
      </c>
      <c r="Q372" s="2">
        <v>744</v>
      </c>
      <c r="R372" s="9">
        <v>44809</v>
      </c>
      <c r="S372" s="2">
        <v>1080</v>
      </c>
      <c r="T372" s="2">
        <v>9892</v>
      </c>
      <c r="U372" s="2">
        <v>292</v>
      </c>
      <c r="V372" s="2" t="s">
        <v>29</v>
      </c>
      <c r="W372" s="2">
        <v>4</v>
      </c>
      <c r="X372" s="2" t="s">
        <v>2488</v>
      </c>
      <c r="Y372" s="6" t="str" cm="1">
        <f t="array" ref="Y372">_xlfn.IFS(Table1[[#This Row],[Duration in Seconds]]&lt;120,"Very short",Table1[[#This Row],[Duration in Seconds]]&lt;360,"Short",Table1[[#This Row],[Duration in Seconds]]&lt;600,"Medium",Table1[[#This Row],[Duration in Seconds]]&lt;1800,"Long",Table1[[#This Row],[Duration in Seconds]]&gt;1800,"Very Long")</f>
        <v>Short</v>
      </c>
    </row>
    <row r="373" spans="1:25" x14ac:dyDescent="0.3">
      <c r="A373" s="18" t="s">
        <v>2986</v>
      </c>
      <c r="B373" s="54">
        <v>9509</v>
      </c>
      <c r="C373" s="2" t="s">
        <v>1100</v>
      </c>
      <c r="D373" s="2" t="s">
        <v>1101</v>
      </c>
      <c r="E373" s="2" t="s">
        <v>1102</v>
      </c>
      <c r="F373" s="2" t="s">
        <v>54</v>
      </c>
      <c r="G373" s="2">
        <v>12300</v>
      </c>
      <c r="H373" s="2">
        <v>3165668</v>
      </c>
      <c r="I373" s="15">
        <v>1.5127314814814816E-2</v>
      </c>
      <c r="J373" s="8">
        <v>1307</v>
      </c>
      <c r="K373" s="9">
        <v>44056</v>
      </c>
      <c r="L373" s="2">
        <v>256</v>
      </c>
      <c r="M373" s="2" t="s">
        <v>27</v>
      </c>
      <c r="N373" s="2" t="s">
        <v>28</v>
      </c>
      <c r="O373" s="2" t="s">
        <v>28</v>
      </c>
      <c r="P373" s="2">
        <v>0</v>
      </c>
      <c r="Q373" s="2">
        <v>26</v>
      </c>
      <c r="R373" s="9">
        <v>44582</v>
      </c>
      <c r="S373" s="2">
        <v>1080</v>
      </c>
      <c r="T373" s="2">
        <v>558</v>
      </c>
      <c r="U373" s="2">
        <v>5</v>
      </c>
      <c r="V373" s="2" t="s">
        <v>29</v>
      </c>
      <c r="W373" s="2">
        <v>0</v>
      </c>
      <c r="X373" s="2" t="s">
        <v>598</v>
      </c>
      <c r="Y373" s="6" t="str" cm="1">
        <f t="array" ref="Y373">_xlfn.IFS(Table1[[#This Row],[Duration in Seconds]]&lt;120,"Very short",Table1[[#This Row],[Duration in Seconds]]&lt;360,"Short",Table1[[#This Row],[Duration in Seconds]]&lt;600,"Medium",Table1[[#This Row],[Duration in Seconds]]&lt;1800,"Long",Table1[[#This Row],[Duration in Seconds]]&gt;1800,"Very Long")</f>
        <v>Long</v>
      </c>
    </row>
    <row r="374" spans="1:25" x14ac:dyDescent="0.3">
      <c r="A374" s="18" t="s">
        <v>1136</v>
      </c>
      <c r="B374" s="54">
        <v>424342</v>
      </c>
      <c r="C374" s="2" t="s">
        <v>1137</v>
      </c>
      <c r="D374" s="2" t="s">
        <v>1130</v>
      </c>
      <c r="E374" s="2" t="s">
        <v>1131</v>
      </c>
      <c r="F374" s="2" t="s">
        <v>26</v>
      </c>
      <c r="G374" s="2">
        <v>564000</v>
      </c>
      <c r="H374" s="2">
        <v>23449558</v>
      </c>
      <c r="I374" s="15">
        <v>1.8888888888888889E-2</v>
      </c>
      <c r="J374" s="8">
        <v>1632</v>
      </c>
      <c r="K374" s="9">
        <v>42216</v>
      </c>
      <c r="L374" s="2">
        <v>4000</v>
      </c>
      <c r="M374" s="2" t="s">
        <v>27</v>
      </c>
      <c r="N374" s="2" t="s">
        <v>625</v>
      </c>
      <c r="O374" s="2" t="s">
        <v>28</v>
      </c>
      <c r="P374" s="2">
        <v>1</v>
      </c>
      <c r="Q374" s="2">
        <v>179</v>
      </c>
      <c r="R374" s="9">
        <v>44825</v>
      </c>
      <c r="S374" s="2">
        <v>1080</v>
      </c>
      <c r="T374" s="2">
        <v>647</v>
      </c>
      <c r="U374" s="2">
        <v>37</v>
      </c>
      <c r="V374" s="2" t="s">
        <v>29</v>
      </c>
      <c r="W374" s="2">
        <v>0</v>
      </c>
      <c r="X374" s="2" t="s">
        <v>598</v>
      </c>
      <c r="Y374" s="6" t="str" cm="1">
        <f t="array" ref="Y374">_xlfn.IFS(Table1[[#This Row],[Duration in Seconds]]&lt;120,"Very short",Table1[[#This Row],[Duration in Seconds]]&lt;360,"Short",Table1[[#This Row],[Duration in Seconds]]&lt;600,"Medium",Table1[[#This Row],[Duration in Seconds]]&lt;1800,"Long",Table1[[#This Row],[Duration in Seconds]]&gt;1800,"Very Long")</f>
        <v>Long</v>
      </c>
    </row>
    <row r="375" spans="1:25" x14ac:dyDescent="0.3">
      <c r="A375" s="18" t="s">
        <v>1168</v>
      </c>
      <c r="B375" s="54">
        <v>96417</v>
      </c>
      <c r="C375" s="2" t="s">
        <v>1169</v>
      </c>
      <c r="D375" s="2" t="s">
        <v>1160</v>
      </c>
      <c r="E375" s="2" t="s">
        <v>1161</v>
      </c>
      <c r="F375" s="2" t="s">
        <v>54</v>
      </c>
      <c r="G375" s="2">
        <v>158000</v>
      </c>
      <c r="H375" s="2">
        <v>6791400</v>
      </c>
      <c r="I375" s="15">
        <v>4.8611111111111112E-3</v>
      </c>
      <c r="J375" s="8">
        <v>420</v>
      </c>
      <c r="K375" s="9">
        <v>44504</v>
      </c>
      <c r="L375" s="2">
        <v>4100</v>
      </c>
      <c r="M375" s="2" t="s">
        <v>27</v>
      </c>
      <c r="N375" s="2" t="s">
        <v>28</v>
      </c>
      <c r="O375" s="2" t="s">
        <v>28</v>
      </c>
      <c r="P375" s="2">
        <v>0</v>
      </c>
      <c r="Q375" s="2">
        <v>260</v>
      </c>
      <c r="R375" s="9">
        <v>44794</v>
      </c>
      <c r="S375" s="2">
        <v>1080</v>
      </c>
      <c r="T375" s="2">
        <v>20</v>
      </c>
      <c r="U375" s="2">
        <v>0</v>
      </c>
      <c r="V375" s="2" t="s">
        <v>29</v>
      </c>
      <c r="W375" s="2">
        <v>5</v>
      </c>
      <c r="X375" s="2" t="s">
        <v>598</v>
      </c>
      <c r="Y375" s="6" t="str" cm="1">
        <f t="array" ref="Y375">_xlfn.IFS(Table1[[#This Row],[Duration in Seconds]]&lt;120,"Very short",Table1[[#This Row],[Duration in Seconds]]&lt;360,"Short",Table1[[#This Row],[Duration in Seconds]]&lt;600,"Medium",Table1[[#This Row],[Duration in Seconds]]&lt;1800,"Long",Table1[[#This Row],[Duration in Seconds]]&gt;1800,"Very Long")</f>
        <v>Medium</v>
      </c>
    </row>
    <row r="376" spans="1:25" x14ac:dyDescent="0.3">
      <c r="A376" s="18" t="s">
        <v>1166</v>
      </c>
      <c r="B376" s="54">
        <v>151757</v>
      </c>
      <c r="C376" s="2" t="s">
        <v>1167</v>
      </c>
      <c r="D376" s="2" t="s">
        <v>1160</v>
      </c>
      <c r="E376" s="2" t="s">
        <v>1161</v>
      </c>
      <c r="F376" s="2" t="s">
        <v>54</v>
      </c>
      <c r="G376" s="2">
        <v>158000</v>
      </c>
      <c r="H376" s="2">
        <v>6791400</v>
      </c>
      <c r="I376" s="15">
        <v>4.9305555555555552E-3</v>
      </c>
      <c r="J376" s="8">
        <v>426</v>
      </c>
      <c r="K376" s="9">
        <v>44600</v>
      </c>
      <c r="L376" s="2">
        <v>7800</v>
      </c>
      <c r="M376" s="2" t="s">
        <v>27</v>
      </c>
      <c r="N376" s="2" t="s">
        <v>28</v>
      </c>
      <c r="O376" s="2" t="s">
        <v>28</v>
      </c>
      <c r="P376" s="2">
        <v>0</v>
      </c>
      <c r="Q376" s="2">
        <v>670</v>
      </c>
      <c r="R376" s="9">
        <v>44826</v>
      </c>
      <c r="S376" s="2">
        <v>1080</v>
      </c>
      <c r="T376" s="2">
        <v>20</v>
      </c>
      <c r="U376" s="2">
        <v>0</v>
      </c>
      <c r="V376" s="2" t="s">
        <v>29</v>
      </c>
      <c r="W376" s="2">
        <v>5</v>
      </c>
      <c r="X376" s="2" t="s">
        <v>598</v>
      </c>
      <c r="Y376" s="6" t="str" cm="1">
        <f t="array" ref="Y376">_xlfn.IFS(Table1[[#This Row],[Duration in Seconds]]&lt;120,"Very short",Table1[[#This Row],[Duration in Seconds]]&lt;360,"Short",Table1[[#This Row],[Duration in Seconds]]&lt;600,"Medium",Table1[[#This Row],[Duration in Seconds]]&lt;1800,"Long",Table1[[#This Row],[Duration in Seconds]]&gt;1800,"Very Long")</f>
        <v>Medium</v>
      </c>
    </row>
    <row r="377" spans="1:25" x14ac:dyDescent="0.3">
      <c r="A377" s="18" t="s">
        <v>794</v>
      </c>
      <c r="B377" s="54">
        <v>2493300</v>
      </c>
      <c r="C377" s="2" t="s">
        <v>795</v>
      </c>
      <c r="D377" s="2" t="s">
        <v>796</v>
      </c>
      <c r="E377" s="2" t="s">
        <v>797</v>
      </c>
      <c r="F377" s="2" t="s">
        <v>54</v>
      </c>
      <c r="G377" s="2">
        <v>14300000</v>
      </c>
      <c r="H377" s="2">
        <v>403300344</v>
      </c>
      <c r="I377" s="15">
        <v>2.6388888888888885E-3</v>
      </c>
      <c r="J377" s="8">
        <v>228</v>
      </c>
      <c r="K377" s="9">
        <v>44798</v>
      </c>
      <c r="L377" s="2">
        <v>60000</v>
      </c>
      <c r="M377" s="2" t="s">
        <v>27</v>
      </c>
      <c r="N377" s="2" t="s">
        <v>28</v>
      </c>
      <c r="O377" s="2" t="s">
        <v>28</v>
      </c>
      <c r="P377" s="2">
        <v>0</v>
      </c>
      <c r="Q377" s="2">
        <v>3200</v>
      </c>
      <c r="R377" s="9">
        <v>44826</v>
      </c>
      <c r="S377" s="2">
        <v>1080</v>
      </c>
      <c r="T377" s="2">
        <v>1099</v>
      </c>
      <c r="U377" s="2">
        <v>90</v>
      </c>
      <c r="V377" s="2" t="s">
        <v>28</v>
      </c>
      <c r="W377" s="2">
        <v>8</v>
      </c>
      <c r="X377" s="2" t="s">
        <v>598</v>
      </c>
      <c r="Y377" s="6" t="str" cm="1">
        <f t="array" ref="Y377">_xlfn.IFS(Table1[[#This Row],[Duration in Seconds]]&lt;120,"Very short",Table1[[#This Row],[Duration in Seconds]]&lt;360,"Short",Table1[[#This Row],[Duration in Seconds]]&lt;600,"Medium",Table1[[#This Row],[Duration in Seconds]]&lt;1800,"Long",Table1[[#This Row],[Duration in Seconds]]&gt;1800,"Very Long")</f>
        <v>Short</v>
      </c>
    </row>
    <row r="378" spans="1:25" x14ac:dyDescent="0.3">
      <c r="A378" s="18" t="s">
        <v>1456</v>
      </c>
      <c r="B378" s="54">
        <v>24876</v>
      </c>
      <c r="C378" s="4" t="s">
        <v>1457</v>
      </c>
      <c r="D378" s="3" t="s">
        <v>1458</v>
      </c>
      <c r="E378" s="3" t="s">
        <v>1459</v>
      </c>
      <c r="F378" s="2" t="s">
        <v>26</v>
      </c>
      <c r="G378" s="6">
        <v>108000</v>
      </c>
      <c r="H378" s="2">
        <v>22597802</v>
      </c>
      <c r="I378" s="16">
        <v>1.462962962962963E-2</v>
      </c>
      <c r="J378" s="8">
        <v>1264</v>
      </c>
      <c r="K378" s="9">
        <v>44811</v>
      </c>
      <c r="L378" s="6">
        <v>1200</v>
      </c>
      <c r="M378" s="2" t="s">
        <v>27</v>
      </c>
      <c r="N378" s="2" t="s">
        <v>29</v>
      </c>
      <c r="O378" s="2" t="s">
        <v>28</v>
      </c>
      <c r="P378" s="2">
        <v>0</v>
      </c>
      <c r="Q378" s="6">
        <v>60</v>
      </c>
      <c r="R378" s="9">
        <v>44818</v>
      </c>
      <c r="S378" s="2">
        <v>2160</v>
      </c>
      <c r="T378" s="2">
        <v>434</v>
      </c>
      <c r="U378" s="2">
        <v>11</v>
      </c>
      <c r="V378" s="2" t="s">
        <v>29</v>
      </c>
      <c r="W378" s="2">
        <v>1</v>
      </c>
      <c r="X378" s="2" t="s">
        <v>1719</v>
      </c>
      <c r="Y378" s="6" t="str" cm="1">
        <f t="array" ref="Y378">_xlfn.IFS(Table1[[#This Row],[Duration in Seconds]]&lt;120,"Very short",Table1[[#This Row],[Duration in Seconds]]&lt;360,"Short",Table1[[#This Row],[Duration in Seconds]]&lt;600,"Medium",Table1[[#This Row],[Duration in Seconds]]&lt;1800,"Long",Table1[[#This Row],[Duration in Seconds]]&gt;1800,"Very Long")</f>
        <v>Long</v>
      </c>
    </row>
    <row r="379" spans="1:25" x14ac:dyDescent="0.3">
      <c r="A379" s="18" t="s">
        <v>981</v>
      </c>
      <c r="B379" s="54">
        <v>26086579</v>
      </c>
      <c r="C379" s="2" t="s">
        <v>982</v>
      </c>
      <c r="D379" s="2" t="s">
        <v>983</v>
      </c>
      <c r="E379" s="2" t="s">
        <v>984</v>
      </c>
      <c r="F379" s="2" t="s">
        <v>54</v>
      </c>
      <c r="G379" s="2">
        <v>2470000</v>
      </c>
      <c r="H379" s="2">
        <v>981914759</v>
      </c>
      <c r="I379" s="17">
        <v>8.3333333333333332E-3</v>
      </c>
      <c r="J379" s="8">
        <v>720</v>
      </c>
      <c r="K379" s="9">
        <v>44696</v>
      </c>
      <c r="L379" s="2">
        <v>221000</v>
      </c>
      <c r="M379" s="2" t="s">
        <v>27</v>
      </c>
      <c r="N379" s="2" t="s">
        <v>29</v>
      </c>
      <c r="O379" s="2" t="s">
        <v>28</v>
      </c>
      <c r="P379" s="2">
        <v>0</v>
      </c>
      <c r="Q379" s="2">
        <v>8246</v>
      </c>
      <c r="R379" s="9">
        <v>44825</v>
      </c>
      <c r="S379" s="2">
        <v>1080</v>
      </c>
      <c r="T379" s="2">
        <v>2959</v>
      </c>
      <c r="U379" s="2">
        <v>106</v>
      </c>
      <c r="V379" s="2" t="s">
        <v>29</v>
      </c>
      <c r="W379" s="2">
        <v>0</v>
      </c>
      <c r="X379" s="2" t="s">
        <v>598</v>
      </c>
      <c r="Y379" s="6" t="str" cm="1">
        <f t="array" ref="Y379">_xlfn.IFS(Table1[[#This Row],[Duration in Seconds]]&lt;120,"Very short",Table1[[#This Row],[Duration in Seconds]]&lt;360,"Short",Table1[[#This Row],[Duration in Seconds]]&lt;600,"Medium",Table1[[#This Row],[Duration in Seconds]]&lt;1800,"Long",Table1[[#This Row],[Duration in Seconds]]&gt;1800,"Very Long")</f>
        <v>Long</v>
      </c>
    </row>
    <row r="380" spans="1:25" x14ac:dyDescent="0.3">
      <c r="A380" s="18" t="s">
        <v>824</v>
      </c>
      <c r="B380" s="54">
        <v>18225996</v>
      </c>
      <c r="C380" s="2" t="s">
        <v>825</v>
      </c>
      <c r="D380" s="2" t="s">
        <v>818</v>
      </c>
      <c r="E380" s="2" t="s">
        <v>819</v>
      </c>
      <c r="F380" s="2" t="s">
        <v>26</v>
      </c>
      <c r="G380" s="2">
        <v>27200000</v>
      </c>
      <c r="H380" s="2">
        <v>447952948</v>
      </c>
      <c r="I380" s="15">
        <v>2.8321759259259258E-2</v>
      </c>
      <c r="J380" s="8">
        <v>2447</v>
      </c>
      <c r="K380" s="9">
        <v>44600</v>
      </c>
      <c r="L380" s="2">
        <v>193000</v>
      </c>
      <c r="M380" s="2" t="s">
        <v>27</v>
      </c>
      <c r="N380" s="2" t="s">
        <v>625</v>
      </c>
      <c r="O380" s="2" t="s">
        <v>28</v>
      </c>
      <c r="P380" s="2">
        <v>0</v>
      </c>
      <c r="Q380" s="2">
        <v>19954</v>
      </c>
      <c r="R380" s="9">
        <v>44827</v>
      </c>
      <c r="S380" s="2">
        <v>2160</v>
      </c>
      <c r="T380" s="2">
        <v>197</v>
      </c>
      <c r="U380" s="2">
        <v>13</v>
      </c>
      <c r="V380" s="2" t="s">
        <v>29</v>
      </c>
      <c r="W380" s="2">
        <v>0</v>
      </c>
      <c r="X380" s="2" t="s">
        <v>598</v>
      </c>
      <c r="Y380" s="6" t="str" cm="1">
        <f t="array" ref="Y380">_xlfn.IFS(Table1[[#This Row],[Duration in Seconds]]&lt;120,"Very short",Table1[[#This Row],[Duration in Seconds]]&lt;360,"Short",Table1[[#This Row],[Duration in Seconds]]&lt;600,"Medium",Table1[[#This Row],[Duration in Seconds]]&lt;1800,"Long",Table1[[#This Row],[Duration in Seconds]]&gt;1800,"Very Long")</f>
        <v>Very Long</v>
      </c>
    </row>
    <row r="381" spans="1:25" x14ac:dyDescent="0.3">
      <c r="A381" s="18" t="s">
        <v>1521</v>
      </c>
      <c r="B381" s="54">
        <v>38121</v>
      </c>
      <c r="C381" s="4" t="s">
        <v>1522</v>
      </c>
      <c r="D381" s="3" t="s">
        <v>1523</v>
      </c>
      <c r="E381" s="3" t="s">
        <v>1524</v>
      </c>
      <c r="F381" s="2" t="s">
        <v>26</v>
      </c>
      <c r="G381" s="6">
        <v>57900</v>
      </c>
      <c r="H381" s="2">
        <v>13630284</v>
      </c>
      <c r="I381" s="16">
        <v>7.8009259259259256E-3</v>
      </c>
      <c r="J381" s="8">
        <v>674</v>
      </c>
      <c r="K381" s="9">
        <v>44797</v>
      </c>
      <c r="L381" s="6">
        <v>3300</v>
      </c>
      <c r="M381" s="2" t="s">
        <v>226</v>
      </c>
      <c r="N381" s="2" t="s">
        <v>29</v>
      </c>
      <c r="O381" s="2" t="s">
        <v>28</v>
      </c>
      <c r="P381" s="2">
        <v>1</v>
      </c>
      <c r="Q381" s="6">
        <v>214</v>
      </c>
      <c r="R381" s="9">
        <v>44800</v>
      </c>
      <c r="S381" s="2">
        <v>1080</v>
      </c>
      <c r="T381" s="2">
        <v>131</v>
      </c>
      <c r="U381" s="2">
        <v>1</v>
      </c>
      <c r="V381" s="2" t="s">
        <v>29</v>
      </c>
      <c r="W381" s="2">
        <v>1</v>
      </c>
      <c r="X381" s="2" t="s">
        <v>1719</v>
      </c>
      <c r="Y381" s="6" t="str" cm="1">
        <f t="array" ref="Y381">_xlfn.IFS(Table1[[#This Row],[Duration in Seconds]]&lt;120,"Very short",Table1[[#This Row],[Duration in Seconds]]&lt;360,"Short",Table1[[#This Row],[Duration in Seconds]]&lt;600,"Medium",Table1[[#This Row],[Duration in Seconds]]&lt;1800,"Long",Table1[[#This Row],[Duration in Seconds]]&gt;1800,"Very Long")</f>
        <v>Long</v>
      </c>
    </row>
    <row r="382" spans="1:25" x14ac:dyDescent="0.3">
      <c r="A382" s="18" t="s">
        <v>1887</v>
      </c>
      <c r="B382" s="54">
        <v>5241681</v>
      </c>
      <c r="C382" s="2" t="s">
        <v>1888</v>
      </c>
      <c r="D382" s="2" t="s">
        <v>1889</v>
      </c>
      <c r="E382" s="2" t="s">
        <v>1890</v>
      </c>
      <c r="F382" s="2" t="s">
        <v>54</v>
      </c>
      <c r="G382" s="6">
        <v>551000</v>
      </c>
      <c r="H382" s="6">
        <v>219581717</v>
      </c>
      <c r="I382" s="15">
        <v>1.0381944444444444E-2</v>
      </c>
      <c r="J382" s="8">
        <v>897</v>
      </c>
      <c r="K382" s="13">
        <v>44362</v>
      </c>
      <c r="L382" s="6">
        <v>59000</v>
      </c>
      <c r="M382" s="2" t="s">
        <v>27</v>
      </c>
      <c r="N382" s="2" t="s">
        <v>29</v>
      </c>
      <c r="O382" s="2" t="s">
        <v>28</v>
      </c>
      <c r="P382" s="2">
        <v>6</v>
      </c>
      <c r="Q382" s="6">
        <v>565</v>
      </c>
      <c r="R382" s="13">
        <v>44824</v>
      </c>
      <c r="S382" s="2">
        <v>2160</v>
      </c>
      <c r="T382" s="6">
        <v>1091</v>
      </c>
      <c r="U382" s="2">
        <v>25</v>
      </c>
      <c r="V382" s="2" t="s">
        <v>28</v>
      </c>
      <c r="W382" s="2">
        <v>0</v>
      </c>
      <c r="X382" s="2" t="s">
        <v>2011</v>
      </c>
      <c r="Y382" s="6" t="str" cm="1">
        <f t="array" ref="Y382">_xlfn.IFS(Table1[[#This Row],[Duration in Seconds]]&lt;120,"Very short",Table1[[#This Row],[Duration in Seconds]]&lt;360,"Short",Table1[[#This Row],[Duration in Seconds]]&lt;600,"Medium",Table1[[#This Row],[Duration in Seconds]]&lt;1800,"Long",Table1[[#This Row],[Duration in Seconds]]&gt;1800,"Very Long")</f>
        <v>Long</v>
      </c>
    </row>
    <row r="383" spans="1:25" x14ac:dyDescent="0.3">
      <c r="A383" s="18" t="s">
        <v>2433</v>
      </c>
      <c r="B383" s="54">
        <v>2286438</v>
      </c>
      <c r="C383" s="2" t="s">
        <v>2434</v>
      </c>
      <c r="D383" s="2" t="s">
        <v>2435</v>
      </c>
      <c r="E383" s="2" t="s">
        <v>2436</v>
      </c>
      <c r="F383" s="2" t="s">
        <v>26</v>
      </c>
      <c r="G383" s="6">
        <v>4500000</v>
      </c>
      <c r="H383" s="6">
        <v>229547932</v>
      </c>
      <c r="I383" s="17">
        <v>8.7847222222222233E-3</v>
      </c>
      <c r="J383" s="8">
        <v>759</v>
      </c>
      <c r="K383" s="9">
        <v>44312</v>
      </c>
      <c r="L383" s="6">
        <v>80000</v>
      </c>
      <c r="M383" s="2" t="s">
        <v>27</v>
      </c>
      <c r="N383" s="2" t="s">
        <v>28</v>
      </c>
      <c r="O383" s="2" t="s">
        <v>28</v>
      </c>
      <c r="P383" s="2">
        <v>0</v>
      </c>
      <c r="Q383" s="2">
        <v>1155</v>
      </c>
      <c r="R383" s="9">
        <v>44823</v>
      </c>
      <c r="S383" s="2">
        <v>1080</v>
      </c>
      <c r="T383" s="2">
        <v>687</v>
      </c>
      <c r="U383" s="2">
        <v>32</v>
      </c>
      <c r="V383" s="2" t="s">
        <v>29</v>
      </c>
      <c r="W383" s="2">
        <v>0</v>
      </c>
      <c r="X383" s="2" t="s">
        <v>2488</v>
      </c>
      <c r="Y383" s="6" t="str" cm="1">
        <f t="array" ref="Y383">_xlfn.IFS(Table1[[#This Row],[Duration in Seconds]]&lt;120,"Very short",Table1[[#This Row],[Duration in Seconds]]&lt;360,"Short",Table1[[#This Row],[Duration in Seconds]]&lt;600,"Medium",Table1[[#This Row],[Duration in Seconds]]&lt;1800,"Long",Table1[[#This Row],[Duration in Seconds]]&gt;1800,"Very Long")</f>
        <v>Long</v>
      </c>
    </row>
    <row r="384" spans="1:25" x14ac:dyDescent="0.3">
      <c r="A384" s="18" t="s">
        <v>1501</v>
      </c>
      <c r="B384" s="54">
        <v>397135</v>
      </c>
      <c r="C384" s="4" t="s">
        <v>1502</v>
      </c>
      <c r="D384" s="3" t="s">
        <v>1503</v>
      </c>
      <c r="E384" s="3" t="s">
        <v>1504</v>
      </c>
      <c r="F384" s="2" t="s">
        <v>26</v>
      </c>
      <c r="G384" s="6">
        <v>3930000</v>
      </c>
      <c r="H384" s="2">
        <v>1443191878</v>
      </c>
      <c r="I384" s="16">
        <v>1.0439814814814813E-2</v>
      </c>
      <c r="J384" s="8">
        <v>902</v>
      </c>
      <c r="K384" s="9">
        <v>44819</v>
      </c>
      <c r="L384" s="6">
        <v>31000</v>
      </c>
      <c r="M384" s="2" t="s">
        <v>73</v>
      </c>
      <c r="N384" s="2" t="s">
        <v>29</v>
      </c>
      <c r="O384" s="2" t="s">
        <v>28</v>
      </c>
      <c r="P384" s="2">
        <v>0</v>
      </c>
      <c r="Q384" s="6">
        <v>602</v>
      </c>
      <c r="R384" s="9">
        <v>44821</v>
      </c>
      <c r="S384" s="2">
        <v>2160</v>
      </c>
      <c r="T384" s="2">
        <v>1935</v>
      </c>
      <c r="U384" s="2">
        <v>12</v>
      </c>
      <c r="V384" s="2" t="s">
        <v>29</v>
      </c>
      <c r="W384" s="2">
        <v>1</v>
      </c>
      <c r="X384" s="2" t="s">
        <v>1719</v>
      </c>
      <c r="Y384" s="6" t="str" cm="1">
        <f t="array" ref="Y384">_xlfn.IFS(Table1[[#This Row],[Duration in Seconds]]&lt;120,"Very short",Table1[[#This Row],[Duration in Seconds]]&lt;360,"Short",Table1[[#This Row],[Duration in Seconds]]&lt;600,"Medium",Table1[[#This Row],[Duration in Seconds]]&lt;1800,"Long",Table1[[#This Row],[Duration in Seconds]]&gt;1800,"Very Long")</f>
        <v>Long</v>
      </c>
    </row>
    <row r="385" spans="1:25" x14ac:dyDescent="0.3">
      <c r="A385" s="18" t="s">
        <v>1856</v>
      </c>
      <c r="B385" s="54">
        <v>4598941</v>
      </c>
      <c r="C385" s="2" t="s">
        <v>1857</v>
      </c>
      <c r="D385" s="2" t="s">
        <v>1858</v>
      </c>
      <c r="E385" s="2" t="s">
        <v>1859</v>
      </c>
      <c r="F385" s="2" t="s">
        <v>26</v>
      </c>
      <c r="G385" s="6">
        <v>256000</v>
      </c>
      <c r="H385" s="6">
        <v>12381290</v>
      </c>
      <c r="I385" s="15">
        <v>1.5682870370370371E-2</v>
      </c>
      <c r="J385" s="8">
        <v>1355</v>
      </c>
      <c r="K385" s="13">
        <v>44137</v>
      </c>
      <c r="L385" s="6">
        <v>102000</v>
      </c>
      <c r="M385" s="2" t="s">
        <v>54</v>
      </c>
      <c r="N385" s="2" t="s">
        <v>29</v>
      </c>
      <c r="O385" s="2" t="s">
        <v>28</v>
      </c>
      <c r="P385" s="2">
        <v>3</v>
      </c>
      <c r="Q385" s="6">
        <v>3431</v>
      </c>
      <c r="R385" s="13">
        <v>44824</v>
      </c>
      <c r="S385" s="2">
        <v>1080</v>
      </c>
      <c r="T385" s="6">
        <v>54</v>
      </c>
      <c r="U385" s="2">
        <v>13</v>
      </c>
      <c r="V385" s="2" t="s">
        <v>28</v>
      </c>
      <c r="W385" s="2">
        <v>0</v>
      </c>
      <c r="X385" s="2" t="s">
        <v>2011</v>
      </c>
      <c r="Y385" s="6" t="str" cm="1">
        <f t="array" ref="Y385">_xlfn.IFS(Table1[[#This Row],[Duration in Seconds]]&lt;120,"Very short",Table1[[#This Row],[Duration in Seconds]]&lt;360,"Short",Table1[[#This Row],[Duration in Seconds]]&lt;600,"Medium",Table1[[#This Row],[Duration in Seconds]]&lt;1800,"Long",Table1[[#This Row],[Duration in Seconds]]&gt;1800,"Very Long")</f>
        <v>Long</v>
      </c>
    </row>
    <row r="386" spans="1:25" x14ac:dyDescent="0.3">
      <c r="A386" s="18" t="s">
        <v>751</v>
      </c>
      <c r="B386" s="54">
        <v>5393875</v>
      </c>
      <c r="C386" s="2" t="s">
        <v>752</v>
      </c>
      <c r="D386" s="2" t="s">
        <v>753</v>
      </c>
      <c r="E386" s="2" t="s">
        <v>754</v>
      </c>
      <c r="F386" s="2" t="s">
        <v>26</v>
      </c>
      <c r="G386" s="2">
        <v>584000</v>
      </c>
      <c r="H386" s="2">
        <v>86648666</v>
      </c>
      <c r="I386" s="15">
        <v>9.9768518518518531E-3</v>
      </c>
      <c r="J386" s="8">
        <v>862</v>
      </c>
      <c r="K386" s="9">
        <v>44269</v>
      </c>
      <c r="L386" s="2">
        <v>91000</v>
      </c>
      <c r="M386" s="2" t="s">
        <v>54</v>
      </c>
      <c r="N386" s="2" t="s">
        <v>28</v>
      </c>
      <c r="O386" s="2" t="s">
        <v>28</v>
      </c>
      <c r="P386" s="2">
        <v>0</v>
      </c>
      <c r="Q386" s="2">
        <v>3480</v>
      </c>
      <c r="R386" s="9">
        <v>44826</v>
      </c>
      <c r="S386" s="2">
        <v>2160</v>
      </c>
      <c r="T386" s="2">
        <v>757</v>
      </c>
      <c r="U386" s="2">
        <v>13</v>
      </c>
      <c r="V386" s="2" t="s">
        <v>29</v>
      </c>
      <c r="W386" s="2">
        <v>0</v>
      </c>
      <c r="X386" s="2" t="s">
        <v>598</v>
      </c>
      <c r="Y386" s="6" t="str" cm="1">
        <f t="array" ref="Y386">_xlfn.IFS(Table1[[#This Row],[Duration in Seconds]]&lt;120,"Very short",Table1[[#This Row],[Duration in Seconds]]&lt;360,"Short",Table1[[#This Row],[Duration in Seconds]]&lt;600,"Medium",Table1[[#This Row],[Duration in Seconds]]&lt;1800,"Long",Table1[[#This Row],[Duration in Seconds]]&gt;1800,"Very Long")</f>
        <v>Long</v>
      </c>
    </row>
    <row r="387" spans="1:25" x14ac:dyDescent="0.3">
      <c r="A387" s="18" t="s">
        <v>1752</v>
      </c>
      <c r="B387" s="54">
        <v>55801</v>
      </c>
      <c r="C387" s="2" t="s">
        <v>1753</v>
      </c>
      <c r="D387" s="2" t="s">
        <v>1754</v>
      </c>
      <c r="E387" s="2" t="s">
        <v>1755</v>
      </c>
      <c r="F387" s="2" t="s">
        <v>54</v>
      </c>
      <c r="G387" s="6">
        <v>108000</v>
      </c>
      <c r="H387" s="6">
        <v>1064171</v>
      </c>
      <c r="I387" s="15">
        <v>4.1782407407407402E-3</v>
      </c>
      <c r="J387" s="8">
        <v>361</v>
      </c>
      <c r="K387" s="13">
        <v>42889</v>
      </c>
      <c r="L387" s="6">
        <v>612</v>
      </c>
      <c r="M387" s="2" t="s">
        <v>27</v>
      </c>
      <c r="N387" s="2" t="s">
        <v>29</v>
      </c>
      <c r="O387" s="2" t="s">
        <v>28</v>
      </c>
      <c r="P387" s="2">
        <v>0</v>
      </c>
      <c r="Q387" s="6">
        <v>25</v>
      </c>
      <c r="R387" s="13">
        <v>44705</v>
      </c>
      <c r="S387" s="2">
        <v>1080</v>
      </c>
      <c r="T387" s="6">
        <v>33</v>
      </c>
      <c r="U387" s="2">
        <v>2</v>
      </c>
      <c r="V387" s="2" t="s">
        <v>29</v>
      </c>
      <c r="W387" s="2">
        <v>0</v>
      </c>
      <c r="X387" s="2" t="s">
        <v>2011</v>
      </c>
      <c r="Y387" s="6" t="str" cm="1">
        <f t="array" ref="Y387">_xlfn.IFS(Table1[[#This Row],[Duration in Seconds]]&lt;120,"Very short",Table1[[#This Row],[Duration in Seconds]]&lt;360,"Short",Table1[[#This Row],[Duration in Seconds]]&lt;600,"Medium",Table1[[#This Row],[Duration in Seconds]]&lt;1800,"Long",Table1[[#This Row],[Duration in Seconds]]&gt;1800,"Very Long")</f>
        <v>Medium</v>
      </c>
    </row>
    <row r="388" spans="1:25" x14ac:dyDescent="0.3">
      <c r="A388" s="18" t="s">
        <v>2204</v>
      </c>
      <c r="B388" s="54">
        <v>950021</v>
      </c>
      <c r="C388" s="2" t="s">
        <v>2205</v>
      </c>
      <c r="D388" s="2" t="s">
        <v>1993</v>
      </c>
      <c r="E388" s="2" t="s">
        <v>2206</v>
      </c>
      <c r="F388" s="2" t="s">
        <v>26</v>
      </c>
      <c r="G388" s="6">
        <v>295000</v>
      </c>
      <c r="H388" s="6">
        <v>21517243</v>
      </c>
      <c r="I388" s="17">
        <v>3.4201388888888885E-2</v>
      </c>
      <c r="J388" s="8">
        <v>2955</v>
      </c>
      <c r="K388" s="9">
        <v>44785</v>
      </c>
      <c r="L388" s="6">
        <v>876355</v>
      </c>
      <c r="M388" s="2" t="s">
        <v>27</v>
      </c>
      <c r="N388" s="2" t="s">
        <v>28</v>
      </c>
      <c r="O388" s="2" t="s">
        <v>28</v>
      </c>
      <c r="P388" s="2">
        <v>0</v>
      </c>
      <c r="Q388" s="2">
        <v>994</v>
      </c>
      <c r="R388" s="9">
        <v>44823</v>
      </c>
      <c r="S388" s="2">
        <v>1080</v>
      </c>
      <c r="T388" s="2">
        <v>383</v>
      </c>
      <c r="U388" s="2">
        <v>40</v>
      </c>
      <c r="V388" s="2" t="s">
        <v>29</v>
      </c>
      <c r="W388" s="2">
        <v>2</v>
      </c>
      <c r="X388" s="2" t="s">
        <v>2488</v>
      </c>
      <c r="Y388" s="6" t="str" cm="1">
        <f t="array" ref="Y388">_xlfn.IFS(Table1[[#This Row],[Duration in Seconds]]&lt;120,"Very short",Table1[[#This Row],[Duration in Seconds]]&lt;360,"Short",Table1[[#This Row],[Duration in Seconds]]&lt;600,"Medium",Table1[[#This Row],[Duration in Seconds]]&lt;1800,"Long",Table1[[#This Row],[Duration in Seconds]]&gt;1800,"Very Long")</f>
        <v>Very Long</v>
      </c>
    </row>
    <row r="389" spans="1:25" x14ac:dyDescent="0.3">
      <c r="A389" s="18" t="s">
        <v>1473</v>
      </c>
      <c r="B389" s="54">
        <v>279798</v>
      </c>
      <c r="C389" s="4" t="s">
        <v>1474</v>
      </c>
      <c r="D389" s="3" t="s">
        <v>1475</v>
      </c>
      <c r="E389" s="3" t="s">
        <v>1476</v>
      </c>
      <c r="F389" s="2" t="s">
        <v>26</v>
      </c>
      <c r="G389" s="6">
        <v>1190000</v>
      </c>
      <c r="H389" s="2">
        <v>418765040</v>
      </c>
      <c r="I389" s="16">
        <v>1.4467592592592594E-3</v>
      </c>
      <c r="J389" s="8">
        <v>125</v>
      </c>
      <c r="K389" s="9">
        <v>44797</v>
      </c>
      <c r="L389" s="6">
        <v>14000</v>
      </c>
      <c r="M389" s="2" t="s">
        <v>226</v>
      </c>
      <c r="N389" s="2" t="s">
        <v>28</v>
      </c>
      <c r="O389" s="2" t="s">
        <v>28</v>
      </c>
      <c r="P389" s="2">
        <v>1</v>
      </c>
      <c r="Q389" s="6">
        <v>438</v>
      </c>
      <c r="R389" s="9">
        <v>44800</v>
      </c>
      <c r="S389" s="2">
        <v>1080</v>
      </c>
      <c r="T389" s="2">
        <v>1038</v>
      </c>
      <c r="U389" s="2">
        <v>47</v>
      </c>
      <c r="V389" s="2" t="s">
        <v>29</v>
      </c>
      <c r="W389" s="2">
        <v>1</v>
      </c>
      <c r="X389" s="2" t="s">
        <v>1719</v>
      </c>
      <c r="Y389" s="6" t="str" cm="1">
        <f t="array" ref="Y389">_xlfn.IFS(Table1[[#This Row],[Duration in Seconds]]&lt;120,"Very short",Table1[[#This Row],[Duration in Seconds]]&lt;360,"Short",Table1[[#This Row],[Duration in Seconds]]&lt;600,"Medium",Table1[[#This Row],[Duration in Seconds]]&lt;1800,"Long",Table1[[#This Row],[Duration in Seconds]]&gt;1800,"Very Long")</f>
        <v>Short</v>
      </c>
    </row>
    <row r="390" spans="1:25" x14ac:dyDescent="0.3">
      <c r="A390" s="18" t="s">
        <v>1152</v>
      </c>
      <c r="B390" s="54">
        <v>17093</v>
      </c>
      <c r="C390" s="2" t="s">
        <v>1153</v>
      </c>
      <c r="D390" s="2" t="s">
        <v>1150</v>
      </c>
      <c r="E390" s="2" t="s">
        <v>1151</v>
      </c>
      <c r="F390" s="2" t="s">
        <v>26</v>
      </c>
      <c r="G390" s="2">
        <v>999000</v>
      </c>
      <c r="H390" s="2">
        <v>58048539</v>
      </c>
      <c r="I390" s="15">
        <v>2.9398148148148148E-3</v>
      </c>
      <c r="J390" s="8">
        <v>254</v>
      </c>
      <c r="K390" s="9">
        <v>44818</v>
      </c>
      <c r="L390" s="2">
        <v>787</v>
      </c>
      <c r="M390" s="2" t="s">
        <v>27</v>
      </c>
      <c r="N390" s="2" t="s">
        <v>625</v>
      </c>
      <c r="O390" s="2" t="s">
        <v>28</v>
      </c>
      <c r="P390" s="2">
        <v>0</v>
      </c>
      <c r="Q390" s="2">
        <v>61</v>
      </c>
      <c r="R390" s="9">
        <v>44825</v>
      </c>
      <c r="S390" s="2">
        <v>1080</v>
      </c>
      <c r="T390" s="2">
        <v>918</v>
      </c>
      <c r="U390" s="2">
        <v>76</v>
      </c>
      <c r="V390" s="2" t="s">
        <v>29</v>
      </c>
      <c r="W390" s="2">
        <v>2</v>
      </c>
      <c r="X390" s="2" t="s">
        <v>598</v>
      </c>
      <c r="Y390" s="6" t="str" cm="1">
        <f t="array" ref="Y390">_xlfn.IFS(Table1[[#This Row],[Duration in Seconds]]&lt;120,"Very short",Table1[[#This Row],[Duration in Seconds]]&lt;360,"Short",Table1[[#This Row],[Duration in Seconds]]&lt;600,"Medium",Table1[[#This Row],[Duration in Seconds]]&lt;1800,"Long",Table1[[#This Row],[Duration in Seconds]]&gt;1800,"Very Long")</f>
        <v>Short</v>
      </c>
    </row>
    <row r="391" spans="1:25" x14ac:dyDescent="0.3">
      <c r="A391" s="18" t="s">
        <v>2954</v>
      </c>
      <c r="B391" s="54">
        <v>65067</v>
      </c>
      <c r="C391" s="2" t="s">
        <v>2955</v>
      </c>
      <c r="D391" s="2" t="s">
        <v>2952</v>
      </c>
      <c r="E391" s="2" t="s">
        <v>2953</v>
      </c>
      <c r="F391" s="2" t="s">
        <v>26</v>
      </c>
      <c r="G391" s="2">
        <v>29200</v>
      </c>
      <c r="H391" s="2">
        <v>1951843</v>
      </c>
      <c r="I391" s="15">
        <v>9.780092592592592E-3</v>
      </c>
      <c r="J391" s="8">
        <v>845</v>
      </c>
      <c r="K391" s="9">
        <v>44818</v>
      </c>
      <c r="L391" s="2">
        <v>1200</v>
      </c>
      <c r="M391" s="2" t="s">
        <v>2565</v>
      </c>
      <c r="N391" s="2" t="s">
        <v>28</v>
      </c>
      <c r="O391" s="2" t="s">
        <v>28</v>
      </c>
      <c r="P391" s="2">
        <v>0</v>
      </c>
      <c r="Q391" s="2">
        <v>56</v>
      </c>
      <c r="R391" s="9">
        <v>44824</v>
      </c>
      <c r="S391" s="2">
        <v>1080</v>
      </c>
      <c r="T391" s="2">
        <v>47</v>
      </c>
      <c r="U391" s="2">
        <v>1</v>
      </c>
      <c r="V391" s="2" t="s">
        <v>29</v>
      </c>
      <c r="W391" s="2">
        <v>1</v>
      </c>
      <c r="X391" s="2" t="s">
        <v>2973</v>
      </c>
      <c r="Y391" s="6" t="str" cm="1">
        <f t="array" ref="Y391">_xlfn.IFS(Table1[[#This Row],[Duration in Seconds]]&lt;120,"Very short",Table1[[#This Row],[Duration in Seconds]]&lt;360,"Short",Table1[[#This Row],[Duration in Seconds]]&lt;600,"Medium",Table1[[#This Row],[Duration in Seconds]]&lt;1800,"Long",Table1[[#This Row],[Duration in Seconds]]&gt;1800,"Very Long")</f>
        <v>Long</v>
      </c>
    </row>
    <row r="392" spans="1:25" x14ac:dyDescent="0.3">
      <c r="A392" s="18" t="s">
        <v>1614</v>
      </c>
      <c r="B392" s="54">
        <v>306425</v>
      </c>
      <c r="C392" s="4" t="s">
        <v>1615</v>
      </c>
      <c r="D392" s="3" t="s">
        <v>1616</v>
      </c>
      <c r="E392" s="3" t="s">
        <v>1617</v>
      </c>
      <c r="F392" s="2" t="s">
        <v>26</v>
      </c>
      <c r="G392" s="6">
        <v>3310000</v>
      </c>
      <c r="H392" s="2">
        <v>879566727</v>
      </c>
      <c r="I392" s="16">
        <v>6.4004629629629628E-3</v>
      </c>
      <c r="J392" s="8">
        <v>553</v>
      </c>
      <c r="K392" s="9">
        <v>44802</v>
      </c>
      <c r="L392" s="6">
        <v>28000</v>
      </c>
      <c r="M392" s="2" t="s">
        <v>226</v>
      </c>
      <c r="N392" s="2" t="s">
        <v>29</v>
      </c>
      <c r="O392" s="2" t="s">
        <v>28</v>
      </c>
      <c r="P392" s="2">
        <v>0</v>
      </c>
      <c r="Q392" s="6">
        <v>8241</v>
      </c>
      <c r="R392" s="9">
        <v>44803</v>
      </c>
      <c r="S392" s="2">
        <v>2160</v>
      </c>
      <c r="T392" s="2">
        <v>3488</v>
      </c>
      <c r="U392" s="2">
        <v>10</v>
      </c>
      <c r="V392" s="2" t="s">
        <v>29</v>
      </c>
      <c r="W392" s="2">
        <v>3</v>
      </c>
      <c r="X392" s="2" t="s">
        <v>1719</v>
      </c>
      <c r="Y392" s="6" t="str" cm="1">
        <f t="array" ref="Y392">_xlfn.IFS(Table1[[#This Row],[Duration in Seconds]]&lt;120,"Very short",Table1[[#This Row],[Duration in Seconds]]&lt;360,"Short",Table1[[#This Row],[Duration in Seconds]]&lt;600,"Medium",Table1[[#This Row],[Duration in Seconds]]&lt;1800,"Long",Table1[[#This Row],[Duration in Seconds]]&gt;1800,"Very Long")</f>
        <v>Medium</v>
      </c>
    </row>
    <row r="393" spans="1:25" x14ac:dyDescent="0.3">
      <c r="A393" s="18" t="s">
        <v>2222</v>
      </c>
      <c r="B393" s="54">
        <v>858177</v>
      </c>
      <c r="C393" s="2" t="s">
        <v>2223</v>
      </c>
      <c r="D393" s="2" t="s">
        <v>2224</v>
      </c>
      <c r="E393" s="2" t="s">
        <v>2225</v>
      </c>
      <c r="F393" s="2" t="s">
        <v>26</v>
      </c>
      <c r="G393" s="6">
        <v>2200000</v>
      </c>
      <c r="H393" s="6">
        <v>358200832</v>
      </c>
      <c r="I393" s="17">
        <v>5.6018518518518518E-3</v>
      </c>
      <c r="J393" s="8">
        <v>484</v>
      </c>
      <c r="K393" s="9">
        <v>44801</v>
      </c>
      <c r="L393" s="6">
        <v>25000</v>
      </c>
      <c r="M393" s="2" t="s">
        <v>27</v>
      </c>
      <c r="N393" s="2" t="s">
        <v>28</v>
      </c>
      <c r="O393" s="2" t="s">
        <v>28</v>
      </c>
      <c r="P393" s="2">
        <v>3</v>
      </c>
      <c r="Q393" s="2">
        <v>3342</v>
      </c>
      <c r="R393" s="9">
        <v>44826</v>
      </c>
      <c r="S393" s="2">
        <v>2160</v>
      </c>
      <c r="T393" s="2">
        <v>389</v>
      </c>
      <c r="U393" s="2">
        <v>13</v>
      </c>
      <c r="V393" s="2" t="s">
        <v>29</v>
      </c>
      <c r="W393" s="2">
        <v>0</v>
      </c>
      <c r="X393" s="2" t="s">
        <v>2488</v>
      </c>
      <c r="Y393" s="6" t="str" cm="1">
        <f t="array" ref="Y393">_xlfn.IFS(Table1[[#This Row],[Duration in Seconds]]&lt;120,"Very short",Table1[[#This Row],[Duration in Seconds]]&lt;360,"Short",Table1[[#This Row],[Duration in Seconds]]&lt;600,"Medium",Table1[[#This Row],[Duration in Seconds]]&lt;1800,"Long",Table1[[#This Row],[Duration in Seconds]]&gt;1800,"Very Long")</f>
        <v>Medium</v>
      </c>
    </row>
    <row r="394" spans="1:25" x14ac:dyDescent="0.3">
      <c r="A394" s="18" t="s">
        <v>926</v>
      </c>
      <c r="B394" s="54">
        <v>23605367</v>
      </c>
      <c r="C394" s="2" t="s">
        <v>927</v>
      </c>
      <c r="D394" s="2" t="s">
        <v>928</v>
      </c>
      <c r="E394" s="2" t="s">
        <v>929</v>
      </c>
      <c r="F394" s="2" t="s">
        <v>54</v>
      </c>
      <c r="G394" s="2">
        <v>19000000</v>
      </c>
      <c r="H394" s="2">
        <v>5459354826</v>
      </c>
      <c r="I394" s="15">
        <v>1.4814814814814814E-3</v>
      </c>
      <c r="J394" s="8">
        <v>128</v>
      </c>
      <c r="K394" s="9">
        <v>44825</v>
      </c>
      <c r="L394" s="2">
        <v>46000</v>
      </c>
      <c r="M394" s="2" t="s">
        <v>73</v>
      </c>
      <c r="N394" s="2" t="s">
        <v>625</v>
      </c>
      <c r="O394" s="2" t="s">
        <v>28</v>
      </c>
      <c r="P394" s="2">
        <v>1</v>
      </c>
      <c r="Q394" s="2">
        <v>873</v>
      </c>
      <c r="R394" s="9">
        <v>44826</v>
      </c>
      <c r="S394" s="2">
        <v>2160</v>
      </c>
      <c r="T394" s="2">
        <v>2827</v>
      </c>
      <c r="U394" s="2">
        <v>93</v>
      </c>
      <c r="V394" s="2" t="s">
        <v>29</v>
      </c>
      <c r="W394" s="2">
        <v>20</v>
      </c>
      <c r="X394" s="2" t="s">
        <v>598</v>
      </c>
      <c r="Y394" s="6" t="str" cm="1">
        <f t="array" ref="Y394">_xlfn.IFS(Table1[[#This Row],[Duration in Seconds]]&lt;120,"Very short",Table1[[#This Row],[Duration in Seconds]]&lt;360,"Short",Table1[[#This Row],[Duration in Seconds]]&lt;600,"Medium",Table1[[#This Row],[Duration in Seconds]]&lt;1800,"Long",Table1[[#This Row],[Duration in Seconds]]&gt;1800,"Very Long")</f>
        <v>Short</v>
      </c>
    </row>
    <row r="395" spans="1:25" x14ac:dyDescent="0.3">
      <c r="A395" s="18" t="s">
        <v>1915</v>
      </c>
      <c r="B395" s="54">
        <v>255716</v>
      </c>
      <c r="C395" s="2" t="s">
        <v>1916</v>
      </c>
      <c r="D395" s="2" t="s">
        <v>1917</v>
      </c>
      <c r="E395" s="2" t="s">
        <v>1918</v>
      </c>
      <c r="F395" s="2" t="s">
        <v>86</v>
      </c>
      <c r="G395" s="6">
        <v>109000</v>
      </c>
      <c r="H395" s="6">
        <v>2582310</v>
      </c>
      <c r="I395" s="15">
        <v>5.9490740740740745E-3</v>
      </c>
      <c r="J395" s="8">
        <v>514</v>
      </c>
      <c r="K395" s="13">
        <v>44797</v>
      </c>
      <c r="L395" s="6">
        <v>6300</v>
      </c>
      <c r="M395" s="2" t="s">
        <v>27</v>
      </c>
      <c r="N395" s="2" t="s">
        <v>28</v>
      </c>
      <c r="O395" s="2" t="s">
        <v>28</v>
      </c>
      <c r="P395" s="2">
        <v>0</v>
      </c>
      <c r="Q395" s="6">
        <v>185</v>
      </c>
      <c r="R395" s="13">
        <v>44825</v>
      </c>
      <c r="S395" s="2">
        <v>2160</v>
      </c>
      <c r="T395" s="6">
        <v>29</v>
      </c>
      <c r="U395" s="2">
        <v>3</v>
      </c>
      <c r="V395" s="2" t="s">
        <v>29</v>
      </c>
      <c r="W395" s="2">
        <v>1</v>
      </c>
      <c r="X395" s="2" t="s">
        <v>2011</v>
      </c>
      <c r="Y395" s="6" t="str" cm="1">
        <f t="array" ref="Y395">_xlfn.IFS(Table1[[#This Row],[Duration in Seconds]]&lt;120,"Very short",Table1[[#This Row],[Duration in Seconds]]&lt;360,"Short",Table1[[#This Row],[Duration in Seconds]]&lt;600,"Medium",Table1[[#This Row],[Duration in Seconds]]&lt;1800,"Long",Table1[[#This Row],[Duration in Seconds]]&gt;1800,"Very Long")</f>
        <v>Medium</v>
      </c>
    </row>
    <row r="396" spans="1:25" x14ac:dyDescent="0.3">
      <c r="A396" s="18" t="s">
        <v>2457</v>
      </c>
      <c r="B396" s="54">
        <v>70392</v>
      </c>
      <c r="C396" s="2" t="s">
        <v>2458</v>
      </c>
      <c r="D396" s="2" t="s">
        <v>2459</v>
      </c>
      <c r="E396" s="2" t="s">
        <v>2460</v>
      </c>
      <c r="F396" s="2" t="s">
        <v>54</v>
      </c>
      <c r="G396" s="6">
        <v>403000</v>
      </c>
      <c r="H396" s="6">
        <v>93918563</v>
      </c>
      <c r="I396" s="15">
        <v>3.2118055555555559E-2</v>
      </c>
      <c r="J396" s="8">
        <v>2775</v>
      </c>
      <c r="K396" s="9">
        <v>44817</v>
      </c>
      <c r="L396" s="6">
        <v>1100</v>
      </c>
      <c r="M396" s="2" t="s">
        <v>27</v>
      </c>
      <c r="N396" s="2" t="s">
        <v>28</v>
      </c>
      <c r="O396" s="2" t="s">
        <v>28</v>
      </c>
      <c r="P396" s="2">
        <v>1</v>
      </c>
      <c r="Q396" s="2">
        <v>37</v>
      </c>
      <c r="R396" s="9">
        <v>44792</v>
      </c>
      <c r="S396" s="2">
        <v>1080</v>
      </c>
      <c r="T396" s="2">
        <v>237</v>
      </c>
      <c r="U396" s="2">
        <v>21</v>
      </c>
      <c r="V396" s="2" t="s">
        <v>29</v>
      </c>
      <c r="W396" s="2">
        <v>1</v>
      </c>
      <c r="X396" s="2" t="s">
        <v>2488</v>
      </c>
      <c r="Y396" s="6" t="str" cm="1">
        <f t="array" ref="Y396">_xlfn.IFS(Table1[[#This Row],[Duration in Seconds]]&lt;120,"Very short",Table1[[#This Row],[Duration in Seconds]]&lt;360,"Short",Table1[[#This Row],[Duration in Seconds]]&lt;600,"Medium",Table1[[#This Row],[Duration in Seconds]]&lt;1800,"Long",Table1[[#This Row],[Duration in Seconds]]&gt;1800,"Very Long")</f>
        <v>Very Long</v>
      </c>
    </row>
    <row r="397" spans="1:25" x14ac:dyDescent="0.3">
      <c r="A397" s="18" t="s">
        <v>2425</v>
      </c>
      <c r="B397" s="54">
        <v>760981</v>
      </c>
      <c r="C397" s="2" t="s">
        <v>2426</v>
      </c>
      <c r="D397" s="2" t="s">
        <v>1766</v>
      </c>
      <c r="E397" s="2" t="s">
        <v>1767</v>
      </c>
      <c r="F397" s="2" t="s">
        <v>26</v>
      </c>
      <c r="G397" s="6">
        <v>4220000</v>
      </c>
      <c r="H397" s="6">
        <v>310624827</v>
      </c>
      <c r="I397" s="15">
        <v>1.0266203703703703E-2</v>
      </c>
      <c r="J397" s="8">
        <v>887</v>
      </c>
      <c r="K397" s="9">
        <v>44806</v>
      </c>
      <c r="L397" s="6">
        <v>34000</v>
      </c>
      <c r="M397" s="2" t="s">
        <v>27</v>
      </c>
      <c r="N397" s="2" t="s">
        <v>28</v>
      </c>
      <c r="O397" s="2" t="s">
        <v>28</v>
      </c>
      <c r="P397" s="2">
        <v>0</v>
      </c>
      <c r="Q397" s="2">
        <v>1327</v>
      </c>
      <c r="R397" s="9">
        <v>44826</v>
      </c>
      <c r="S397" s="2">
        <v>1080</v>
      </c>
      <c r="T397" s="2">
        <v>253</v>
      </c>
      <c r="U397" s="2">
        <v>25</v>
      </c>
      <c r="V397" s="2" t="s">
        <v>29</v>
      </c>
      <c r="W397" s="2">
        <v>1</v>
      </c>
      <c r="X397" s="2" t="s">
        <v>2488</v>
      </c>
      <c r="Y397" s="6" t="str" cm="1">
        <f t="array" ref="Y397">_xlfn.IFS(Table1[[#This Row],[Duration in Seconds]]&lt;120,"Very short",Table1[[#This Row],[Duration in Seconds]]&lt;360,"Short",Table1[[#This Row],[Duration in Seconds]]&lt;600,"Medium",Table1[[#This Row],[Duration in Seconds]]&lt;1800,"Long",Table1[[#This Row],[Duration in Seconds]]&gt;1800,"Very Long")</f>
        <v>Long</v>
      </c>
    </row>
    <row r="398" spans="1:25" x14ac:dyDescent="0.3">
      <c r="A398" s="18" t="s">
        <v>1907</v>
      </c>
      <c r="B398" s="54">
        <v>731</v>
      </c>
      <c r="C398" s="2" t="s">
        <v>1908</v>
      </c>
      <c r="D398" s="2" t="s">
        <v>1909</v>
      </c>
      <c r="E398" s="2" t="s">
        <v>1910</v>
      </c>
      <c r="F398" s="2" t="s">
        <v>54</v>
      </c>
      <c r="G398" s="6">
        <v>624000</v>
      </c>
      <c r="H398" s="6">
        <v>98716670</v>
      </c>
      <c r="I398" s="17">
        <v>7.9629629629629634E-3</v>
      </c>
      <c r="J398" s="8">
        <v>688</v>
      </c>
      <c r="K398" s="13">
        <v>44813</v>
      </c>
      <c r="L398" s="6">
        <v>100</v>
      </c>
      <c r="M398" s="2" t="s">
        <v>27</v>
      </c>
      <c r="N398" s="2" t="s">
        <v>28</v>
      </c>
      <c r="O398" s="2" t="s">
        <v>28</v>
      </c>
      <c r="P398" s="2">
        <v>0</v>
      </c>
      <c r="Q398" s="6">
        <v>7</v>
      </c>
      <c r="R398" s="13">
        <v>44818</v>
      </c>
      <c r="S398" s="2">
        <v>1080</v>
      </c>
      <c r="T398" s="6">
        <v>3092</v>
      </c>
      <c r="U398" s="2">
        <v>80</v>
      </c>
      <c r="V398" s="2" t="s">
        <v>29</v>
      </c>
      <c r="W398" s="2">
        <v>7</v>
      </c>
      <c r="X398" s="2" t="s">
        <v>2011</v>
      </c>
      <c r="Y398" s="6" t="str" cm="1">
        <f t="array" ref="Y398">_xlfn.IFS(Table1[[#This Row],[Duration in Seconds]]&lt;120,"Very short",Table1[[#This Row],[Duration in Seconds]]&lt;360,"Short",Table1[[#This Row],[Duration in Seconds]]&lt;600,"Medium",Table1[[#This Row],[Duration in Seconds]]&lt;1800,"Long",Table1[[#This Row],[Duration in Seconds]]&gt;1800,"Very Long")</f>
        <v>Long</v>
      </c>
    </row>
    <row r="399" spans="1:25" x14ac:dyDescent="0.3">
      <c r="A399" s="18" t="s">
        <v>800</v>
      </c>
      <c r="B399" s="54">
        <v>501404</v>
      </c>
      <c r="C399" s="2" t="s">
        <v>801</v>
      </c>
      <c r="D399" s="2" t="s">
        <v>802</v>
      </c>
      <c r="E399" s="2" t="s">
        <v>803</v>
      </c>
      <c r="F399" s="2" t="s">
        <v>54</v>
      </c>
      <c r="G399" s="2">
        <v>4320000</v>
      </c>
      <c r="H399" s="2">
        <v>708836991</v>
      </c>
      <c r="I399" s="15">
        <v>2.9456018518518517E-2</v>
      </c>
      <c r="J399" s="8">
        <v>2545</v>
      </c>
      <c r="K399" s="9">
        <v>44818</v>
      </c>
      <c r="L399" s="2">
        <v>1900</v>
      </c>
      <c r="M399" s="2" t="s">
        <v>27</v>
      </c>
      <c r="N399" s="2" t="s">
        <v>28</v>
      </c>
      <c r="O399" s="2" t="s">
        <v>28</v>
      </c>
      <c r="P399" s="2">
        <v>3</v>
      </c>
      <c r="Q399" s="2">
        <v>585</v>
      </c>
      <c r="R399" s="9">
        <v>44825</v>
      </c>
      <c r="S399" s="2">
        <v>1080</v>
      </c>
      <c r="T399" s="2">
        <v>857</v>
      </c>
      <c r="U399" s="2">
        <v>22</v>
      </c>
      <c r="V399" s="2" t="s">
        <v>29</v>
      </c>
      <c r="W399" s="2">
        <v>0</v>
      </c>
      <c r="X399" s="2" t="s">
        <v>598</v>
      </c>
      <c r="Y399" s="6" t="str" cm="1">
        <f t="array" ref="Y399">_xlfn.IFS(Table1[[#This Row],[Duration in Seconds]]&lt;120,"Very short",Table1[[#This Row],[Duration in Seconds]]&lt;360,"Short",Table1[[#This Row],[Duration in Seconds]]&lt;600,"Medium",Table1[[#This Row],[Duration in Seconds]]&lt;1800,"Long",Table1[[#This Row],[Duration in Seconds]]&gt;1800,"Very Long")</f>
        <v>Very Long</v>
      </c>
    </row>
    <row r="400" spans="1:25" x14ac:dyDescent="0.3">
      <c r="A400" s="18" t="s">
        <v>1162</v>
      </c>
      <c r="B400" s="54">
        <v>1807866</v>
      </c>
      <c r="C400" s="2" t="s">
        <v>1163</v>
      </c>
      <c r="D400" s="2" t="s">
        <v>1160</v>
      </c>
      <c r="E400" s="2" t="s">
        <v>1161</v>
      </c>
      <c r="F400" s="2" t="s">
        <v>54</v>
      </c>
      <c r="G400" s="2">
        <v>158000</v>
      </c>
      <c r="H400" s="2">
        <v>6791400</v>
      </c>
      <c r="I400" s="15">
        <v>6.5393518518518517E-3</v>
      </c>
      <c r="J400" s="8">
        <v>565</v>
      </c>
      <c r="K400" s="9">
        <v>44579</v>
      </c>
      <c r="L400" s="2">
        <v>67000</v>
      </c>
      <c r="M400" s="2" t="s">
        <v>27</v>
      </c>
      <c r="N400" s="2" t="s">
        <v>28</v>
      </c>
      <c r="O400" s="2" t="s">
        <v>28</v>
      </c>
      <c r="P400" s="2">
        <v>0</v>
      </c>
      <c r="Q400" s="2">
        <v>8500</v>
      </c>
      <c r="R400" s="9">
        <v>44827</v>
      </c>
      <c r="S400" s="2">
        <v>1080</v>
      </c>
      <c r="T400" s="2">
        <v>20</v>
      </c>
      <c r="U400" s="2">
        <v>0</v>
      </c>
      <c r="V400" s="2" t="s">
        <v>29</v>
      </c>
      <c r="W400" s="2">
        <v>5</v>
      </c>
      <c r="X400" s="2" t="s">
        <v>598</v>
      </c>
      <c r="Y400" s="6" t="str" cm="1">
        <f t="array" ref="Y400">_xlfn.IFS(Table1[[#This Row],[Duration in Seconds]]&lt;120,"Very short",Table1[[#This Row],[Duration in Seconds]]&lt;360,"Short",Table1[[#This Row],[Duration in Seconds]]&lt;600,"Medium",Table1[[#This Row],[Duration in Seconds]]&lt;1800,"Long",Table1[[#This Row],[Duration in Seconds]]&gt;1800,"Very Long")</f>
        <v>Medium</v>
      </c>
    </row>
    <row r="401" spans="1:25" x14ac:dyDescent="0.3">
      <c r="A401" s="18" t="s">
        <v>738</v>
      </c>
      <c r="B401" s="54">
        <v>18858648</v>
      </c>
      <c r="C401" s="2" t="s">
        <v>739</v>
      </c>
      <c r="D401" s="2" t="s">
        <v>740</v>
      </c>
      <c r="E401" s="2" t="s">
        <v>260</v>
      </c>
      <c r="F401" s="2" t="s">
        <v>54</v>
      </c>
      <c r="G401" s="2">
        <v>31200000</v>
      </c>
      <c r="H401" s="2">
        <v>481592773</v>
      </c>
      <c r="I401" s="15">
        <v>1.8171296296296297E-3</v>
      </c>
      <c r="J401" s="8">
        <v>157</v>
      </c>
      <c r="K401" s="9">
        <v>42445</v>
      </c>
      <c r="L401" s="2">
        <v>132000</v>
      </c>
      <c r="M401" s="2" t="s">
        <v>27</v>
      </c>
      <c r="N401" s="2" t="s">
        <v>28</v>
      </c>
      <c r="O401" s="2" t="s">
        <v>28</v>
      </c>
      <c r="P401" s="2">
        <v>0</v>
      </c>
      <c r="Q401" s="2">
        <v>27000</v>
      </c>
      <c r="R401" s="9">
        <v>44826</v>
      </c>
      <c r="S401" s="2">
        <v>1080</v>
      </c>
      <c r="T401" s="2">
        <v>14699</v>
      </c>
      <c r="U401" s="2">
        <v>95</v>
      </c>
      <c r="V401" s="2" t="s">
        <v>29</v>
      </c>
      <c r="W401" s="2">
        <v>6</v>
      </c>
      <c r="X401" s="2" t="s">
        <v>598</v>
      </c>
      <c r="Y401" s="6" t="str" cm="1">
        <f t="array" ref="Y401">_xlfn.IFS(Table1[[#This Row],[Duration in Seconds]]&lt;120,"Very short",Table1[[#This Row],[Duration in Seconds]]&lt;360,"Short",Table1[[#This Row],[Duration in Seconds]]&lt;600,"Medium",Table1[[#This Row],[Duration in Seconds]]&lt;1800,"Long",Table1[[#This Row],[Duration in Seconds]]&gt;1800,"Very Long")</f>
        <v>Short</v>
      </c>
    </row>
    <row r="402" spans="1:25" x14ac:dyDescent="0.3">
      <c r="A402" s="18" t="s">
        <v>673</v>
      </c>
      <c r="B402" s="54">
        <v>111968041</v>
      </c>
      <c r="C402" s="2" t="s">
        <v>674</v>
      </c>
      <c r="D402" s="2" t="s">
        <v>675</v>
      </c>
      <c r="E402" s="2" t="s">
        <v>676</v>
      </c>
      <c r="F402" s="2" t="s">
        <v>86</v>
      </c>
      <c r="G402" s="2">
        <v>58900000</v>
      </c>
      <c r="H402" s="2">
        <v>2875362894</v>
      </c>
      <c r="I402" s="15">
        <v>1.9907407407407408E-3</v>
      </c>
      <c r="J402" s="8">
        <v>172</v>
      </c>
      <c r="K402" s="9">
        <v>44252</v>
      </c>
      <c r="L402" s="2">
        <v>11000000</v>
      </c>
      <c r="M402" s="2" t="s">
        <v>27</v>
      </c>
      <c r="N402" s="2" t="s">
        <v>29</v>
      </c>
      <c r="O402" s="2" t="s">
        <v>28</v>
      </c>
      <c r="P402" s="2">
        <v>0</v>
      </c>
      <c r="Q402" s="2">
        <v>33000</v>
      </c>
      <c r="R402" s="9">
        <v>44826</v>
      </c>
      <c r="S402" s="2">
        <v>1080</v>
      </c>
      <c r="T402" s="2">
        <v>158</v>
      </c>
      <c r="U402" s="2">
        <v>6</v>
      </c>
      <c r="V402" s="2" t="s">
        <v>28</v>
      </c>
      <c r="W402" s="2">
        <v>0</v>
      </c>
      <c r="X402" s="2" t="s">
        <v>598</v>
      </c>
      <c r="Y402" s="6" t="str" cm="1">
        <f t="array" ref="Y402">_xlfn.IFS(Table1[[#This Row],[Duration in Seconds]]&lt;120,"Very short",Table1[[#This Row],[Duration in Seconds]]&lt;360,"Short",Table1[[#This Row],[Duration in Seconds]]&lt;600,"Medium",Table1[[#This Row],[Duration in Seconds]]&lt;1800,"Long",Table1[[#This Row],[Duration in Seconds]]&gt;1800,"Very Long")</f>
        <v>Short</v>
      </c>
    </row>
    <row r="403" spans="1:25" x14ac:dyDescent="0.3">
      <c r="A403" s="18" t="s">
        <v>1493</v>
      </c>
      <c r="B403" s="54">
        <v>27888</v>
      </c>
      <c r="C403" s="4" t="s">
        <v>1494</v>
      </c>
      <c r="D403" s="3" t="s">
        <v>1495</v>
      </c>
      <c r="E403" s="3" t="s">
        <v>1496</v>
      </c>
      <c r="F403" s="2" t="s">
        <v>26</v>
      </c>
      <c r="G403" s="6">
        <v>1200000</v>
      </c>
      <c r="H403" s="2">
        <v>476671563</v>
      </c>
      <c r="I403" s="16">
        <v>3.5266203703703702E-2</v>
      </c>
      <c r="J403" s="8">
        <v>3047</v>
      </c>
      <c r="K403" s="9">
        <v>44814</v>
      </c>
      <c r="L403" s="6">
        <v>222</v>
      </c>
      <c r="M403" s="2" t="s">
        <v>226</v>
      </c>
      <c r="N403" s="2" t="s">
        <v>29</v>
      </c>
      <c r="O403" s="2" t="s">
        <v>28</v>
      </c>
      <c r="P403" s="2">
        <v>1</v>
      </c>
      <c r="Q403" s="6">
        <v>43</v>
      </c>
      <c r="R403" s="9">
        <v>44817</v>
      </c>
      <c r="S403" s="2">
        <v>1080</v>
      </c>
      <c r="T403" s="2">
        <v>26257</v>
      </c>
      <c r="U403" s="2">
        <v>149</v>
      </c>
      <c r="V403" s="2" t="s">
        <v>28</v>
      </c>
      <c r="W403" s="2">
        <v>1</v>
      </c>
      <c r="X403" s="2" t="s">
        <v>1719</v>
      </c>
      <c r="Y403" s="6" t="str" cm="1">
        <f t="array" ref="Y403">_xlfn.IFS(Table1[[#This Row],[Duration in Seconds]]&lt;120,"Very short",Table1[[#This Row],[Duration in Seconds]]&lt;360,"Short",Table1[[#This Row],[Duration in Seconds]]&lt;600,"Medium",Table1[[#This Row],[Duration in Seconds]]&lt;1800,"Long",Table1[[#This Row],[Duration in Seconds]]&gt;1800,"Very Long")</f>
        <v>Very Long</v>
      </c>
    </row>
    <row r="404" spans="1:25" x14ac:dyDescent="0.3">
      <c r="A404" s="18" t="s">
        <v>1768</v>
      </c>
      <c r="B404" s="54">
        <v>14687350</v>
      </c>
      <c r="C404" s="2" t="s">
        <v>1769</v>
      </c>
      <c r="D404" s="2" t="s">
        <v>1770</v>
      </c>
      <c r="E404" s="2" t="s">
        <v>1771</v>
      </c>
      <c r="F404" s="2" t="s">
        <v>54</v>
      </c>
      <c r="G404" s="6">
        <v>5150000</v>
      </c>
      <c r="H404" s="6">
        <v>6542606309</v>
      </c>
      <c r="I404" s="15">
        <v>5.6678240740740737E-2</v>
      </c>
      <c r="J404" s="8">
        <v>4897</v>
      </c>
      <c r="K404" s="13">
        <v>44226</v>
      </c>
      <c r="L404" s="6">
        <v>40000</v>
      </c>
      <c r="M404" s="2" t="s">
        <v>27</v>
      </c>
      <c r="N404" s="2" t="s">
        <v>28</v>
      </c>
      <c r="O404" s="2" t="s">
        <v>28</v>
      </c>
      <c r="P404" s="2">
        <v>0</v>
      </c>
      <c r="Q404" s="6">
        <v>1850</v>
      </c>
      <c r="R404" s="13">
        <v>44825</v>
      </c>
      <c r="S404" s="2">
        <v>1080</v>
      </c>
      <c r="T404" s="6">
        <v>7591</v>
      </c>
      <c r="U404" s="2">
        <v>234</v>
      </c>
      <c r="V404" s="2" t="s">
        <v>29</v>
      </c>
      <c r="W404" s="2">
        <v>0</v>
      </c>
      <c r="X404" s="2" t="s">
        <v>2011</v>
      </c>
      <c r="Y404" s="6" t="str" cm="1">
        <f t="array" ref="Y404">_xlfn.IFS(Table1[[#This Row],[Duration in Seconds]]&lt;120,"Very short",Table1[[#This Row],[Duration in Seconds]]&lt;360,"Short",Table1[[#This Row],[Duration in Seconds]]&lt;600,"Medium",Table1[[#This Row],[Duration in Seconds]]&lt;1800,"Long",Table1[[#This Row],[Duration in Seconds]]&gt;1800,"Very Long")</f>
        <v>Very Long</v>
      </c>
    </row>
    <row r="405" spans="1:25" x14ac:dyDescent="0.3">
      <c r="A405" s="18" t="s">
        <v>2441</v>
      </c>
      <c r="B405" s="54">
        <v>591728</v>
      </c>
      <c r="C405" s="2" t="s">
        <v>2442</v>
      </c>
      <c r="D405" s="2" t="s">
        <v>2435</v>
      </c>
      <c r="E405" s="2" t="s">
        <v>2436</v>
      </c>
      <c r="F405" s="2" t="s">
        <v>26</v>
      </c>
      <c r="G405" s="6">
        <v>4500000</v>
      </c>
      <c r="H405" s="6">
        <v>229547932</v>
      </c>
      <c r="I405" s="15">
        <v>2.5347222222222221E-3</v>
      </c>
      <c r="J405" s="8">
        <v>219</v>
      </c>
      <c r="K405" s="9">
        <v>43114</v>
      </c>
      <c r="L405" s="6">
        <v>27000</v>
      </c>
      <c r="M405" s="2" t="s">
        <v>27</v>
      </c>
      <c r="N405" s="2" t="s">
        <v>28</v>
      </c>
      <c r="O405" s="2" t="s">
        <v>28</v>
      </c>
      <c r="P405" s="2">
        <v>0</v>
      </c>
      <c r="Q405" s="2">
        <v>661</v>
      </c>
      <c r="R405" s="9">
        <v>44792</v>
      </c>
      <c r="S405" s="2">
        <v>1080</v>
      </c>
      <c r="T405" s="2">
        <v>687</v>
      </c>
      <c r="U405" s="2">
        <v>32</v>
      </c>
      <c r="V405" s="2" t="s">
        <v>29</v>
      </c>
      <c r="W405" s="2">
        <v>0</v>
      </c>
      <c r="X405" s="2" t="s">
        <v>2488</v>
      </c>
      <c r="Y405" s="6" t="str" cm="1">
        <f t="array" ref="Y405">_xlfn.IFS(Table1[[#This Row],[Duration in Seconds]]&lt;120,"Very short",Table1[[#This Row],[Duration in Seconds]]&lt;360,"Short",Table1[[#This Row],[Duration in Seconds]]&lt;600,"Medium",Table1[[#This Row],[Duration in Seconds]]&lt;1800,"Long",Table1[[#This Row],[Duration in Seconds]]&gt;1800,"Very Long")</f>
        <v>Short</v>
      </c>
    </row>
    <row r="406" spans="1:25" x14ac:dyDescent="0.3">
      <c r="A406" s="18" t="s">
        <v>2977</v>
      </c>
      <c r="B406" s="54">
        <v>88877</v>
      </c>
      <c r="C406" s="2" t="s">
        <v>1092</v>
      </c>
      <c r="D406" s="2" t="s">
        <v>1090</v>
      </c>
      <c r="E406" s="2" t="s">
        <v>1091</v>
      </c>
      <c r="F406" s="2" t="s">
        <v>54</v>
      </c>
      <c r="G406" s="2">
        <v>22400000</v>
      </c>
      <c r="H406" s="2">
        <v>9528608381</v>
      </c>
      <c r="I406" s="15">
        <v>6.2731481481481484E-3</v>
      </c>
      <c r="J406" s="8">
        <v>542</v>
      </c>
      <c r="K406" s="9">
        <v>44659</v>
      </c>
      <c r="L406" s="2">
        <v>660</v>
      </c>
      <c r="M406" s="2" t="s">
        <v>27</v>
      </c>
      <c r="N406" s="2" t="s">
        <v>28</v>
      </c>
      <c r="O406" s="2" t="s">
        <v>28</v>
      </c>
      <c r="P406" s="2">
        <v>3</v>
      </c>
      <c r="Q406" s="2">
        <v>0</v>
      </c>
      <c r="R406" s="2" t="s">
        <v>54</v>
      </c>
      <c r="S406" s="2">
        <v>1080</v>
      </c>
      <c r="T406" s="2">
        <v>1754</v>
      </c>
      <c r="U406" s="2">
        <v>82</v>
      </c>
      <c r="V406" s="2" t="s">
        <v>29</v>
      </c>
      <c r="W406" s="2">
        <v>0</v>
      </c>
      <c r="X406" s="2" t="s">
        <v>598</v>
      </c>
      <c r="Y406" s="6" t="str" cm="1">
        <f t="array" ref="Y406">_xlfn.IFS(Table1[[#This Row],[Duration in Seconds]]&lt;120,"Very short",Table1[[#This Row],[Duration in Seconds]]&lt;360,"Short",Table1[[#This Row],[Duration in Seconds]]&lt;600,"Medium",Table1[[#This Row],[Duration in Seconds]]&lt;1800,"Long",Table1[[#This Row],[Duration in Seconds]]&gt;1800,"Very Long")</f>
        <v>Medium</v>
      </c>
    </row>
    <row r="407" spans="1:25" x14ac:dyDescent="0.3">
      <c r="A407" s="18" t="s">
        <v>2207</v>
      </c>
      <c r="B407" s="54">
        <v>47891</v>
      </c>
      <c r="C407" s="2" t="s">
        <v>2208</v>
      </c>
      <c r="D407" s="2" t="s">
        <v>2209</v>
      </c>
      <c r="E407" s="2" t="s">
        <v>2210</v>
      </c>
      <c r="F407" s="2" t="s">
        <v>86</v>
      </c>
      <c r="G407" s="6">
        <v>116000</v>
      </c>
      <c r="H407" s="6">
        <v>4220047</v>
      </c>
      <c r="I407" s="17">
        <v>4.6990740740740743E-3</v>
      </c>
      <c r="J407" s="8">
        <v>406</v>
      </c>
      <c r="K407" s="9">
        <v>44454</v>
      </c>
      <c r="L407" s="6">
        <v>2600</v>
      </c>
      <c r="M407" s="2" t="s">
        <v>27</v>
      </c>
      <c r="N407" s="2" t="s">
        <v>28</v>
      </c>
      <c r="O407" s="2" t="s">
        <v>28</v>
      </c>
      <c r="P407" s="2">
        <v>0</v>
      </c>
      <c r="Q407" s="2">
        <v>262</v>
      </c>
      <c r="R407" s="9">
        <v>44809</v>
      </c>
      <c r="S407" s="2">
        <v>2160</v>
      </c>
      <c r="T407" s="2">
        <v>106</v>
      </c>
      <c r="U407" s="2">
        <v>17</v>
      </c>
      <c r="V407" s="2" t="s">
        <v>29</v>
      </c>
      <c r="W407" s="2">
        <v>1</v>
      </c>
      <c r="X407" s="2" t="s">
        <v>2488</v>
      </c>
      <c r="Y407" s="6" t="str" cm="1">
        <f t="array" ref="Y407">_xlfn.IFS(Table1[[#This Row],[Duration in Seconds]]&lt;120,"Very short",Table1[[#This Row],[Duration in Seconds]]&lt;360,"Short",Table1[[#This Row],[Duration in Seconds]]&lt;600,"Medium",Table1[[#This Row],[Duration in Seconds]]&lt;1800,"Long",Table1[[#This Row],[Duration in Seconds]]&gt;1800,"Very Long")</f>
        <v>Medium</v>
      </c>
    </row>
    <row r="408" spans="1:25" x14ac:dyDescent="0.3">
      <c r="A408" s="18" t="s">
        <v>985</v>
      </c>
      <c r="B408" s="54">
        <v>308966997</v>
      </c>
      <c r="C408" s="2" t="s">
        <v>986</v>
      </c>
      <c r="D408" s="2" t="s">
        <v>987</v>
      </c>
      <c r="E408" s="2" t="s">
        <v>988</v>
      </c>
      <c r="F408" s="2" t="s">
        <v>86</v>
      </c>
      <c r="G408" s="2">
        <v>39700000</v>
      </c>
      <c r="H408" s="2">
        <v>20321404924</v>
      </c>
      <c r="I408" s="15">
        <v>2.2453703703703702E-3</v>
      </c>
      <c r="J408" s="8">
        <v>194</v>
      </c>
      <c r="K408" s="9">
        <v>42480</v>
      </c>
      <c r="L408" s="2">
        <v>3000000</v>
      </c>
      <c r="M408" s="2" t="s">
        <v>27</v>
      </c>
      <c r="N408" s="2" t="s">
        <v>28</v>
      </c>
      <c r="O408" s="2" t="s">
        <v>28</v>
      </c>
      <c r="P408" s="2">
        <v>0</v>
      </c>
      <c r="Q408" s="2">
        <v>116624</v>
      </c>
      <c r="R408" s="9">
        <v>44826</v>
      </c>
      <c r="S408" s="2">
        <v>1080</v>
      </c>
      <c r="T408" s="2">
        <v>184</v>
      </c>
      <c r="U408" s="2">
        <v>48</v>
      </c>
      <c r="V408" s="2" t="s">
        <v>29</v>
      </c>
      <c r="W408" s="2">
        <v>0</v>
      </c>
      <c r="X408" s="2" t="s">
        <v>598</v>
      </c>
      <c r="Y408" s="6" t="str" cm="1">
        <f t="array" ref="Y408">_xlfn.IFS(Table1[[#This Row],[Duration in Seconds]]&lt;120,"Very short",Table1[[#This Row],[Duration in Seconds]]&lt;360,"Short",Table1[[#This Row],[Duration in Seconds]]&lt;600,"Medium",Table1[[#This Row],[Duration in Seconds]]&lt;1800,"Long",Table1[[#This Row],[Duration in Seconds]]&gt;1800,"Very Long")</f>
        <v>Short</v>
      </c>
    </row>
    <row r="409" spans="1:25" x14ac:dyDescent="0.3">
      <c r="A409" s="18" t="s">
        <v>2978</v>
      </c>
      <c r="B409" s="54">
        <v>5591109</v>
      </c>
      <c r="C409" s="2" t="s">
        <v>2421</v>
      </c>
      <c r="D409" s="2" t="s">
        <v>1838</v>
      </c>
      <c r="E409" s="2" t="s">
        <v>815</v>
      </c>
      <c r="F409" s="2" t="s">
        <v>54</v>
      </c>
      <c r="G409" s="6">
        <v>3530000</v>
      </c>
      <c r="H409" s="6">
        <v>339868101</v>
      </c>
      <c r="I409" s="15">
        <v>0.49746527777777777</v>
      </c>
      <c r="J409" s="8">
        <v>42981</v>
      </c>
      <c r="K409" s="9">
        <v>43800</v>
      </c>
      <c r="L409" s="6">
        <v>110000</v>
      </c>
      <c r="M409" s="2" t="s">
        <v>27</v>
      </c>
      <c r="N409" s="2" t="s">
        <v>28</v>
      </c>
      <c r="O409" s="2" t="s">
        <v>28</v>
      </c>
      <c r="P409" s="2">
        <v>0</v>
      </c>
      <c r="Q409" s="2">
        <v>1221</v>
      </c>
      <c r="R409" s="9">
        <v>44809</v>
      </c>
      <c r="S409" s="2">
        <v>1080</v>
      </c>
      <c r="T409" s="2">
        <v>7487</v>
      </c>
      <c r="U409" s="2">
        <v>150</v>
      </c>
      <c r="V409" s="2" t="s">
        <v>29</v>
      </c>
      <c r="W409" s="2">
        <v>67</v>
      </c>
      <c r="X409" s="2" t="s">
        <v>2488</v>
      </c>
      <c r="Y409" s="6" t="str" cm="1">
        <f t="array" ref="Y409">_xlfn.IFS(Table1[[#This Row],[Duration in Seconds]]&lt;120,"Very short",Table1[[#This Row],[Duration in Seconds]]&lt;360,"Short",Table1[[#This Row],[Duration in Seconds]]&lt;600,"Medium",Table1[[#This Row],[Duration in Seconds]]&lt;1800,"Long",Table1[[#This Row],[Duration in Seconds]]&gt;1800,"Very Long")</f>
        <v>Very Long</v>
      </c>
    </row>
    <row r="410" spans="1:25" x14ac:dyDescent="0.3">
      <c r="A410" s="18" t="s">
        <v>906</v>
      </c>
      <c r="B410" s="54">
        <v>7074577</v>
      </c>
      <c r="C410" s="2" t="s">
        <v>907</v>
      </c>
      <c r="D410" s="2" t="s">
        <v>908</v>
      </c>
      <c r="E410" s="2" t="s">
        <v>909</v>
      </c>
      <c r="F410" s="2" t="s">
        <v>86</v>
      </c>
      <c r="G410" s="2">
        <v>6750000</v>
      </c>
      <c r="H410" s="2">
        <v>1134018720</v>
      </c>
      <c r="I410" s="15">
        <v>5.6597222222222222E-3</v>
      </c>
      <c r="J410" s="8">
        <v>489</v>
      </c>
      <c r="K410" s="9">
        <v>43181</v>
      </c>
      <c r="L410" s="2">
        <v>274000</v>
      </c>
      <c r="M410" s="2" t="s">
        <v>73</v>
      </c>
      <c r="N410" s="2" t="s">
        <v>28</v>
      </c>
      <c r="O410" s="2" t="s">
        <v>28</v>
      </c>
      <c r="P410" s="2">
        <v>0</v>
      </c>
      <c r="Q410" s="2">
        <v>12231</v>
      </c>
      <c r="R410" s="9">
        <v>44825</v>
      </c>
      <c r="S410" s="2">
        <v>1080</v>
      </c>
      <c r="T410" s="2">
        <v>998</v>
      </c>
      <c r="U410" s="2">
        <v>16</v>
      </c>
      <c r="V410" s="2" t="s">
        <v>29</v>
      </c>
      <c r="W410" s="2">
        <v>0</v>
      </c>
      <c r="X410" s="2" t="s">
        <v>598</v>
      </c>
      <c r="Y410" s="6" t="str" cm="1">
        <f t="array" ref="Y410">_xlfn.IFS(Table1[[#This Row],[Duration in Seconds]]&lt;120,"Very short",Table1[[#This Row],[Duration in Seconds]]&lt;360,"Short",Table1[[#This Row],[Duration in Seconds]]&lt;600,"Medium",Table1[[#This Row],[Duration in Seconds]]&lt;1800,"Long",Table1[[#This Row],[Duration in Seconds]]&gt;1800,"Very Long")</f>
        <v>Medium</v>
      </c>
    </row>
    <row r="411" spans="1:25" x14ac:dyDescent="0.3">
      <c r="A411" s="18" t="s">
        <v>689</v>
      </c>
      <c r="B411" s="54">
        <v>61291270</v>
      </c>
      <c r="C411" s="2" t="s">
        <v>690</v>
      </c>
      <c r="D411" s="2" t="s">
        <v>691</v>
      </c>
      <c r="E411" s="2" t="s">
        <v>692</v>
      </c>
      <c r="F411" s="2" t="s">
        <v>26</v>
      </c>
      <c r="G411" s="2">
        <v>24000000</v>
      </c>
      <c r="H411" s="2">
        <v>296395381</v>
      </c>
      <c r="I411" s="15">
        <v>2.3032407407407407E-3</v>
      </c>
      <c r="J411" s="8">
        <v>199</v>
      </c>
      <c r="K411" s="9">
        <v>43262</v>
      </c>
      <c r="L411" s="2">
        <v>17000000</v>
      </c>
      <c r="M411" s="2" t="s">
        <v>27</v>
      </c>
      <c r="N411" s="2" t="s">
        <v>29</v>
      </c>
      <c r="O411" s="2" t="s">
        <v>28</v>
      </c>
      <c r="P411" s="2">
        <v>0</v>
      </c>
      <c r="Q411" s="2">
        <v>15000</v>
      </c>
      <c r="R411" s="9">
        <v>44827</v>
      </c>
      <c r="S411" s="2">
        <v>1080</v>
      </c>
      <c r="T411" s="2">
        <v>203</v>
      </c>
      <c r="U411" s="2">
        <v>1</v>
      </c>
      <c r="V411" s="2" t="s">
        <v>29</v>
      </c>
      <c r="W411" s="2">
        <v>0</v>
      </c>
      <c r="X411" s="2" t="s">
        <v>598</v>
      </c>
      <c r="Y411" s="6" t="str" cm="1">
        <f t="array" ref="Y411">_xlfn.IFS(Table1[[#This Row],[Duration in Seconds]]&lt;120,"Very short",Table1[[#This Row],[Duration in Seconds]]&lt;360,"Short",Table1[[#This Row],[Duration in Seconds]]&lt;600,"Medium",Table1[[#This Row],[Duration in Seconds]]&lt;1800,"Long",Table1[[#This Row],[Duration in Seconds]]&gt;1800,"Very Long")</f>
        <v>Short</v>
      </c>
    </row>
    <row r="412" spans="1:25" x14ac:dyDescent="0.3">
      <c r="A412" s="18" t="s">
        <v>615</v>
      </c>
      <c r="B412" s="54">
        <v>148118279</v>
      </c>
      <c r="C412" s="2" t="s">
        <v>616</v>
      </c>
      <c r="D412" s="2" t="s">
        <v>617</v>
      </c>
      <c r="E412" s="2" t="s">
        <v>618</v>
      </c>
      <c r="F412" s="2" t="s">
        <v>26</v>
      </c>
      <c r="G412" s="2">
        <v>42300000</v>
      </c>
      <c r="H412" s="2">
        <v>11872662189</v>
      </c>
      <c r="I412" s="15">
        <v>4.2939814814814811E-3</v>
      </c>
      <c r="J412" s="8">
        <v>371</v>
      </c>
      <c r="K412" s="9">
        <v>43878</v>
      </c>
      <c r="L412" s="2">
        <v>1400000</v>
      </c>
      <c r="M412" s="2" t="s">
        <v>27</v>
      </c>
      <c r="N412" s="2" t="s">
        <v>28</v>
      </c>
      <c r="O412" s="2" t="s">
        <v>28</v>
      </c>
      <c r="P412" s="2">
        <v>0</v>
      </c>
      <c r="Q412" s="2">
        <v>29000</v>
      </c>
      <c r="R412" s="9">
        <v>44826</v>
      </c>
      <c r="S412" s="2">
        <v>1080</v>
      </c>
      <c r="T412" s="2">
        <v>323</v>
      </c>
      <c r="U412" s="2">
        <v>53</v>
      </c>
      <c r="V412" s="2" t="s">
        <v>28</v>
      </c>
      <c r="W412" s="2">
        <v>1</v>
      </c>
      <c r="X412" s="2" t="s">
        <v>598</v>
      </c>
      <c r="Y412" s="6" t="str" cm="1">
        <f t="array" ref="Y412">_xlfn.IFS(Table1[[#This Row],[Duration in Seconds]]&lt;120,"Very short",Table1[[#This Row],[Duration in Seconds]]&lt;360,"Short",Table1[[#This Row],[Duration in Seconds]]&lt;600,"Medium",Table1[[#This Row],[Duration in Seconds]]&lt;1800,"Long",Table1[[#This Row],[Duration in Seconds]]&gt;1800,"Very Long")</f>
        <v>Medium</v>
      </c>
    </row>
    <row r="413" spans="1:25" x14ac:dyDescent="0.3">
      <c r="A413" s="18" t="s">
        <v>681</v>
      </c>
      <c r="B413" s="54">
        <v>15927119</v>
      </c>
      <c r="C413" s="2" t="s">
        <v>682</v>
      </c>
      <c r="D413" s="2" t="s">
        <v>683</v>
      </c>
      <c r="E413" s="2" t="s">
        <v>684</v>
      </c>
      <c r="F413" s="2" t="s">
        <v>54</v>
      </c>
      <c r="G413" s="2">
        <v>2550000</v>
      </c>
      <c r="H413" s="2">
        <v>99715024</v>
      </c>
      <c r="I413" s="15">
        <v>2.7083333333333334E-3</v>
      </c>
      <c r="J413" s="8">
        <v>234</v>
      </c>
      <c r="K413" s="9">
        <v>41702</v>
      </c>
      <c r="L413" s="2">
        <v>151000</v>
      </c>
      <c r="M413" s="2" t="s">
        <v>27</v>
      </c>
      <c r="N413" s="2" t="s">
        <v>29</v>
      </c>
      <c r="O413" s="2" t="s">
        <v>28</v>
      </c>
      <c r="P413" s="2">
        <v>0</v>
      </c>
      <c r="Q413" s="2">
        <v>18940</v>
      </c>
      <c r="R413" s="9">
        <v>44824</v>
      </c>
      <c r="S413" s="2">
        <v>1080</v>
      </c>
      <c r="T413" s="2">
        <v>1060</v>
      </c>
      <c r="U413" s="2">
        <v>5</v>
      </c>
      <c r="V413" s="2" t="s">
        <v>29</v>
      </c>
      <c r="W413" s="2">
        <v>0</v>
      </c>
      <c r="X413" s="2" t="s">
        <v>598</v>
      </c>
      <c r="Y413" s="6" t="str" cm="1">
        <f t="array" ref="Y413">_xlfn.IFS(Table1[[#This Row],[Duration in Seconds]]&lt;120,"Very short",Table1[[#This Row],[Duration in Seconds]]&lt;360,"Short",Table1[[#This Row],[Duration in Seconds]]&lt;600,"Medium",Table1[[#This Row],[Duration in Seconds]]&lt;1800,"Long",Table1[[#This Row],[Duration in Seconds]]&gt;1800,"Very Long")</f>
        <v>Short</v>
      </c>
    </row>
    <row r="414" spans="1:25" x14ac:dyDescent="0.3">
      <c r="A414" s="18" t="s">
        <v>1540</v>
      </c>
      <c r="B414" s="54">
        <v>56326</v>
      </c>
      <c r="C414" s="4" t="s">
        <v>1541</v>
      </c>
      <c r="D414" s="3" t="s">
        <v>1542</v>
      </c>
      <c r="E414" s="3" t="s">
        <v>1543</v>
      </c>
      <c r="F414" s="2" t="s">
        <v>26</v>
      </c>
      <c r="G414" s="6">
        <v>140000</v>
      </c>
      <c r="H414" s="2">
        <v>22917818</v>
      </c>
      <c r="I414" s="16">
        <v>1.3043981481481483E-2</v>
      </c>
      <c r="J414" s="8">
        <v>1127</v>
      </c>
      <c r="K414" s="9">
        <v>44783</v>
      </c>
      <c r="L414" s="6">
        <v>6800</v>
      </c>
      <c r="M414" s="2" t="s">
        <v>1464</v>
      </c>
      <c r="N414" s="2" t="s">
        <v>29</v>
      </c>
      <c r="O414" s="2" t="s">
        <v>28</v>
      </c>
      <c r="P414" s="2">
        <v>0</v>
      </c>
      <c r="Q414" s="6">
        <v>262</v>
      </c>
      <c r="R414" s="9">
        <v>44797</v>
      </c>
      <c r="S414" s="2">
        <v>1080</v>
      </c>
      <c r="T414" s="2">
        <v>487</v>
      </c>
      <c r="U414" s="2">
        <v>20</v>
      </c>
      <c r="V414" s="2" t="s">
        <v>29</v>
      </c>
      <c r="W414" s="2">
        <v>1</v>
      </c>
      <c r="X414" s="2" t="s">
        <v>1719</v>
      </c>
      <c r="Y414" s="6" t="str" cm="1">
        <f t="array" ref="Y414">_xlfn.IFS(Table1[[#This Row],[Duration in Seconds]]&lt;120,"Very short",Table1[[#This Row],[Duration in Seconds]]&lt;360,"Short",Table1[[#This Row],[Duration in Seconds]]&lt;600,"Medium",Table1[[#This Row],[Duration in Seconds]]&lt;1800,"Long",Table1[[#This Row],[Duration in Seconds]]&gt;1800,"Very Long")</f>
        <v>Long</v>
      </c>
    </row>
    <row r="415" spans="1:25" x14ac:dyDescent="0.3">
      <c r="A415" s="18" t="s">
        <v>1430</v>
      </c>
      <c r="B415" s="54">
        <v>281342</v>
      </c>
      <c r="C415" s="14" t="s">
        <v>1431</v>
      </c>
      <c r="D415" s="3" t="s">
        <v>1432</v>
      </c>
      <c r="E415" s="4" t="s">
        <v>1433</v>
      </c>
      <c r="F415" s="2" t="s">
        <v>26</v>
      </c>
      <c r="G415" s="6">
        <v>161000</v>
      </c>
      <c r="H415" s="2">
        <v>27225690</v>
      </c>
      <c r="I415" s="16">
        <v>1.6574074074074074E-2</v>
      </c>
      <c r="J415" s="8">
        <v>1432</v>
      </c>
      <c r="K415" s="9">
        <v>44771</v>
      </c>
      <c r="L415" s="6">
        <v>4700</v>
      </c>
      <c r="M415" s="2" t="s">
        <v>27</v>
      </c>
      <c r="N415" s="2" t="s">
        <v>28</v>
      </c>
      <c r="O415" s="2" t="s">
        <v>28</v>
      </c>
      <c r="P415" s="2">
        <v>1</v>
      </c>
      <c r="Q415" s="6">
        <v>229</v>
      </c>
      <c r="R415" s="9">
        <v>44774</v>
      </c>
      <c r="S415" s="2">
        <v>1080</v>
      </c>
      <c r="T415" s="2">
        <v>156</v>
      </c>
      <c r="U415" s="2">
        <v>25</v>
      </c>
      <c r="V415" s="2" t="s">
        <v>29</v>
      </c>
      <c r="W415" s="2">
        <v>3</v>
      </c>
      <c r="X415" s="2" t="s">
        <v>1719</v>
      </c>
      <c r="Y415" s="6" t="str" cm="1">
        <f t="array" ref="Y415">_xlfn.IFS(Table1[[#This Row],[Duration in Seconds]]&lt;120,"Very short",Table1[[#This Row],[Duration in Seconds]]&lt;360,"Short",Table1[[#This Row],[Duration in Seconds]]&lt;600,"Medium",Table1[[#This Row],[Duration in Seconds]]&lt;1800,"Long",Table1[[#This Row],[Duration in Seconds]]&gt;1800,"Very Long")</f>
        <v>Long</v>
      </c>
    </row>
    <row r="416" spans="1:25" x14ac:dyDescent="0.3">
      <c r="A416" s="18" t="s">
        <v>1579</v>
      </c>
      <c r="B416" s="54">
        <v>348406</v>
      </c>
      <c r="C416" s="4" t="s">
        <v>1580</v>
      </c>
      <c r="D416" s="3" t="s">
        <v>1581</v>
      </c>
      <c r="E416" s="3" t="s">
        <v>1582</v>
      </c>
      <c r="F416" s="2" t="s">
        <v>26</v>
      </c>
      <c r="G416" s="6">
        <v>553000</v>
      </c>
      <c r="H416" s="2">
        <v>54663294</v>
      </c>
      <c r="I416" s="16">
        <v>8.2986111111111108E-3</v>
      </c>
      <c r="J416" s="8">
        <v>717</v>
      </c>
      <c r="K416" s="9">
        <v>44810</v>
      </c>
      <c r="L416" s="6">
        <v>9700</v>
      </c>
      <c r="M416" s="2" t="s">
        <v>1464</v>
      </c>
      <c r="N416" s="2" t="s">
        <v>28</v>
      </c>
      <c r="O416" s="2" t="s">
        <v>28</v>
      </c>
      <c r="P416" s="2">
        <v>1</v>
      </c>
      <c r="Q416" s="6">
        <v>166</v>
      </c>
      <c r="R416" s="9">
        <v>44824</v>
      </c>
      <c r="S416" s="2">
        <v>2160</v>
      </c>
      <c r="T416" s="2">
        <v>120</v>
      </c>
      <c r="U416" s="2">
        <v>8</v>
      </c>
      <c r="V416" s="2" t="s">
        <v>28</v>
      </c>
      <c r="W416" s="2">
        <v>8</v>
      </c>
      <c r="X416" s="2" t="s">
        <v>1719</v>
      </c>
      <c r="Y416" s="6" t="str" cm="1">
        <f t="array" ref="Y416">_xlfn.IFS(Table1[[#This Row],[Duration in Seconds]]&lt;120,"Very short",Table1[[#This Row],[Duration in Seconds]]&lt;360,"Short",Table1[[#This Row],[Duration in Seconds]]&lt;600,"Medium",Table1[[#This Row],[Duration in Seconds]]&lt;1800,"Long",Table1[[#This Row],[Duration in Seconds]]&gt;1800,"Very Long")</f>
        <v>Long</v>
      </c>
    </row>
    <row r="417" spans="1:25" x14ac:dyDescent="0.3">
      <c r="A417" s="18" t="s">
        <v>955</v>
      </c>
      <c r="B417" s="54">
        <v>42799226</v>
      </c>
      <c r="C417" s="2" t="s">
        <v>956</v>
      </c>
      <c r="D417" s="2" t="s">
        <v>951</v>
      </c>
      <c r="E417" s="2" t="s">
        <v>952</v>
      </c>
      <c r="F417" s="2" t="s">
        <v>54</v>
      </c>
      <c r="G417" s="2">
        <v>14400000</v>
      </c>
      <c r="H417" s="2">
        <v>4304845433</v>
      </c>
      <c r="I417" s="15">
        <v>1.1805555555555556E-3</v>
      </c>
      <c r="J417" s="8">
        <v>102</v>
      </c>
      <c r="K417" s="9">
        <v>41538</v>
      </c>
      <c r="L417" s="2">
        <v>412000</v>
      </c>
      <c r="M417" s="2" t="s">
        <v>27</v>
      </c>
      <c r="N417" s="2" t="s">
        <v>625</v>
      </c>
      <c r="O417" s="2" t="s">
        <v>28</v>
      </c>
      <c r="P417" s="2">
        <v>0</v>
      </c>
      <c r="Q417" s="2">
        <v>54450</v>
      </c>
      <c r="R417" s="9">
        <v>44826</v>
      </c>
      <c r="S417" s="2">
        <v>2160</v>
      </c>
      <c r="T417" s="2">
        <v>18211</v>
      </c>
      <c r="U417" s="2">
        <v>810</v>
      </c>
      <c r="V417" s="2" t="s">
        <v>29</v>
      </c>
      <c r="W417" s="2">
        <v>0</v>
      </c>
      <c r="X417" s="2" t="s">
        <v>598</v>
      </c>
      <c r="Y417" s="6" t="str" cm="1">
        <f t="array" ref="Y417">_xlfn.IFS(Table1[[#This Row],[Duration in Seconds]]&lt;120,"Very short",Table1[[#This Row],[Duration in Seconds]]&lt;360,"Short",Table1[[#This Row],[Duration in Seconds]]&lt;600,"Medium",Table1[[#This Row],[Duration in Seconds]]&lt;1800,"Long",Table1[[#This Row],[Duration in Seconds]]&gt;1800,"Very Long")</f>
        <v>Very short</v>
      </c>
    </row>
    <row r="418" spans="1:25" x14ac:dyDescent="0.3">
      <c r="A418" s="18" t="s">
        <v>603</v>
      </c>
      <c r="B418" s="54">
        <v>10909</v>
      </c>
      <c r="C418" s="2" t="s">
        <v>604</v>
      </c>
      <c r="D418" s="2" t="s">
        <v>601</v>
      </c>
      <c r="E418" s="2" t="s">
        <v>602</v>
      </c>
      <c r="F418" s="2" t="s">
        <v>54</v>
      </c>
      <c r="G418" s="2">
        <v>769000</v>
      </c>
      <c r="H418" s="2">
        <v>170263099</v>
      </c>
      <c r="I418" s="15">
        <v>3.9236111111111112E-3</v>
      </c>
      <c r="J418" s="8">
        <v>339</v>
      </c>
      <c r="K418" s="9">
        <v>44820</v>
      </c>
      <c r="L418" s="2">
        <v>468</v>
      </c>
      <c r="M418" s="2" t="s">
        <v>27</v>
      </c>
      <c r="N418" s="2" t="s">
        <v>28</v>
      </c>
      <c r="O418" s="2" t="s">
        <v>28</v>
      </c>
      <c r="P418" s="2">
        <v>1</v>
      </c>
      <c r="Q418" s="2">
        <v>41</v>
      </c>
      <c r="R418" s="9">
        <v>44821</v>
      </c>
      <c r="S418" s="2">
        <v>1080</v>
      </c>
      <c r="T418" s="2">
        <v>2240</v>
      </c>
      <c r="U418" s="2">
        <v>143</v>
      </c>
      <c r="V418" s="2" t="s">
        <v>29</v>
      </c>
      <c r="W418" s="2">
        <v>2</v>
      </c>
      <c r="X418" s="2" t="s">
        <v>598</v>
      </c>
      <c r="Y418" s="6" t="str" cm="1">
        <f t="array" ref="Y418">_xlfn.IFS(Table1[[#This Row],[Duration in Seconds]]&lt;120,"Very short",Table1[[#This Row],[Duration in Seconds]]&lt;360,"Short",Table1[[#This Row],[Duration in Seconds]]&lt;600,"Medium",Table1[[#This Row],[Duration in Seconds]]&lt;1800,"Long",Table1[[#This Row],[Duration in Seconds]]&gt;1800,"Very Long")</f>
        <v>Short</v>
      </c>
    </row>
    <row r="419" spans="1:25" x14ac:dyDescent="0.3">
      <c r="A419" s="18" t="s">
        <v>1653</v>
      </c>
      <c r="B419" s="54">
        <v>30211</v>
      </c>
      <c r="C419" s="3" t="s">
        <v>1654</v>
      </c>
      <c r="D419" s="3" t="s">
        <v>1655</v>
      </c>
      <c r="E419" s="2" t="s">
        <v>1656</v>
      </c>
      <c r="F419" s="2" t="s">
        <v>26</v>
      </c>
      <c r="G419" s="6">
        <v>91700</v>
      </c>
      <c r="H419" s="2">
        <v>28576705</v>
      </c>
      <c r="I419" s="16">
        <v>1.0439814814814813E-2</v>
      </c>
      <c r="J419" s="8">
        <v>902</v>
      </c>
      <c r="K419" s="9">
        <v>44816</v>
      </c>
      <c r="L419" s="6">
        <v>1500</v>
      </c>
      <c r="M419" s="2" t="s">
        <v>226</v>
      </c>
      <c r="N419" s="2" t="s">
        <v>29</v>
      </c>
      <c r="O419" s="2" t="s">
        <v>28</v>
      </c>
      <c r="P419" s="2">
        <v>1</v>
      </c>
      <c r="Q419" s="6">
        <v>79</v>
      </c>
      <c r="R419" s="9">
        <v>44817</v>
      </c>
      <c r="S419" s="2">
        <v>1440</v>
      </c>
      <c r="T419" s="2">
        <v>274</v>
      </c>
      <c r="U419" s="2">
        <v>8</v>
      </c>
      <c r="V419" s="2" t="s">
        <v>29</v>
      </c>
      <c r="W419" s="2">
        <v>1</v>
      </c>
      <c r="X419" s="2" t="s">
        <v>1719</v>
      </c>
      <c r="Y419" s="6" t="str" cm="1">
        <f t="array" ref="Y419">_xlfn.IFS(Table1[[#This Row],[Duration in Seconds]]&lt;120,"Very short",Table1[[#This Row],[Duration in Seconds]]&lt;360,"Short",Table1[[#This Row],[Duration in Seconds]]&lt;600,"Medium",Table1[[#This Row],[Duration in Seconds]]&lt;1800,"Long",Table1[[#This Row],[Duration in Seconds]]&gt;1800,"Very Long")</f>
        <v>Long</v>
      </c>
    </row>
    <row r="420" spans="1:25" x14ac:dyDescent="0.3">
      <c r="A420" s="18" t="s">
        <v>607</v>
      </c>
      <c r="B420" s="54">
        <v>135240</v>
      </c>
      <c r="C420" s="2" t="s">
        <v>608</v>
      </c>
      <c r="D420" s="2" t="s">
        <v>609</v>
      </c>
      <c r="E420" s="2" t="s">
        <v>610</v>
      </c>
      <c r="F420" s="2" t="s">
        <v>54</v>
      </c>
      <c r="G420" s="2">
        <v>13600000</v>
      </c>
      <c r="H420" s="2">
        <v>11803735676</v>
      </c>
      <c r="I420" s="15">
        <v>4.1319444444444442E-3</v>
      </c>
      <c r="J420" s="8">
        <v>357</v>
      </c>
      <c r="K420" s="9">
        <v>44825</v>
      </c>
      <c r="L420" s="2">
        <v>1000</v>
      </c>
      <c r="M420" s="2" t="s">
        <v>27</v>
      </c>
      <c r="N420" s="2" t="s">
        <v>28</v>
      </c>
      <c r="O420" s="2" t="s">
        <v>28</v>
      </c>
      <c r="P420" s="2">
        <v>3</v>
      </c>
      <c r="Q420" s="2">
        <v>1037</v>
      </c>
      <c r="R420" s="9">
        <v>44825</v>
      </c>
      <c r="S420" s="2">
        <v>1080</v>
      </c>
      <c r="T420" s="2">
        <v>72570</v>
      </c>
      <c r="U420" s="2">
        <v>308</v>
      </c>
      <c r="V420" s="2" t="s">
        <v>29</v>
      </c>
      <c r="W420" s="2">
        <v>0</v>
      </c>
      <c r="X420" s="2" t="s">
        <v>598</v>
      </c>
      <c r="Y420" s="6" t="str" cm="1">
        <f t="array" ref="Y420">_xlfn.IFS(Table1[[#This Row],[Duration in Seconds]]&lt;120,"Very short",Table1[[#This Row],[Duration in Seconds]]&lt;360,"Short",Table1[[#This Row],[Duration in Seconds]]&lt;600,"Medium",Table1[[#This Row],[Duration in Seconds]]&lt;1800,"Long",Table1[[#This Row],[Duration in Seconds]]&gt;1800,"Very Long")</f>
        <v>Short</v>
      </c>
    </row>
    <row r="421" spans="1:25" x14ac:dyDescent="0.3">
      <c r="A421" s="18" t="s">
        <v>1848</v>
      </c>
      <c r="B421" s="54">
        <v>306367</v>
      </c>
      <c r="C421" s="2" t="s">
        <v>1849</v>
      </c>
      <c r="D421" s="2" t="s">
        <v>1850</v>
      </c>
      <c r="E421" s="2" t="s">
        <v>1851</v>
      </c>
      <c r="F421" s="2" t="s">
        <v>86</v>
      </c>
      <c r="G421" s="6">
        <v>180000</v>
      </c>
      <c r="H421" s="6">
        <v>8851791</v>
      </c>
      <c r="I421" s="15">
        <v>7.1412037037037043E-3</v>
      </c>
      <c r="J421" s="8">
        <v>617</v>
      </c>
      <c r="K421" s="13">
        <v>44811</v>
      </c>
      <c r="L421" s="6">
        <v>3100</v>
      </c>
      <c r="M421" s="2" t="s">
        <v>27</v>
      </c>
      <c r="N421" s="2" t="s">
        <v>28</v>
      </c>
      <c r="O421" s="2" t="s">
        <v>28</v>
      </c>
      <c r="P421" s="2">
        <v>3</v>
      </c>
      <c r="Q421" s="6">
        <v>396</v>
      </c>
      <c r="R421" s="13">
        <v>44825</v>
      </c>
      <c r="S421" s="2">
        <v>1080</v>
      </c>
      <c r="T421" s="6">
        <v>312</v>
      </c>
      <c r="U421" s="2">
        <v>31</v>
      </c>
      <c r="V421" s="2" t="s">
        <v>28</v>
      </c>
      <c r="W421" s="2">
        <v>2</v>
      </c>
      <c r="X421" s="2" t="s">
        <v>2011</v>
      </c>
      <c r="Y421" s="6" t="str" cm="1">
        <f t="array" ref="Y421">_xlfn.IFS(Table1[[#This Row],[Duration in Seconds]]&lt;120,"Very short",Table1[[#This Row],[Duration in Seconds]]&lt;360,"Short",Table1[[#This Row],[Duration in Seconds]]&lt;600,"Medium",Table1[[#This Row],[Duration in Seconds]]&lt;1800,"Long",Table1[[#This Row],[Duration in Seconds]]&gt;1800,"Very Long")</f>
        <v>Long</v>
      </c>
    </row>
    <row r="422" spans="1:25" x14ac:dyDescent="0.3">
      <c r="A422" s="18" t="s">
        <v>726</v>
      </c>
      <c r="B422" s="54">
        <v>31397985</v>
      </c>
      <c r="C422" s="2" t="s">
        <v>727</v>
      </c>
      <c r="D422" s="2" t="s">
        <v>728</v>
      </c>
      <c r="E422" s="2" t="s">
        <v>729</v>
      </c>
      <c r="F422" s="2" t="s">
        <v>54</v>
      </c>
      <c r="G422" s="2">
        <v>141000</v>
      </c>
      <c r="H422" s="2">
        <v>651227679</v>
      </c>
      <c r="I422" s="15">
        <v>5.4398148148148144E-4</v>
      </c>
      <c r="J422" s="8">
        <v>47</v>
      </c>
      <c r="K422" s="9">
        <v>40951</v>
      </c>
      <c r="L422" s="2">
        <v>253000</v>
      </c>
      <c r="M422" s="2" t="s">
        <v>27</v>
      </c>
      <c r="N422" s="2" t="s">
        <v>28</v>
      </c>
      <c r="O422" s="2" t="s">
        <v>28</v>
      </c>
      <c r="P422" s="2">
        <v>0</v>
      </c>
      <c r="Q422" s="2">
        <v>2200</v>
      </c>
      <c r="R422" s="9">
        <v>44825</v>
      </c>
      <c r="S422" s="2">
        <v>480</v>
      </c>
      <c r="T422" s="2">
        <v>237</v>
      </c>
      <c r="U422" s="2">
        <v>16</v>
      </c>
      <c r="V422" s="2" t="s">
        <v>29</v>
      </c>
      <c r="W422" s="2">
        <v>0</v>
      </c>
      <c r="X422" s="2" t="s">
        <v>598</v>
      </c>
      <c r="Y422" s="6" t="str" cm="1">
        <f t="array" ref="Y422">_xlfn.IFS(Table1[[#This Row],[Duration in Seconds]]&lt;120,"Very short",Table1[[#This Row],[Duration in Seconds]]&lt;360,"Short",Table1[[#This Row],[Duration in Seconds]]&lt;600,"Medium",Table1[[#This Row],[Duration in Seconds]]&lt;1800,"Long",Table1[[#This Row],[Duration in Seconds]]&gt;1800,"Very Long")</f>
        <v>Very short</v>
      </c>
    </row>
    <row r="423" spans="1:25" x14ac:dyDescent="0.3">
      <c r="A423" s="18" t="s">
        <v>666</v>
      </c>
      <c r="B423" s="54">
        <v>54409047</v>
      </c>
      <c r="C423" s="2" t="s">
        <v>667</v>
      </c>
      <c r="D423" s="2" t="s">
        <v>668</v>
      </c>
      <c r="E423" s="2" t="s">
        <v>669</v>
      </c>
      <c r="F423" s="2" t="s">
        <v>26</v>
      </c>
      <c r="G423" s="2">
        <v>28700000</v>
      </c>
      <c r="H423" s="2">
        <v>4103125719</v>
      </c>
      <c r="I423" s="15">
        <v>2.2592592592592591E-2</v>
      </c>
      <c r="J423" s="8">
        <v>1952</v>
      </c>
      <c r="K423" s="9">
        <v>44636</v>
      </c>
      <c r="L423" s="2">
        <v>340000</v>
      </c>
      <c r="M423" s="2" t="s">
        <v>73</v>
      </c>
      <c r="N423" s="2" t="s">
        <v>28</v>
      </c>
      <c r="O423" s="2" t="s">
        <v>28</v>
      </c>
      <c r="P423" s="2">
        <v>3</v>
      </c>
      <c r="Q423" s="2">
        <v>116779</v>
      </c>
      <c r="R423" s="9">
        <v>44826</v>
      </c>
      <c r="S423" s="2">
        <v>1080</v>
      </c>
      <c r="T423" s="2">
        <v>147</v>
      </c>
      <c r="U423" s="2">
        <v>18</v>
      </c>
      <c r="V423" s="2" t="s">
        <v>29</v>
      </c>
      <c r="W423" s="2">
        <v>0</v>
      </c>
      <c r="X423" s="2" t="s">
        <v>598</v>
      </c>
      <c r="Y423" s="6" t="str" cm="1">
        <f t="array" ref="Y423">_xlfn.IFS(Table1[[#This Row],[Duration in Seconds]]&lt;120,"Very short",Table1[[#This Row],[Duration in Seconds]]&lt;360,"Short",Table1[[#This Row],[Duration in Seconds]]&lt;600,"Medium",Table1[[#This Row],[Duration in Seconds]]&lt;1800,"Long",Table1[[#This Row],[Duration in Seconds]]&gt;1800,"Very Long")</f>
        <v>Very Long</v>
      </c>
    </row>
    <row r="424" spans="1:25" x14ac:dyDescent="0.3">
      <c r="A424" s="18" t="s">
        <v>1505</v>
      </c>
      <c r="B424" s="54">
        <v>31145</v>
      </c>
      <c r="C424" s="4" t="s">
        <v>1506</v>
      </c>
      <c r="D424" s="3" t="s">
        <v>1507</v>
      </c>
      <c r="E424" s="3" t="s">
        <v>1508</v>
      </c>
      <c r="F424" s="2" t="s">
        <v>26</v>
      </c>
      <c r="G424" s="6">
        <v>45600</v>
      </c>
      <c r="H424" s="2">
        <v>10347923</v>
      </c>
      <c r="I424" s="16">
        <v>7.5115740740740742E-3</v>
      </c>
      <c r="J424" s="8">
        <v>649</v>
      </c>
      <c r="K424" s="9">
        <v>44812</v>
      </c>
      <c r="L424" s="6">
        <v>1000</v>
      </c>
      <c r="M424" s="2" t="s">
        <v>226</v>
      </c>
      <c r="N424" s="2" t="s">
        <v>29</v>
      </c>
      <c r="O424" s="2" t="s">
        <v>28</v>
      </c>
      <c r="P424" s="2">
        <v>1</v>
      </c>
      <c r="Q424" s="6">
        <v>180</v>
      </c>
      <c r="R424" s="9">
        <v>44814</v>
      </c>
      <c r="S424" s="2">
        <v>2160</v>
      </c>
      <c r="T424" s="2">
        <v>250</v>
      </c>
      <c r="U424" s="2">
        <v>11</v>
      </c>
      <c r="V424" s="2" t="s">
        <v>28</v>
      </c>
      <c r="W424" s="2">
        <v>5</v>
      </c>
      <c r="X424" s="2" t="s">
        <v>1719</v>
      </c>
      <c r="Y424" s="6" t="str" cm="1">
        <f t="array" ref="Y424">_xlfn.IFS(Table1[[#This Row],[Duration in Seconds]]&lt;120,"Very short",Table1[[#This Row],[Duration in Seconds]]&lt;360,"Short",Table1[[#This Row],[Duration in Seconds]]&lt;600,"Medium",Table1[[#This Row],[Duration in Seconds]]&lt;1800,"Long",Table1[[#This Row],[Duration in Seconds]]&gt;1800,"Very Long")</f>
        <v>Long</v>
      </c>
    </row>
    <row r="425" spans="1:25" x14ac:dyDescent="0.3">
      <c r="A425" s="18" t="s">
        <v>535</v>
      </c>
      <c r="B425" s="54">
        <v>227993801</v>
      </c>
      <c r="C425" s="2" t="s">
        <v>536</v>
      </c>
      <c r="D425" s="2" t="s">
        <v>537</v>
      </c>
      <c r="E425" s="2" t="s">
        <v>538</v>
      </c>
      <c r="F425" s="2" t="s">
        <v>26</v>
      </c>
      <c r="G425" s="2">
        <v>5890000</v>
      </c>
      <c r="H425" s="2">
        <v>1183075160</v>
      </c>
      <c r="I425" s="15">
        <v>0.17</v>
      </c>
      <c r="J425" s="8">
        <v>14688</v>
      </c>
      <c r="K425" s="9">
        <v>42235</v>
      </c>
      <c r="L425" s="2">
        <v>3100000</v>
      </c>
      <c r="M425" s="2" t="s">
        <v>27</v>
      </c>
      <c r="N425" s="2" t="s">
        <v>29</v>
      </c>
      <c r="O425" s="2" t="s">
        <v>28</v>
      </c>
      <c r="P425" s="2">
        <v>0</v>
      </c>
      <c r="Q425" s="2">
        <v>57950</v>
      </c>
      <c r="R425" s="9">
        <v>44827</v>
      </c>
      <c r="S425" s="2">
        <v>1080</v>
      </c>
      <c r="T425" s="2">
        <v>3600</v>
      </c>
      <c r="U425" s="2">
        <v>39</v>
      </c>
      <c r="V425" s="2" t="s">
        <v>29</v>
      </c>
      <c r="W425" s="2">
        <v>0</v>
      </c>
      <c r="X425" s="2" t="s">
        <v>311</v>
      </c>
      <c r="Y425" s="6" t="str" cm="1">
        <f t="array" ref="Y425">_xlfn.IFS(Table1[[#This Row],[Duration in Seconds]]&lt;120,"Very short",Table1[[#This Row],[Duration in Seconds]]&lt;360,"Short",Table1[[#This Row],[Duration in Seconds]]&lt;600,"Medium",Table1[[#This Row],[Duration in Seconds]]&lt;1800,"Long",Table1[[#This Row],[Duration in Seconds]]&gt;1800,"Very Long")</f>
        <v>Very Long</v>
      </c>
    </row>
    <row r="426" spans="1:25" x14ac:dyDescent="0.3">
      <c r="A426" s="18" t="s">
        <v>1951</v>
      </c>
      <c r="B426" s="54">
        <v>3364485</v>
      </c>
      <c r="C426" s="2" t="s">
        <v>1952</v>
      </c>
      <c r="D426" s="2" t="s">
        <v>1953</v>
      </c>
      <c r="E426" s="2" t="s">
        <v>1954</v>
      </c>
      <c r="F426" s="2" t="s">
        <v>54</v>
      </c>
      <c r="G426" s="6">
        <v>229000</v>
      </c>
      <c r="H426" s="6">
        <v>58810430</v>
      </c>
      <c r="I426" s="15">
        <v>9.0856481481481483E-3</v>
      </c>
      <c r="J426" s="8">
        <v>785</v>
      </c>
      <c r="K426" s="13">
        <v>44603</v>
      </c>
      <c r="L426" s="6">
        <v>20000</v>
      </c>
      <c r="M426" s="2" t="s">
        <v>27</v>
      </c>
      <c r="N426" s="2" t="s">
        <v>54</v>
      </c>
      <c r="O426" s="2" t="s">
        <v>28</v>
      </c>
      <c r="P426" s="2">
        <v>3</v>
      </c>
      <c r="Q426" s="6">
        <v>2017</v>
      </c>
      <c r="R426" s="13">
        <v>44460</v>
      </c>
      <c r="S426" s="2">
        <v>1080</v>
      </c>
      <c r="T426" s="6">
        <v>286</v>
      </c>
      <c r="U426" s="2">
        <v>20</v>
      </c>
      <c r="V426" s="2" t="s">
        <v>29</v>
      </c>
      <c r="W426" s="2">
        <v>0</v>
      </c>
      <c r="X426" s="2" t="s">
        <v>2011</v>
      </c>
      <c r="Y426" s="6" t="str" cm="1">
        <f t="array" ref="Y426">_xlfn.IFS(Table1[[#This Row],[Duration in Seconds]]&lt;120,"Very short",Table1[[#This Row],[Duration in Seconds]]&lt;360,"Short",Table1[[#This Row],[Duration in Seconds]]&lt;600,"Medium",Table1[[#This Row],[Duration in Seconds]]&lt;1800,"Long",Table1[[#This Row],[Duration in Seconds]]&gt;1800,"Very Long")</f>
        <v>Long</v>
      </c>
    </row>
    <row r="427" spans="1:25" x14ac:dyDescent="0.3">
      <c r="A427" s="18" t="s">
        <v>2971</v>
      </c>
      <c r="B427" s="54">
        <v>13250267</v>
      </c>
      <c r="C427" s="2" t="s">
        <v>2972</v>
      </c>
      <c r="D427" s="2" t="s">
        <v>2964</v>
      </c>
      <c r="E427" s="2" t="s">
        <v>2965</v>
      </c>
      <c r="F427" s="2" t="s">
        <v>26</v>
      </c>
      <c r="G427" s="2">
        <v>7610000</v>
      </c>
      <c r="H427" s="2">
        <v>457011932</v>
      </c>
      <c r="I427" s="15">
        <v>6.5624999999999998E-3</v>
      </c>
      <c r="J427" s="8">
        <v>567</v>
      </c>
      <c r="K427" s="9">
        <v>43905</v>
      </c>
      <c r="L427" s="2">
        <v>298000</v>
      </c>
      <c r="M427" s="2" t="s">
        <v>2565</v>
      </c>
      <c r="N427" s="2" t="s">
        <v>28</v>
      </c>
      <c r="O427" s="2" t="s">
        <v>28</v>
      </c>
      <c r="P427" s="2">
        <v>0</v>
      </c>
      <c r="Q427" s="2">
        <v>3567</v>
      </c>
      <c r="R427" s="9">
        <v>44818</v>
      </c>
      <c r="S427" s="2">
        <v>1080</v>
      </c>
      <c r="T427" s="2">
        <v>44</v>
      </c>
      <c r="U427" s="2">
        <v>6</v>
      </c>
      <c r="V427" s="2" t="s">
        <v>29</v>
      </c>
      <c r="W427" s="2">
        <v>3</v>
      </c>
      <c r="X427" s="2" t="s">
        <v>2973</v>
      </c>
      <c r="Y427" s="6" t="str" cm="1">
        <f t="array" ref="Y427">_xlfn.IFS(Table1[[#This Row],[Duration in Seconds]]&lt;120,"Very short",Table1[[#This Row],[Duration in Seconds]]&lt;360,"Short",Table1[[#This Row],[Duration in Seconds]]&lt;600,"Medium",Table1[[#This Row],[Duration in Seconds]]&lt;1800,"Long",Table1[[#This Row],[Duration in Seconds]]&gt;1800,"Very Long")</f>
        <v>Medium</v>
      </c>
    </row>
    <row r="428" spans="1:25" x14ac:dyDescent="0.3">
      <c r="A428" s="18" t="s">
        <v>1911</v>
      </c>
      <c r="B428" s="54">
        <v>194389</v>
      </c>
      <c r="C428" s="2" t="s">
        <v>1912</v>
      </c>
      <c r="D428" s="2" t="s">
        <v>1913</v>
      </c>
      <c r="E428" s="2" t="s">
        <v>1914</v>
      </c>
      <c r="F428" s="2" t="s">
        <v>86</v>
      </c>
      <c r="G428" s="6">
        <v>52600</v>
      </c>
      <c r="H428" s="6">
        <v>1306682</v>
      </c>
      <c r="I428" s="15">
        <v>9.7106481481481471E-3</v>
      </c>
      <c r="J428" s="8">
        <v>839</v>
      </c>
      <c r="K428" s="13">
        <v>44553</v>
      </c>
      <c r="L428" s="6">
        <v>7600</v>
      </c>
      <c r="M428" s="2" t="s">
        <v>27</v>
      </c>
      <c r="N428" s="2" t="s">
        <v>28</v>
      </c>
      <c r="O428" s="2" t="s">
        <v>28</v>
      </c>
      <c r="P428" s="2">
        <v>6</v>
      </c>
      <c r="Q428" s="6">
        <v>180</v>
      </c>
      <c r="R428" s="13">
        <v>44823</v>
      </c>
      <c r="S428" s="2">
        <v>1080</v>
      </c>
      <c r="T428" s="6">
        <v>45</v>
      </c>
      <c r="U428" s="2">
        <v>5</v>
      </c>
      <c r="V428" s="2" t="s">
        <v>29</v>
      </c>
      <c r="W428" s="2">
        <v>1</v>
      </c>
      <c r="X428" s="2" t="s">
        <v>2011</v>
      </c>
      <c r="Y428" s="6" t="str" cm="1">
        <f t="array" ref="Y428">_xlfn.IFS(Table1[[#This Row],[Duration in Seconds]]&lt;120,"Very short",Table1[[#This Row],[Duration in Seconds]]&lt;360,"Short",Table1[[#This Row],[Duration in Seconds]]&lt;600,"Medium",Table1[[#This Row],[Duration in Seconds]]&lt;1800,"Long",Table1[[#This Row],[Duration in Seconds]]&gt;1800,"Very Long")</f>
        <v>Long</v>
      </c>
    </row>
    <row r="429" spans="1:25" x14ac:dyDescent="0.3">
      <c r="A429" s="18" t="s">
        <v>2291</v>
      </c>
      <c r="B429" s="54">
        <v>54166770</v>
      </c>
      <c r="C429" s="2" t="s">
        <v>2292</v>
      </c>
      <c r="D429" s="2" t="s">
        <v>2293</v>
      </c>
      <c r="E429" s="2" t="s">
        <v>1075</v>
      </c>
      <c r="F429" s="2" t="s">
        <v>54</v>
      </c>
      <c r="G429" s="6">
        <v>3440000</v>
      </c>
      <c r="H429" s="6">
        <v>1188188358</v>
      </c>
      <c r="I429" s="17">
        <v>2.4421296296296296E-3</v>
      </c>
      <c r="J429" s="8">
        <v>211</v>
      </c>
      <c r="K429" s="9">
        <v>41800</v>
      </c>
      <c r="L429" s="6">
        <v>614000</v>
      </c>
      <c r="M429" s="2" t="s">
        <v>27</v>
      </c>
      <c r="N429" s="2" t="s">
        <v>29</v>
      </c>
      <c r="O429" s="2" t="s">
        <v>28</v>
      </c>
      <c r="P429" s="2">
        <v>1</v>
      </c>
      <c r="Q429" s="2">
        <v>51493</v>
      </c>
      <c r="R429" s="9">
        <v>44826</v>
      </c>
      <c r="S429" s="2">
        <v>1080</v>
      </c>
      <c r="T429" s="2">
        <v>11293</v>
      </c>
      <c r="U429" s="2">
        <v>206</v>
      </c>
      <c r="V429" s="2" t="s">
        <v>29</v>
      </c>
      <c r="W429" s="2">
        <v>2</v>
      </c>
      <c r="X429" s="2" t="s">
        <v>2488</v>
      </c>
      <c r="Y429" s="6" t="str" cm="1">
        <f t="array" ref="Y429">_xlfn.IFS(Table1[[#This Row],[Duration in Seconds]]&lt;120,"Very short",Table1[[#This Row],[Duration in Seconds]]&lt;360,"Short",Table1[[#This Row],[Duration in Seconds]]&lt;600,"Medium",Table1[[#This Row],[Duration in Seconds]]&lt;1800,"Long",Table1[[#This Row],[Duration in Seconds]]&gt;1800,"Very Long")</f>
        <v>Short</v>
      </c>
    </row>
    <row r="430" spans="1:25" x14ac:dyDescent="0.3">
      <c r="A430" s="18" t="s">
        <v>2255</v>
      </c>
      <c r="B430" s="54">
        <v>65076032</v>
      </c>
      <c r="C430" s="2" t="s">
        <v>2256</v>
      </c>
      <c r="D430" s="2" t="s">
        <v>330</v>
      </c>
      <c r="E430" s="2" t="s">
        <v>331</v>
      </c>
      <c r="F430" s="2" t="s">
        <v>26</v>
      </c>
      <c r="G430" s="6">
        <v>25600000</v>
      </c>
      <c r="H430" s="6">
        <v>4420370182</v>
      </c>
      <c r="I430" s="17">
        <v>1.5185185185185185E-2</v>
      </c>
      <c r="J430" s="8">
        <v>1312</v>
      </c>
      <c r="K430" s="9">
        <v>44483</v>
      </c>
      <c r="L430" s="6">
        <v>4500000</v>
      </c>
      <c r="M430" s="2" t="s">
        <v>73</v>
      </c>
      <c r="N430" s="2" t="s">
        <v>28</v>
      </c>
      <c r="O430" s="2" t="s">
        <v>28</v>
      </c>
      <c r="P430" s="2">
        <v>0</v>
      </c>
      <c r="Q430" s="2">
        <v>217155</v>
      </c>
      <c r="R430" s="9">
        <v>44824</v>
      </c>
      <c r="S430" s="2">
        <v>2160</v>
      </c>
      <c r="T430" s="2">
        <v>186</v>
      </c>
      <c r="U430" s="2">
        <v>13</v>
      </c>
      <c r="V430" s="2" t="s">
        <v>29</v>
      </c>
      <c r="W430" s="2">
        <v>0</v>
      </c>
      <c r="X430" s="2" t="s">
        <v>2488</v>
      </c>
      <c r="Y430" s="6" t="str" cm="1">
        <f t="array" ref="Y430">_xlfn.IFS(Table1[[#This Row],[Duration in Seconds]]&lt;120,"Very short",Table1[[#This Row],[Duration in Seconds]]&lt;360,"Short",Table1[[#This Row],[Duration in Seconds]]&lt;600,"Medium",Table1[[#This Row],[Duration in Seconds]]&lt;1800,"Long",Table1[[#This Row],[Duration in Seconds]]&gt;1800,"Very Long")</f>
        <v>Long</v>
      </c>
    </row>
    <row r="431" spans="1:25" x14ac:dyDescent="0.3">
      <c r="A431" s="18" t="s">
        <v>1630</v>
      </c>
      <c r="B431" s="54">
        <v>408293</v>
      </c>
      <c r="C431" s="3" t="s">
        <v>1631</v>
      </c>
      <c r="D431" s="3" t="s">
        <v>1632</v>
      </c>
      <c r="E431" s="2" t="s">
        <v>1633</v>
      </c>
      <c r="F431" s="2"/>
      <c r="G431" s="6">
        <v>17700000</v>
      </c>
      <c r="H431" s="2">
        <v>20026084458</v>
      </c>
      <c r="I431" s="16">
        <v>3.0555555555555555E-2</v>
      </c>
      <c r="J431" s="8">
        <v>2640</v>
      </c>
      <c r="K431" s="9">
        <v>44823</v>
      </c>
      <c r="L431" s="6">
        <v>3200</v>
      </c>
      <c r="M431" s="2" t="s">
        <v>226</v>
      </c>
      <c r="N431" s="2" t="s">
        <v>29</v>
      </c>
      <c r="O431" s="2" t="s">
        <v>28</v>
      </c>
      <c r="P431" s="2">
        <v>1</v>
      </c>
      <c r="Q431" s="6">
        <v>208</v>
      </c>
      <c r="R431" s="9">
        <v>44823</v>
      </c>
      <c r="S431" s="2">
        <v>1080</v>
      </c>
      <c r="T431" s="2">
        <v>113298</v>
      </c>
      <c r="U431" s="2">
        <v>18</v>
      </c>
      <c r="V431" s="2" t="s">
        <v>29</v>
      </c>
      <c r="W431" s="2">
        <v>3</v>
      </c>
      <c r="X431" s="2" t="s">
        <v>1719</v>
      </c>
      <c r="Y431" s="6" t="str" cm="1">
        <f t="array" ref="Y431">_xlfn.IFS(Table1[[#This Row],[Duration in Seconds]]&lt;120,"Very short",Table1[[#This Row],[Duration in Seconds]]&lt;360,"Short",Table1[[#This Row],[Duration in Seconds]]&lt;600,"Medium",Table1[[#This Row],[Duration in Seconds]]&lt;1800,"Long",Table1[[#This Row],[Duration in Seconds]]&gt;1800,"Very Long")</f>
        <v>Very Long</v>
      </c>
    </row>
    <row r="432" spans="1:25" x14ac:dyDescent="0.3">
      <c r="A432" s="18" t="s">
        <v>2950</v>
      </c>
      <c r="B432" s="54">
        <v>518684</v>
      </c>
      <c r="C432" s="2" t="s">
        <v>2951</v>
      </c>
      <c r="D432" s="2" t="s">
        <v>2952</v>
      </c>
      <c r="E432" s="2" t="s">
        <v>2953</v>
      </c>
      <c r="F432" s="2" t="s">
        <v>26</v>
      </c>
      <c r="G432" s="2">
        <v>29200</v>
      </c>
      <c r="H432" s="2">
        <v>1951843</v>
      </c>
      <c r="I432" s="15">
        <v>1.5613425925925926E-2</v>
      </c>
      <c r="J432" s="8">
        <v>1349</v>
      </c>
      <c r="K432" s="9">
        <v>44823</v>
      </c>
      <c r="L432" s="2">
        <v>8300</v>
      </c>
      <c r="M432" s="2" t="s">
        <v>2565</v>
      </c>
      <c r="N432" s="2" t="s">
        <v>28</v>
      </c>
      <c r="O432" s="2" t="s">
        <v>28</v>
      </c>
      <c r="P432" s="2">
        <v>0</v>
      </c>
      <c r="Q432" s="2">
        <v>200</v>
      </c>
      <c r="R432" s="9">
        <v>44824</v>
      </c>
      <c r="S432" s="2">
        <v>1080</v>
      </c>
      <c r="T432" s="2">
        <v>47</v>
      </c>
      <c r="U432" s="2">
        <v>1</v>
      </c>
      <c r="V432" s="2" t="s">
        <v>29</v>
      </c>
      <c r="W432" s="2">
        <v>1</v>
      </c>
      <c r="X432" s="2" t="s">
        <v>2973</v>
      </c>
      <c r="Y432" s="6" t="str" cm="1">
        <f t="array" ref="Y432">_xlfn.IFS(Table1[[#This Row],[Duration in Seconds]]&lt;120,"Very short",Table1[[#This Row],[Duration in Seconds]]&lt;360,"Short",Table1[[#This Row],[Duration in Seconds]]&lt;600,"Medium",Table1[[#This Row],[Duration in Seconds]]&lt;1800,"Long",Table1[[#This Row],[Duration in Seconds]]&gt;1800,"Very Long")</f>
        <v>Long</v>
      </c>
    </row>
    <row r="433" spans="1:25" x14ac:dyDescent="0.3">
      <c r="A433" s="18" t="s">
        <v>953</v>
      </c>
      <c r="B433" s="54">
        <v>71613</v>
      </c>
      <c r="C433" s="2" t="s">
        <v>954</v>
      </c>
      <c r="D433" s="2" t="s">
        <v>951</v>
      </c>
      <c r="E433" s="2" t="s">
        <v>952</v>
      </c>
      <c r="F433" s="2" t="s">
        <v>54</v>
      </c>
      <c r="G433" s="2">
        <v>14400000</v>
      </c>
      <c r="H433" s="2">
        <v>4304845433</v>
      </c>
      <c r="I433" s="15">
        <v>1.1805555555555556E-3</v>
      </c>
      <c r="J433" s="8">
        <v>102</v>
      </c>
      <c r="K433" s="9">
        <v>44826</v>
      </c>
      <c r="L433" s="2">
        <v>782</v>
      </c>
      <c r="M433" s="2" t="s">
        <v>27</v>
      </c>
      <c r="N433" s="2" t="s">
        <v>625</v>
      </c>
      <c r="O433" s="2" t="s">
        <v>28</v>
      </c>
      <c r="P433" s="2">
        <v>2</v>
      </c>
      <c r="Q433" s="2">
        <v>135</v>
      </c>
      <c r="R433" s="9">
        <v>44826</v>
      </c>
      <c r="S433" s="2">
        <v>2160</v>
      </c>
      <c r="T433" s="2">
        <v>18211</v>
      </c>
      <c r="U433" s="2">
        <v>810</v>
      </c>
      <c r="V433" s="2" t="s">
        <v>29</v>
      </c>
      <c r="W433" s="2">
        <v>0</v>
      </c>
      <c r="X433" s="2" t="s">
        <v>598</v>
      </c>
      <c r="Y433" s="6" t="str" cm="1">
        <f t="array" ref="Y433">_xlfn.IFS(Table1[[#This Row],[Duration in Seconds]]&lt;120,"Very short",Table1[[#This Row],[Duration in Seconds]]&lt;360,"Short",Table1[[#This Row],[Duration in Seconds]]&lt;600,"Medium",Table1[[#This Row],[Duration in Seconds]]&lt;1800,"Long",Table1[[#This Row],[Duration in Seconds]]&gt;1800,"Very Long")</f>
        <v>Very short</v>
      </c>
    </row>
    <row r="434" spans="1:25" x14ac:dyDescent="0.3">
      <c r="A434" s="18" t="s">
        <v>1069</v>
      </c>
      <c r="B434" s="54">
        <v>8060281</v>
      </c>
      <c r="C434" s="2" t="s">
        <v>1070</v>
      </c>
      <c r="D434" s="2" t="s">
        <v>1071</v>
      </c>
      <c r="E434" s="2" t="s">
        <v>1062</v>
      </c>
      <c r="F434" s="2" t="s">
        <v>54</v>
      </c>
      <c r="G434" s="2">
        <v>7190000</v>
      </c>
      <c r="H434" s="2">
        <v>1021952802</v>
      </c>
      <c r="I434" s="15">
        <v>3.4189814814814819E-2</v>
      </c>
      <c r="J434" s="8">
        <v>2954</v>
      </c>
      <c r="K434" s="9">
        <v>44761</v>
      </c>
      <c r="L434" s="2">
        <v>222000</v>
      </c>
      <c r="M434" s="2" t="s">
        <v>73</v>
      </c>
      <c r="N434" s="2" t="s">
        <v>28</v>
      </c>
      <c r="O434" s="2" t="s">
        <v>28</v>
      </c>
      <c r="P434" s="2">
        <v>3</v>
      </c>
      <c r="Q434" s="2">
        <v>8625</v>
      </c>
      <c r="R434" s="9">
        <v>44826</v>
      </c>
      <c r="S434" s="2">
        <v>2160</v>
      </c>
      <c r="T434" s="2">
        <v>340</v>
      </c>
      <c r="U434" s="2">
        <v>22</v>
      </c>
      <c r="V434" s="2" t="s">
        <v>29</v>
      </c>
      <c r="W434" s="2">
        <v>5</v>
      </c>
      <c r="X434" s="2" t="s">
        <v>598</v>
      </c>
      <c r="Y434" s="6" t="str" cm="1">
        <f t="array" ref="Y434">_xlfn.IFS(Table1[[#This Row],[Duration in Seconds]]&lt;120,"Very short",Table1[[#This Row],[Duration in Seconds]]&lt;360,"Short",Table1[[#This Row],[Duration in Seconds]]&lt;600,"Medium",Table1[[#This Row],[Duration in Seconds]]&lt;1800,"Long",Table1[[#This Row],[Duration in Seconds]]&gt;1800,"Very Long")</f>
        <v>Very Long</v>
      </c>
    </row>
    <row r="435" spans="1:25" x14ac:dyDescent="0.3">
      <c r="A435" s="18" t="s">
        <v>1564</v>
      </c>
      <c r="B435" s="54">
        <v>1904728</v>
      </c>
      <c r="C435" s="4" t="s">
        <v>1565</v>
      </c>
      <c r="D435" s="3" t="s">
        <v>1566</v>
      </c>
      <c r="E435" s="3" t="s">
        <v>1567</v>
      </c>
      <c r="F435" s="2" t="s">
        <v>86</v>
      </c>
      <c r="G435" s="6">
        <v>759000</v>
      </c>
      <c r="H435" s="2">
        <v>73245042</v>
      </c>
      <c r="I435" s="16">
        <v>3.3587962962962965E-2</v>
      </c>
      <c r="J435" s="8">
        <v>2902</v>
      </c>
      <c r="K435" s="9">
        <v>44725</v>
      </c>
      <c r="L435" s="6">
        <v>74000</v>
      </c>
      <c r="M435" s="2" t="s">
        <v>1464</v>
      </c>
      <c r="N435" s="2" t="s">
        <v>29</v>
      </c>
      <c r="O435" s="2" t="s">
        <v>28</v>
      </c>
      <c r="P435" s="2">
        <v>1</v>
      </c>
      <c r="Q435" s="6">
        <v>1573</v>
      </c>
      <c r="R435" s="9">
        <v>44730</v>
      </c>
      <c r="S435" s="2">
        <v>1080</v>
      </c>
      <c r="T435" s="2">
        <v>120</v>
      </c>
      <c r="U435" s="2">
        <v>3</v>
      </c>
      <c r="V435" s="2" t="s">
        <v>29</v>
      </c>
      <c r="W435" s="2">
        <v>1</v>
      </c>
      <c r="X435" s="2" t="s">
        <v>1719</v>
      </c>
      <c r="Y435" s="6" t="str" cm="1">
        <f t="array" ref="Y435">_xlfn.IFS(Table1[[#This Row],[Duration in Seconds]]&lt;120,"Very short",Table1[[#This Row],[Duration in Seconds]]&lt;360,"Short",Table1[[#This Row],[Duration in Seconds]]&lt;600,"Medium",Table1[[#This Row],[Duration in Seconds]]&lt;1800,"Long",Table1[[#This Row],[Duration in Seconds]]&gt;1800,"Very Long")</f>
        <v>Very Long</v>
      </c>
    </row>
    <row r="436" spans="1:25" x14ac:dyDescent="0.3">
      <c r="A436" s="18" t="s">
        <v>894</v>
      </c>
      <c r="B436" s="54">
        <v>519961</v>
      </c>
      <c r="C436" s="2" t="s">
        <v>895</v>
      </c>
      <c r="D436" s="2" t="s">
        <v>896</v>
      </c>
      <c r="E436" s="2" t="s">
        <v>897</v>
      </c>
      <c r="F436" s="2" t="s">
        <v>54</v>
      </c>
      <c r="G436" s="2">
        <v>19700000</v>
      </c>
      <c r="H436" s="2">
        <v>5183991691</v>
      </c>
      <c r="I436" s="15">
        <v>1.2731481481481483E-3</v>
      </c>
      <c r="J436" s="8">
        <v>110</v>
      </c>
      <c r="K436" s="9">
        <v>44816</v>
      </c>
      <c r="L436" s="2">
        <v>19000</v>
      </c>
      <c r="M436" s="2" t="s">
        <v>27</v>
      </c>
      <c r="N436" s="2" t="s">
        <v>625</v>
      </c>
      <c r="O436" s="2" t="s">
        <v>28</v>
      </c>
      <c r="P436" s="2">
        <v>0</v>
      </c>
      <c r="Q436" s="2">
        <v>777</v>
      </c>
      <c r="R436" s="9">
        <v>44825</v>
      </c>
      <c r="S436" s="2">
        <v>1080</v>
      </c>
      <c r="T436" s="2">
        <v>8061</v>
      </c>
      <c r="U436" s="2">
        <v>185</v>
      </c>
      <c r="V436" s="2" t="s">
        <v>29</v>
      </c>
      <c r="W436" s="2">
        <v>0</v>
      </c>
      <c r="X436" s="2" t="s">
        <v>598</v>
      </c>
      <c r="Y436" s="6" t="str" cm="1">
        <f t="array" ref="Y436">_xlfn.IFS(Table1[[#This Row],[Duration in Seconds]]&lt;120,"Very short",Table1[[#This Row],[Duration in Seconds]]&lt;360,"Short",Table1[[#This Row],[Duration in Seconds]]&lt;600,"Medium",Table1[[#This Row],[Duration in Seconds]]&lt;1800,"Long",Table1[[#This Row],[Duration in Seconds]]&gt;1800,"Very Long")</f>
        <v>Very short</v>
      </c>
    </row>
    <row r="437" spans="1:25" x14ac:dyDescent="0.3">
      <c r="A437" s="18" t="s">
        <v>859</v>
      </c>
      <c r="B437" s="54">
        <v>1565946</v>
      </c>
      <c r="C437" s="2" t="s">
        <v>860</v>
      </c>
      <c r="D437" s="2" t="s">
        <v>857</v>
      </c>
      <c r="E437" s="2" t="s">
        <v>858</v>
      </c>
      <c r="F437" s="2" t="s">
        <v>26</v>
      </c>
      <c r="G437" s="2">
        <v>456000</v>
      </c>
      <c r="H437" s="2">
        <v>29400394</v>
      </c>
      <c r="I437" s="15">
        <v>1.0439814814814813E-2</v>
      </c>
      <c r="J437" s="8">
        <v>902</v>
      </c>
      <c r="K437" s="9">
        <v>42439</v>
      </c>
      <c r="L437" s="2">
        <v>41000</v>
      </c>
      <c r="M437" s="2" t="s">
        <v>27</v>
      </c>
      <c r="N437" s="2" t="s">
        <v>625</v>
      </c>
      <c r="O437" s="2" t="s">
        <v>28</v>
      </c>
      <c r="P437" s="2">
        <v>0</v>
      </c>
      <c r="Q437" s="2">
        <v>953</v>
      </c>
      <c r="R437" s="9">
        <v>44822</v>
      </c>
      <c r="S437" s="2">
        <v>1080</v>
      </c>
      <c r="T437" s="2">
        <v>96</v>
      </c>
      <c r="U437" s="2">
        <v>6</v>
      </c>
      <c r="V437" s="2" t="s">
        <v>29</v>
      </c>
      <c r="W437" s="2">
        <v>0</v>
      </c>
      <c r="X437" s="2" t="s">
        <v>598</v>
      </c>
      <c r="Y437" s="6" t="str" cm="1">
        <f t="array" ref="Y437">_xlfn.IFS(Table1[[#This Row],[Duration in Seconds]]&lt;120,"Very short",Table1[[#This Row],[Duration in Seconds]]&lt;360,"Short",Table1[[#This Row],[Duration in Seconds]]&lt;600,"Medium",Table1[[#This Row],[Duration in Seconds]]&lt;1800,"Long",Table1[[#This Row],[Duration in Seconds]]&gt;1800,"Very Long")</f>
        <v>Long</v>
      </c>
    </row>
    <row r="438" spans="1:25" x14ac:dyDescent="0.3">
      <c r="A438" s="18" t="s">
        <v>732</v>
      </c>
      <c r="B438" s="54">
        <v>990</v>
      </c>
      <c r="C438" s="2" t="s">
        <v>733</v>
      </c>
      <c r="D438" s="2" t="s">
        <v>728</v>
      </c>
      <c r="E438" s="2" t="s">
        <v>729</v>
      </c>
      <c r="F438" s="2" t="s">
        <v>54</v>
      </c>
      <c r="G438" s="2">
        <v>141000</v>
      </c>
      <c r="H438" s="2">
        <v>651227679</v>
      </c>
      <c r="I438" s="15">
        <v>6.9444444444444444E-5</v>
      </c>
      <c r="J438" s="8">
        <v>6</v>
      </c>
      <c r="K438" s="9">
        <v>44705</v>
      </c>
      <c r="L438" s="2">
        <v>18</v>
      </c>
      <c r="M438" s="2" t="s">
        <v>27</v>
      </c>
      <c r="N438" s="2" t="s">
        <v>28</v>
      </c>
      <c r="O438" s="2" t="s">
        <v>28</v>
      </c>
      <c r="P438" s="2">
        <v>0</v>
      </c>
      <c r="Q438" s="2">
        <v>1</v>
      </c>
      <c r="R438" s="9">
        <v>44733</v>
      </c>
      <c r="S438" s="2">
        <v>1080</v>
      </c>
      <c r="T438" s="2">
        <v>237</v>
      </c>
      <c r="U438" s="2">
        <v>16</v>
      </c>
      <c r="V438" s="2" t="s">
        <v>29</v>
      </c>
      <c r="W438" s="2">
        <v>0</v>
      </c>
      <c r="X438" s="2" t="s">
        <v>598</v>
      </c>
      <c r="Y438" s="6" t="str" cm="1">
        <f t="array" ref="Y438">_xlfn.IFS(Table1[[#This Row],[Duration in Seconds]]&lt;120,"Very short",Table1[[#This Row],[Duration in Seconds]]&lt;360,"Short",Table1[[#This Row],[Duration in Seconds]]&lt;600,"Medium",Table1[[#This Row],[Duration in Seconds]]&lt;1800,"Long",Table1[[#This Row],[Duration in Seconds]]&gt;1800,"Very Long")</f>
        <v>Very short</v>
      </c>
    </row>
    <row r="439" spans="1:25" x14ac:dyDescent="0.3">
      <c r="A439" s="18" t="s">
        <v>2990</v>
      </c>
      <c r="B439" s="54">
        <v>6865181</v>
      </c>
      <c r="C439" s="2" t="s">
        <v>2968</v>
      </c>
      <c r="D439" s="2" t="s">
        <v>2964</v>
      </c>
      <c r="E439" s="2" t="s">
        <v>2965</v>
      </c>
      <c r="F439" s="2" t="s">
        <v>26</v>
      </c>
      <c r="G439" s="2">
        <v>7610000</v>
      </c>
      <c r="H439" s="2">
        <v>457011932</v>
      </c>
      <c r="I439" s="15">
        <v>7.6041666666666662E-3</v>
      </c>
      <c r="J439" s="8">
        <v>657</v>
      </c>
      <c r="K439" s="9">
        <v>44690</v>
      </c>
      <c r="L439" s="2">
        <v>340000</v>
      </c>
      <c r="M439" s="2" t="s">
        <v>2565</v>
      </c>
      <c r="N439" s="2" t="s">
        <v>28</v>
      </c>
      <c r="O439" s="2" t="s">
        <v>28</v>
      </c>
      <c r="P439" s="2">
        <v>0</v>
      </c>
      <c r="Q439" s="2">
        <v>5121</v>
      </c>
      <c r="R439" s="9">
        <v>44824</v>
      </c>
      <c r="S439" s="2">
        <v>1080</v>
      </c>
      <c r="T439" s="2">
        <v>44</v>
      </c>
      <c r="U439" s="2">
        <v>6</v>
      </c>
      <c r="V439" s="2" t="s">
        <v>29</v>
      </c>
      <c r="W439" s="2">
        <v>3</v>
      </c>
      <c r="X439" s="2" t="s">
        <v>2973</v>
      </c>
      <c r="Y439" s="6" t="str" cm="1">
        <f t="array" ref="Y439">_xlfn.IFS(Table1[[#This Row],[Duration in Seconds]]&lt;120,"Very short",Table1[[#This Row],[Duration in Seconds]]&lt;360,"Short",Table1[[#This Row],[Duration in Seconds]]&lt;600,"Medium",Table1[[#This Row],[Duration in Seconds]]&lt;1800,"Long",Table1[[#This Row],[Duration in Seconds]]&gt;1800,"Very Long")</f>
        <v>Long</v>
      </c>
    </row>
    <row r="440" spans="1:25" x14ac:dyDescent="0.3">
      <c r="A440" s="18" t="s">
        <v>2287</v>
      </c>
      <c r="B440" s="54">
        <v>327981</v>
      </c>
      <c r="C440" s="2" t="s">
        <v>2288</v>
      </c>
      <c r="D440" s="2" t="s">
        <v>2289</v>
      </c>
      <c r="E440" s="2" t="s">
        <v>2290</v>
      </c>
      <c r="F440" s="2" t="s">
        <v>54</v>
      </c>
      <c r="G440" s="6">
        <v>2580</v>
      </c>
      <c r="H440" s="6">
        <v>1632942</v>
      </c>
      <c r="I440" s="17">
        <v>2.2685185185185182E-3</v>
      </c>
      <c r="J440" s="8">
        <v>196</v>
      </c>
      <c r="K440" s="9">
        <v>41556</v>
      </c>
      <c r="L440" s="6">
        <v>3900</v>
      </c>
      <c r="M440" s="2" t="s">
        <v>27</v>
      </c>
      <c r="N440" s="2" t="s">
        <v>29</v>
      </c>
      <c r="O440" s="2" t="s">
        <v>28</v>
      </c>
      <c r="P440" s="2">
        <v>0</v>
      </c>
      <c r="Q440" s="2">
        <v>279</v>
      </c>
      <c r="R440" s="9">
        <v>44809</v>
      </c>
      <c r="S440" s="2">
        <v>1080</v>
      </c>
      <c r="T440" s="2">
        <v>35</v>
      </c>
      <c r="U440" s="2">
        <v>9</v>
      </c>
      <c r="V440" s="2" t="s">
        <v>29</v>
      </c>
      <c r="W440" s="2">
        <v>0</v>
      </c>
      <c r="X440" s="2" t="s">
        <v>2488</v>
      </c>
      <c r="Y440" s="6" t="str" cm="1">
        <f t="array" ref="Y440">_xlfn.IFS(Table1[[#This Row],[Duration in Seconds]]&lt;120,"Very short",Table1[[#This Row],[Duration in Seconds]]&lt;360,"Short",Table1[[#This Row],[Duration in Seconds]]&lt;600,"Medium",Table1[[#This Row],[Duration in Seconds]]&lt;1800,"Long",Table1[[#This Row],[Duration in Seconds]]&gt;1800,"Very Long")</f>
        <v>Short</v>
      </c>
    </row>
    <row r="441" spans="1:25" x14ac:dyDescent="0.3">
      <c r="A441" s="18" t="s">
        <v>861</v>
      </c>
      <c r="B441" s="54">
        <v>2380409</v>
      </c>
      <c r="C441" s="2" t="s">
        <v>862</v>
      </c>
      <c r="D441" s="2" t="s">
        <v>857</v>
      </c>
      <c r="E441" s="2" t="s">
        <v>858</v>
      </c>
      <c r="F441" s="2" t="s">
        <v>26</v>
      </c>
      <c r="G441" s="2">
        <v>456000</v>
      </c>
      <c r="H441" s="2">
        <v>29400394</v>
      </c>
      <c r="I441" s="15">
        <v>1.6493055555555556E-2</v>
      </c>
      <c r="J441" s="8">
        <v>1425</v>
      </c>
      <c r="K441" s="9">
        <v>43497</v>
      </c>
      <c r="L441" s="2">
        <v>74000</v>
      </c>
      <c r="M441" s="2" t="s">
        <v>27</v>
      </c>
      <c r="N441" s="2" t="s">
        <v>625</v>
      </c>
      <c r="O441" s="2" t="s">
        <v>28</v>
      </c>
      <c r="P441" s="2">
        <v>0</v>
      </c>
      <c r="Q441" s="2">
        <v>2074</v>
      </c>
      <c r="R441" s="9">
        <v>44821</v>
      </c>
      <c r="S441" s="2">
        <v>1080</v>
      </c>
      <c r="T441" s="2">
        <v>96</v>
      </c>
      <c r="U441" s="2">
        <v>6</v>
      </c>
      <c r="V441" s="2" t="s">
        <v>29</v>
      </c>
      <c r="W441" s="2">
        <v>0</v>
      </c>
      <c r="X441" s="2" t="s">
        <v>598</v>
      </c>
      <c r="Y441" s="6" t="str" cm="1">
        <f t="array" ref="Y441">_xlfn.IFS(Table1[[#This Row],[Duration in Seconds]]&lt;120,"Very short",Table1[[#This Row],[Duration in Seconds]]&lt;360,"Short",Table1[[#This Row],[Duration in Seconds]]&lt;600,"Medium",Table1[[#This Row],[Duration in Seconds]]&lt;1800,"Long",Table1[[#This Row],[Duration in Seconds]]&gt;1800,"Very Long")</f>
        <v>Long</v>
      </c>
    </row>
    <row r="442" spans="1:25" x14ac:dyDescent="0.3">
      <c r="A442" s="18" t="s">
        <v>993</v>
      </c>
      <c r="B442" s="54">
        <v>399322098</v>
      </c>
      <c r="C442" s="2" t="s">
        <v>994</v>
      </c>
      <c r="D442" s="2" t="s">
        <v>995</v>
      </c>
      <c r="E442" s="2" t="s">
        <v>996</v>
      </c>
      <c r="F442" s="2" t="s">
        <v>86</v>
      </c>
      <c r="G442" s="2">
        <v>31300000</v>
      </c>
      <c r="H442" s="2">
        <v>11712643695</v>
      </c>
      <c r="I442" s="15">
        <v>2.4305555555555556E-3</v>
      </c>
      <c r="J442" s="8">
        <v>210</v>
      </c>
      <c r="K442" s="9">
        <v>41475</v>
      </c>
      <c r="L442" s="2">
        <v>25000000</v>
      </c>
      <c r="M442" s="2" t="s">
        <v>27</v>
      </c>
      <c r="N442" s="2" t="s">
        <v>29</v>
      </c>
      <c r="O442" s="2" t="s">
        <v>28</v>
      </c>
      <c r="P442" s="2">
        <v>0</v>
      </c>
      <c r="Q442" s="2">
        <v>153000</v>
      </c>
      <c r="R442" s="9">
        <v>44826</v>
      </c>
      <c r="S442" s="2">
        <v>1080</v>
      </c>
      <c r="T442" s="2">
        <v>370</v>
      </c>
      <c r="U442" s="2">
        <v>3</v>
      </c>
      <c r="V442" s="2" t="s">
        <v>29</v>
      </c>
      <c r="W442" s="2">
        <v>0</v>
      </c>
      <c r="X442" s="2" t="s">
        <v>598</v>
      </c>
      <c r="Y442" s="6" t="str" cm="1">
        <f t="array" ref="Y442">_xlfn.IFS(Table1[[#This Row],[Duration in Seconds]]&lt;120,"Very short",Table1[[#This Row],[Duration in Seconds]]&lt;360,"Short",Table1[[#This Row],[Duration in Seconds]]&lt;600,"Medium",Table1[[#This Row],[Duration in Seconds]]&lt;1800,"Long",Table1[[#This Row],[Duration in Seconds]]&gt;1800,"Very Long")</f>
        <v>Short</v>
      </c>
    </row>
    <row r="443" spans="1:25" x14ac:dyDescent="0.3">
      <c r="A443" s="18" t="s">
        <v>884</v>
      </c>
      <c r="B443" s="54">
        <v>549826030</v>
      </c>
      <c r="C443" s="2" t="s">
        <v>885</v>
      </c>
      <c r="D443" s="2" t="s">
        <v>886</v>
      </c>
      <c r="E443" s="2" t="s">
        <v>887</v>
      </c>
      <c r="F443" s="2" t="s">
        <v>26</v>
      </c>
      <c r="G443" s="2">
        <v>6120000</v>
      </c>
      <c r="H443" s="2">
        <v>2494716427</v>
      </c>
      <c r="I443" s="15">
        <v>2.1527777777777778E-3</v>
      </c>
      <c r="J443" s="8">
        <v>186</v>
      </c>
      <c r="K443" s="9">
        <v>43706</v>
      </c>
      <c r="L443" s="2">
        <v>6900000</v>
      </c>
      <c r="M443" s="2" t="s">
        <v>27</v>
      </c>
      <c r="N443" s="2" t="s">
        <v>28</v>
      </c>
      <c r="O443" s="2" t="s">
        <v>28</v>
      </c>
      <c r="P443" s="2">
        <v>3</v>
      </c>
      <c r="Q443" s="2">
        <v>144439</v>
      </c>
      <c r="R443" s="9">
        <v>44826</v>
      </c>
      <c r="S443" s="2">
        <v>1080</v>
      </c>
      <c r="T443" s="2">
        <v>107</v>
      </c>
      <c r="U443" s="2">
        <v>6</v>
      </c>
      <c r="V443" s="2" t="s">
        <v>28</v>
      </c>
      <c r="W443" s="2">
        <v>2</v>
      </c>
      <c r="X443" s="2" t="s">
        <v>598</v>
      </c>
      <c r="Y443" s="6" t="str" cm="1">
        <f t="array" ref="Y443">_xlfn.IFS(Table1[[#This Row],[Duration in Seconds]]&lt;120,"Very short",Table1[[#This Row],[Duration in Seconds]]&lt;360,"Short",Table1[[#This Row],[Duration in Seconds]]&lt;600,"Medium",Table1[[#This Row],[Duration in Seconds]]&lt;1800,"Long",Table1[[#This Row],[Duration in Seconds]]&gt;1800,"Very Long")</f>
        <v>Short</v>
      </c>
    </row>
    <row r="444" spans="1:25" x14ac:dyDescent="0.3">
      <c r="A444" s="18" t="s">
        <v>636</v>
      </c>
      <c r="B444" s="54">
        <v>437563</v>
      </c>
      <c r="C444" s="2" t="s">
        <v>637</v>
      </c>
      <c r="D444" s="2" t="s">
        <v>634</v>
      </c>
      <c r="E444" s="2" t="s">
        <v>635</v>
      </c>
      <c r="F444" s="2" t="s">
        <v>54</v>
      </c>
      <c r="G444" s="2">
        <v>39900000</v>
      </c>
      <c r="H444" s="2">
        <v>602900852</v>
      </c>
      <c r="I444" s="15">
        <v>3.37962962962963E-3</v>
      </c>
      <c r="J444" s="8">
        <v>292</v>
      </c>
      <c r="K444" s="9">
        <v>44003</v>
      </c>
      <c r="L444" s="2">
        <v>11000</v>
      </c>
      <c r="M444" s="2" t="s">
        <v>73</v>
      </c>
      <c r="N444" s="2" t="s">
        <v>29</v>
      </c>
      <c r="O444" s="2" t="s">
        <v>28</v>
      </c>
      <c r="P444" s="2">
        <v>0</v>
      </c>
      <c r="Q444" s="2">
        <v>736</v>
      </c>
      <c r="R444" s="9">
        <v>44827</v>
      </c>
      <c r="S444" s="2">
        <v>1080</v>
      </c>
      <c r="T444" s="2">
        <v>157</v>
      </c>
      <c r="U444" s="2">
        <v>18</v>
      </c>
      <c r="V444" s="2" t="s">
        <v>29</v>
      </c>
      <c r="W444" s="2">
        <v>0</v>
      </c>
      <c r="X444" s="2" t="s">
        <v>598</v>
      </c>
      <c r="Y444" s="6" t="str" cm="1">
        <f t="array" ref="Y444">_xlfn.IFS(Table1[[#This Row],[Duration in Seconds]]&lt;120,"Very short",Table1[[#This Row],[Duration in Seconds]]&lt;360,"Short",Table1[[#This Row],[Duration in Seconds]]&lt;600,"Medium",Table1[[#This Row],[Duration in Seconds]]&lt;1800,"Long",Table1[[#This Row],[Duration in Seconds]]&gt;1800,"Very Long")</f>
        <v>Short</v>
      </c>
    </row>
    <row r="445" spans="1:25" x14ac:dyDescent="0.3">
      <c r="A445" s="18" t="s">
        <v>1009</v>
      </c>
      <c r="B445" s="54">
        <v>171714</v>
      </c>
      <c r="C445" s="2" t="s">
        <v>1010</v>
      </c>
      <c r="D445" s="2" t="s">
        <v>1007</v>
      </c>
      <c r="E445" s="2" t="s">
        <v>1008</v>
      </c>
      <c r="F445" s="2" t="s">
        <v>54</v>
      </c>
      <c r="G445" s="2">
        <v>20400000</v>
      </c>
      <c r="H445" s="2">
        <v>246600359</v>
      </c>
      <c r="I445" s="15">
        <v>7.7662037037037031E-3</v>
      </c>
      <c r="J445" s="8">
        <v>671</v>
      </c>
      <c r="K445" s="9">
        <v>44582</v>
      </c>
      <c r="L445" s="2">
        <v>2900</v>
      </c>
      <c r="M445" s="2" t="s">
        <v>27</v>
      </c>
      <c r="N445" s="2" t="s">
        <v>28</v>
      </c>
      <c r="O445" s="2" t="s">
        <v>28</v>
      </c>
      <c r="P445" s="2">
        <v>0</v>
      </c>
      <c r="Q445" s="2">
        <v>36</v>
      </c>
      <c r="R445" s="9">
        <v>44811</v>
      </c>
      <c r="S445" s="2">
        <v>1080</v>
      </c>
      <c r="T445" s="2">
        <v>4576</v>
      </c>
      <c r="U445" s="2">
        <v>63</v>
      </c>
      <c r="V445" s="2" t="s">
        <v>29</v>
      </c>
      <c r="W445" s="2">
        <v>69</v>
      </c>
      <c r="X445" s="2" t="s">
        <v>598</v>
      </c>
      <c r="Y445" s="6" t="str" cm="1">
        <f t="array" ref="Y445">_xlfn.IFS(Table1[[#This Row],[Duration in Seconds]]&lt;120,"Very short",Table1[[#This Row],[Duration in Seconds]]&lt;360,"Short",Table1[[#This Row],[Duration in Seconds]]&lt;600,"Medium",Table1[[#This Row],[Duration in Seconds]]&lt;1800,"Long",Table1[[#This Row],[Duration in Seconds]]&gt;1800,"Very Long")</f>
        <v>Long</v>
      </c>
    </row>
    <row r="446" spans="1:25" x14ac:dyDescent="0.3">
      <c r="A446" s="18" t="s">
        <v>812</v>
      </c>
      <c r="B446" s="54">
        <v>1836375</v>
      </c>
      <c r="C446" s="2" t="s">
        <v>813</v>
      </c>
      <c r="D446" s="2" t="s">
        <v>814</v>
      </c>
      <c r="E446" s="2" t="s">
        <v>815</v>
      </c>
      <c r="F446" s="2" t="s">
        <v>54</v>
      </c>
      <c r="G446" s="2">
        <v>305200000</v>
      </c>
      <c r="H446" s="2">
        <v>339614261</v>
      </c>
      <c r="I446" s="15">
        <v>1.9328703703703702E-2</v>
      </c>
      <c r="J446" s="8">
        <v>1670</v>
      </c>
      <c r="K446" s="9">
        <v>43742</v>
      </c>
      <c r="L446" s="2">
        <v>33000</v>
      </c>
      <c r="M446" s="2" t="s">
        <v>27</v>
      </c>
      <c r="N446" s="2" t="s">
        <v>28</v>
      </c>
      <c r="O446" s="2" t="s">
        <v>28</v>
      </c>
      <c r="P446" s="2">
        <v>0</v>
      </c>
      <c r="Q446" s="2">
        <v>352</v>
      </c>
      <c r="R446" s="9">
        <v>44827</v>
      </c>
      <c r="S446" s="2">
        <v>1080</v>
      </c>
      <c r="T446" s="2">
        <v>7475</v>
      </c>
      <c r="U446" s="2">
        <v>105</v>
      </c>
      <c r="V446" s="2" t="s">
        <v>29</v>
      </c>
      <c r="W446" s="2">
        <v>62</v>
      </c>
      <c r="X446" s="2" t="s">
        <v>598</v>
      </c>
      <c r="Y446" s="6" t="str" cm="1">
        <f t="array" ref="Y446">_xlfn.IFS(Table1[[#This Row],[Duration in Seconds]]&lt;120,"Very short",Table1[[#This Row],[Duration in Seconds]]&lt;360,"Short",Table1[[#This Row],[Duration in Seconds]]&lt;600,"Medium",Table1[[#This Row],[Duration in Seconds]]&lt;1800,"Long",Table1[[#This Row],[Duration in Seconds]]&gt;1800,"Very Long")</f>
        <v>Long</v>
      </c>
    </row>
    <row r="447" spans="1:25" x14ac:dyDescent="0.3">
      <c r="A447" s="18" t="s">
        <v>658</v>
      </c>
      <c r="B447" s="54">
        <v>12905189</v>
      </c>
      <c r="C447" s="2" t="s">
        <v>659</v>
      </c>
      <c r="D447" s="2" t="s">
        <v>660</v>
      </c>
      <c r="E447" s="2" t="s">
        <v>661</v>
      </c>
      <c r="F447" s="2" t="s">
        <v>54</v>
      </c>
      <c r="G447" s="2">
        <v>167000</v>
      </c>
      <c r="H447" s="2">
        <v>35759963</v>
      </c>
      <c r="I447" s="15">
        <v>3.7500000000000003E-3</v>
      </c>
      <c r="J447" s="8">
        <v>324</v>
      </c>
      <c r="K447" s="9">
        <v>43709</v>
      </c>
      <c r="L447" s="2">
        <v>167000</v>
      </c>
      <c r="M447" s="2" t="s">
        <v>54</v>
      </c>
      <c r="N447" s="2" t="s">
        <v>29</v>
      </c>
      <c r="O447" s="2" t="s">
        <v>28</v>
      </c>
      <c r="P447" s="2">
        <v>0</v>
      </c>
      <c r="Q447" s="2">
        <v>8400</v>
      </c>
      <c r="R447" s="9">
        <v>44826</v>
      </c>
      <c r="S447" s="2">
        <v>1080</v>
      </c>
      <c r="T447" s="2">
        <v>59</v>
      </c>
      <c r="U447" s="2">
        <v>0</v>
      </c>
      <c r="V447" s="2" t="s">
        <v>29</v>
      </c>
      <c r="W447" s="2">
        <v>0</v>
      </c>
      <c r="X447" s="2" t="s">
        <v>598</v>
      </c>
      <c r="Y447" s="6" t="str" cm="1">
        <f t="array" ref="Y447">_xlfn.IFS(Table1[[#This Row],[Duration in Seconds]]&lt;120,"Very short",Table1[[#This Row],[Duration in Seconds]]&lt;360,"Short",Table1[[#This Row],[Duration in Seconds]]&lt;600,"Medium",Table1[[#This Row],[Duration in Seconds]]&lt;1800,"Long",Table1[[#This Row],[Duration in Seconds]]&gt;1800,"Very Long")</f>
        <v>Short</v>
      </c>
    </row>
    <row r="448" spans="1:25" x14ac:dyDescent="0.3">
      <c r="A448" s="18" t="s">
        <v>1740</v>
      </c>
      <c r="B448" s="54">
        <v>19897294</v>
      </c>
      <c r="C448" s="2" t="s">
        <v>1741</v>
      </c>
      <c r="D448" s="2" t="s">
        <v>1742</v>
      </c>
      <c r="E448" s="2" t="s">
        <v>1743</v>
      </c>
      <c r="F448" s="2" t="s">
        <v>26</v>
      </c>
      <c r="G448" s="6">
        <v>211000</v>
      </c>
      <c r="H448" s="6">
        <v>33691313</v>
      </c>
      <c r="I448" s="15">
        <v>3.5532407407407405E-3</v>
      </c>
      <c r="J448" s="8">
        <v>307</v>
      </c>
      <c r="K448" s="13">
        <v>39383</v>
      </c>
      <c r="L448" s="6">
        <v>230000</v>
      </c>
      <c r="M448" s="2" t="s">
        <v>27</v>
      </c>
      <c r="N448" s="2" t="s">
        <v>28</v>
      </c>
      <c r="O448" s="2" t="s">
        <v>28</v>
      </c>
      <c r="P448" s="2">
        <v>0</v>
      </c>
      <c r="Q448" s="6">
        <v>5343</v>
      </c>
      <c r="R448" s="13">
        <v>44823</v>
      </c>
      <c r="S448" s="2">
        <v>480</v>
      </c>
      <c r="T448" s="6">
        <v>80</v>
      </c>
      <c r="U448" s="2">
        <v>7</v>
      </c>
      <c r="V448" s="2" t="s">
        <v>29</v>
      </c>
      <c r="W448" s="2">
        <v>0</v>
      </c>
      <c r="X448" s="2" t="s">
        <v>2011</v>
      </c>
      <c r="Y448" s="6" t="str" cm="1">
        <f t="array" ref="Y448">_xlfn.IFS(Table1[[#This Row],[Duration in Seconds]]&lt;120,"Very short",Table1[[#This Row],[Duration in Seconds]]&lt;360,"Short",Table1[[#This Row],[Duration in Seconds]]&lt;600,"Medium",Table1[[#This Row],[Duration in Seconds]]&lt;1800,"Long",Table1[[#This Row],[Duration in Seconds]]&gt;1800,"Very Long")</f>
        <v>Short</v>
      </c>
    </row>
    <row r="449" spans="1:25" x14ac:dyDescent="0.3">
      <c r="A449" s="18" t="s">
        <v>1943</v>
      </c>
      <c r="B449" s="54">
        <v>333</v>
      </c>
      <c r="C449" s="2" t="s">
        <v>1944</v>
      </c>
      <c r="D449" s="2" t="s">
        <v>1945</v>
      </c>
      <c r="E449" s="2" t="s">
        <v>1946</v>
      </c>
      <c r="F449" s="2" t="s">
        <v>86</v>
      </c>
      <c r="G449" s="6">
        <v>64</v>
      </c>
      <c r="H449" s="6">
        <v>4072</v>
      </c>
      <c r="I449" s="15">
        <v>3.1597222222222222E-3</v>
      </c>
      <c r="J449" s="8">
        <v>273</v>
      </c>
      <c r="K449" s="13">
        <v>44823</v>
      </c>
      <c r="L449" s="6">
        <v>6</v>
      </c>
      <c r="M449" s="2" t="s">
        <v>27</v>
      </c>
      <c r="N449" s="2" t="s">
        <v>28</v>
      </c>
      <c r="O449" s="2" t="s">
        <v>28</v>
      </c>
      <c r="P449" s="2">
        <v>4</v>
      </c>
      <c r="Q449" s="6">
        <v>0</v>
      </c>
      <c r="R449" s="2" t="s">
        <v>54</v>
      </c>
      <c r="S449" s="2">
        <v>1080</v>
      </c>
      <c r="T449" s="6">
        <v>39</v>
      </c>
      <c r="U449" s="2">
        <v>6</v>
      </c>
      <c r="V449" s="2" t="s">
        <v>29</v>
      </c>
      <c r="W449" s="2">
        <v>0</v>
      </c>
      <c r="X449" s="2" t="s">
        <v>2011</v>
      </c>
      <c r="Y449" s="6" t="str" cm="1">
        <f t="array" ref="Y449">_xlfn.IFS(Table1[[#This Row],[Duration in Seconds]]&lt;120,"Very short",Table1[[#This Row],[Duration in Seconds]]&lt;360,"Short",Table1[[#This Row],[Duration in Seconds]]&lt;600,"Medium",Table1[[#This Row],[Duration in Seconds]]&lt;1800,"Long",Table1[[#This Row],[Duration in Seconds]]&gt;1800,"Very Long")</f>
        <v>Short</v>
      </c>
    </row>
    <row r="450" spans="1:25" x14ac:dyDescent="0.3">
      <c r="A450" s="18" t="s">
        <v>1174</v>
      </c>
      <c r="B450" s="54">
        <v>86971</v>
      </c>
      <c r="C450" s="2" t="s">
        <v>1175</v>
      </c>
      <c r="D450" s="2" t="s">
        <v>1172</v>
      </c>
      <c r="E450" s="2" t="s">
        <v>1173</v>
      </c>
      <c r="F450" s="2" t="s">
        <v>54</v>
      </c>
      <c r="G450" s="2">
        <v>68700000</v>
      </c>
      <c r="H450" s="2">
        <v>3139694002</v>
      </c>
      <c r="I450" s="15">
        <v>4.3749999999999995E-3</v>
      </c>
      <c r="J450" s="8">
        <v>378</v>
      </c>
      <c r="K450" s="9">
        <v>44826</v>
      </c>
      <c r="L450" s="2">
        <v>1600</v>
      </c>
      <c r="M450" s="2" t="s">
        <v>27</v>
      </c>
      <c r="N450" s="2" t="s">
        <v>28</v>
      </c>
      <c r="O450" s="2" t="s">
        <v>28</v>
      </c>
      <c r="P450" s="2">
        <v>0</v>
      </c>
      <c r="Q450" s="2">
        <v>408</v>
      </c>
      <c r="R450" s="9">
        <v>44827</v>
      </c>
      <c r="S450" s="2">
        <v>1080</v>
      </c>
      <c r="T450" s="2">
        <v>5322</v>
      </c>
      <c r="U450" s="2">
        <v>77</v>
      </c>
      <c r="V450" s="2" t="s">
        <v>29</v>
      </c>
      <c r="W450" s="2">
        <v>13</v>
      </c>
      <c r="X450" s="2" t="s">
        <v>598</v>
      </c>
      <c r="Y450" s="6" t="str" cm="1">
        <f t="array" ref="Y450">_xlfn.IFS(Table1[[#This Row],[Duration in Seconds]]&lt;120,"Very short",Table1[[#This Row],[Duration in Seconds]]&lt;360,"Short",Table1[[#This Row],[Duration in Seconds]]&lt;600,"Medium",Table1[[#This Row],[Duration in Seconds]]&lt;1800,"Long",Table1[[#This Row],[Duration in Seconds]]&gt;1800,"Very Long")</f>
        <v>Medium</v>
      </c>
    </row>
    <row r="451" spans="1:25" x14ac:dyDescent="0.3">
      <c r="A451" s="18" t="s">
        <v>1460</v>
      </c>
      <c r="B451" s="54">
        <v>117297</v>
      </c>
      <c r="C451" s="14" t="s">
        <v>1461</v>
      </c>
      <c r="D451" s="3" t="s">
        <v>1462</v>
      </c>
      <c r="E451" s="3" t="s">
        <v>1463</v>
      </c>
      <c r="F451" s="2" t="s">
        <v>26</v>
      </c>
      <c r="G451" s="6">
        <v>279000</v>
      </c>
      <c r="H451" s="2">
        <v>173028943</v>
      </c>
      <c r="I451" s="16">
        <v>1.261574074074074E-3</v>
      </c>
      <c r="J451" s="8">
        <v>109</v>
      </c>
      <c r="K451" s="9">
        <v>44818</v>
      </c>
      <c r="L451" s="6">
        <v>453</v>
      </c>
      <c r="M451" s="2" t="s">
        <v>1464</v>
      </c>
      <c r="N451" s="2" t="s">
        <v>29</v>
      </c>
      <c r="O451" s="2" t="s">
        <v>28</v>
      </c>
      <c r="P451" s="2">
        <v>1</v>
      </c>
      <c r="Q451" s="6">
        <v>10</v>
      </c>
      <c r="R451" s="9">
        <v>44820</v>
      </c>
      <c r="S451" s="2">
        <v>1080</v>
      </c>
      <c r="T451" s="2">
        <v>7844</v>
      </c>
      <c r="U451" s="2">
        <v>11</v>
      </c>
      <c r="V451" s="2" t="s">
        <v>29</v>
      </c>
      <c r="W451" s="2">
        <v>25</v>
      </c>
      <c r="X451" s="2" t="s">
        <v>1719</v>
      </c>
      <c r="Y451" s="6" t="str" cm="1">
        <f t="array" ref="Y451">_xlfn.IFS(Table1[[#This Row],[Duration in Seconds]]&lt;120,"Very short",Table1[[#This Row],[Duration in Seconds]]&lt;360,"Short",Table1[[#This Row],[Duration in Seconds]]&lt;600,"Medium",Table1[[#This Row],[Duration in Seconds]]&lt;1800,"Long",Table1[[#This Row],[Duration in Seconds]]&gt;1800,"Very Long")</f>
        <v>Very short</v>
      </c>
    </row>
    <row r="452" spans="1:25" x14ac:dyDescent="0.3">
      <c r="A452" s="18" t="s">
        <v>910</v>
      </c>
      <c r="B452" s="54">
        <v>712559</v>
      </c>
      <c r="C452" s="2" t="s">
        <v>911</v>
      </c>
      <c r="D452" s="2" t="s">
        <v>912</v>
      </c>
      <c r="E452" s="2" t="s">
        <v>913</v>
      </c>
      <c r="F452" s="2" t="s">
        <v>54</v>
      </c>
      <c r="G452" s="2">
        <v>24000</v>
      </c>
      <c r="H452" s="2">
        <v>4455004</v>
      </c>
      <c r="I452" s="15">
        <v>1.3194444444444443E-3</v>
      </c>
      <c r="J452" s="8">
        <v>114</v>
      </c>
      <c r="K452" s="9">
        <v>44635</v>
      </c>
      <c r="L452" s="2">
        <v>4300</v>
      </c>
      <c r="M452" s="2" t="s">
        <v>27</v>
      </c>
      <c r="N452" s="2" t="s">
        <v>28</v>
      </c>
      <c r="O452" s="2" t="s">
        <v>28</v>
      </c>
      <c r="P452" s="2">
        <v>0</v>
      </c>
      <c r="Q452" s="2">
        <v>571</v>
      </c>
      <c r="R452" s="9">
        <v>44822</v>
      </c>
      <c r="S452" s="2">
        <v>1080</v>
      </c>
      <c r="T452" s="2">
        <v>30</v>
      </c>
      <c r="U452" s="2">
        <v>1</v>
      </c>
      <c r="V452" s="2" t="s">
        <v>29</v>
      </c>
      <c r="W452" s="2">
        <v>0</v>
      </c>
      <c r="X452" s="2" t="s">
        <v>598</v>
      </c>
      <c r="Y452" s="6" t="str" cm="1">
        <f t="array" ref="Y452">_xlfn.IFS(Table1[[#This Row],[Duration in Seconds]]&lt;120,"Very short",Table1[[#This Row],[Duration in Seconds]]&lt;360,"Short",Table1[[#This Row],[Duration in Seconds]]&lt;600,"Medium",Table1[[#This Row],[Duration in Seconds]]&lt;1800,"Long",Table1[[#This Row],[Duration in Seconds]]&gt;1800,"Very Long")</f>
        <v>Very short</v>
      </c>
    </row>
    <row r="453" spans="1:25" x14ac:dyDescent="0.3">
      <c r="A453" s="18" t="s">
        <v>1138</v>
      </c>
      <c r="B453" s="54">
        <v>1338713</v>
      </c>
      <c r="C453" s="2" t="s">
        <v>1139</v>
      </c>
      <c r="D453" s="2" t="s">
        <v>1140</v>
      </c>
      <c r="E453" s="2" t="s">
        <v>1141</v>
      </c>
      <c r="F453" s="2" t="s">
        <v>26</v>
      </c>
      <c r="G453" s="2">
        <v>41500000</v>
      </c>
      <c r="H453" s="2">
        <v>329727112</v>
      </c>
      <c r="I453" s="15">
        <v>1.9270833333333334E-2</v>
      </c>
      <c r="J453" s="8">
        <v>1665</v>
      </c>
      <c r="K453" s="9">
        <v>43773</v>
      </c>
      <c r="L453" s="2">
        <v>47000</v>
      </c>
      <c r="M453" s="2" t="s">
        <v>27</v>
      </c>
      <c r="N453" s="2" t="s">
        <v>28</v>
      </c>
      <c r="O453" s="2" t="s">
        <v>28</v>
      </c>
      <c r="P453" s="2">
        <v>0</v>
      </c>
      <c r="Q453" s="2">
        <v>2577</v>
      </c>
      <c r="R453" s="9">
        <v>44811</v>
      </c>
      <c r="S453" s="2">
        <v>2160</v>
      </c>
      <c r="T453" s="2">
        <v>739</v>
      </c>
      <c r="U453" s="2">
        <v>44</v>
      </c>
      <c r="V453" s="2" t="s">
        <v>29</v>
      </c>
      <c r="W453" s="2">
        <v>2</v>
      </c>
      <c r="X453" s="2" t="s">
        <v>598</v>
      </c>
      <c r="Y453" s="6" t="str" cm="1">
        <f t="array" ref="Y453">_xlfn.IFS(Table1[[#This Row],[Duration in Seconds]]&lt;120,"Very short",Table1[[#This Row],[Duration in Seconds]]&lt;360,"Short",Table1[[#This Row],[Duration in Seconds]]&lt;600,"Medium",Table1[[#This Row],[Duration in Seconds]]&lt;1800,"Long",Table1[[#This Row],[Duration in Seconds]]&gt;1800,"Very Long")</f>
        <v>Long</v>
      </c>
    </row>
    <row r="454" spans="1:25" x14ac:dyDescent="0.3">
      <c r="A454" s="18" t="s">
        <v>699</v>
      </c>
      <c r="B454" s="54">
        <v>464983</v>
      </c>
      <c r="C454" s="2" t="s">
        <v>700</v>
      </c>
      <c r="D454" s="2" t="s">
        <v>701</v>
      </c>
      <c r="E454" s="2" t="s">
        <v>702</v>
      </c>
      <c r="F454" s="2" t="s">
        <v>54</v>
      </c>
      <c r="G454" s="2">
        <v>14000</v>
      </c>
      <c r="H454" s="2">
        <v>1901853</v>
      </c>
      <c r="I454" s="15">
        <v>1.53125E-2</v>
      </c>
      <c r="J454" s="8">
        <v>1323</v>
      </c>
      <c r="K454" s="9">
        <v>44156</v>
      </c>
      <c r="L454" s="2">
        <v>9900</v>
      </c>
      <c r="M454" s="2" t="s">
        <v>73</v>
      </c>
      <c r="N454" s="2" t="s">
        <v>29</v>
      </c>
      <c r="O454" s="2" t="s">
        <v>28</v>
      </c>
      <c r="P454" s="2">
        <v>3</v>
      </c>
      <c r="Q454" s="2">
        <v>0</v>
      </c>
      <c r="R454" s="2" t="s">
        <v>54</v>
      </c>
      <c r="S454" s="2">
        <v>720</v>
      </c>
      <c r="T454" s="2">
        <v>45</v>
      </c>
      <c r="U454" s="2">
        <v>6</v>
      </c>
      <c r="V454" s="2" t="s">
        <v>29</v>
      </c>
      <c r="W454" s="2">
        <v>0</v>
      </c>
      <c r="X454" s="2" t="s">
        <v>598</v>
      </c>
      <c r="Y454" s="6" t="str" cm="1">
        <f t="array" ref="Y454">_xlfn.IFS(Table1[[#This Row],[Duration in Seconds]]&lt;120,"Very short",Table1[[#This Row],[Duration in Seconds]]&lt;360,"Short",Table1[[#This Row],[Duration in Seconds]]&lt;600,"Medium",Table1[[#This Row],[Duration in Seconds]]&lt;1800,"Long",Table1[[#This Row],[Duration in Seconds]]&gt;1800,"Very Long")</f>
        <v>Long</v>
      </c>
    </row>
    <row r="455" spans="1:25" x14ac:dyDescent="0.3">
      <c r="A455" s="18" t="s">
        <v>1533</v>
      </c>
      <c r="B455" s="54">
        <v>96706</v>
      </c>
      <c r="C455" s="4" t="s">
        <v>1534</v>
      </c>
      <c r="D455" s="3" t="s">
        <v>1535</v>
      </c>
      <c r="E455" s="3" t="s">
        <v>1536</v>
      </c>
      <c r="F455" s="2" t="s">
        <v>26</v>
      </c>
      <c r="G455" s="6">
        <v>147000</v>
      </c>
      <c r="H455" s="2">
        <v>11971349</v>
      </c>
      <c r="I455" s="16">
        <v>8.0208333333333329E-3</v>
      </c>
      <c r="J455" s="8">
        <v>693</v>
      </c>
      <c r="K455" s="9">
        <v>44783</v>
      </c>
      <c r="L455" s="6">
        <v>4500</v>
      </c>
      <c r="M455" s="2" t="s">
        <v>27</v>
      </c>
      <c r="N455" s="2" t="s">
        <v>29</v>
      </c>
      <c r="O455" s="2" t="s">
        <v>28</v>
      </c>
      <c r="P455" s="2">
        <v>0</v>
      </c>
      <c r="Q455" s="6">
        <v>818</v>
      </c>
      <c r="R455" s="9">
        <v>44796</v>
      </c>
      <c r="S455" s="2">
        <v>2160</v>
      </c>
      <c r="T455" s="2">
        <v>84</v>
      </c>
      <c r="U455" s="2">
        <v>4</v>
      </c>
      <c r="V455" s="2" t="s">
        <v>28</v>
      </c>
      <c r="W455" s="2">
        <v>2</v>
      </c>
      <c r="X455" s="2" t="s">
        <v>1719</v>
      </c>
      <c r="Y455" s="6" t="str" cm="1">
        <f t="array" ref="Y455">_xlfn.IFS(Table1[[#This Row],[Duration in Seconds]]&lt;120,"Very short",Table1[[#This Row],[Duration in Seconds]]&lt;360,"Short",Table1[[#This Row],[Duration in Seconds]]&lt;600,"Medium",Table1[[#This Row],[Duration in Seconds]]&lt;1800,"Long",Table1[[#This Row],[Duration in Seconds]]&gt;1800,"Very Long")</f>
        <v>Long</v>
      </c>
    </row>
    <row r="456" spans="1:25" x14ac:dyDescent="0.3">
      <c r="A456" s="18" t="s">
        <v>638</v>
      </c>
      <c r="B456" s="54">
        <v>263557</v>
      </c>
      <c r="C456" s="2" t="s">
        <v>639</v>
      </c>
      <c r="D456" s="2" t="s">
        <v>634</v>
      </c>
      <c r="E456" s="2" t="s">
        <v>635</v>
      </c>
      <c r="F456" s="2" t="s">
        <v>54</v>
      </c>
      <c r="G456" s="2">
        <v>39900000</v>
      </c>
      <c r="H456" s="2">
        <v>602900852</v>
      </c>
      <c r="I456" s="15">
        <v>9.9537037037037042E-4</v>
      </c>
      <c r="J456" s="8">
        <v>86</v>
      </c>
      <c r="K456" s="9">
        <v>43837</v>
      </c>
      <c r="L456" s="2">
        <v>10000</v>
      </c>
      <c r="M456" s="2" t="s">
        <v>73</v>
      </c>
      <c r="N456" s="2" t="s">
        <v>625</v>
      </c>
      <c r="O456" s="2" t="s">
        <v>28</v>
      </c>
      <c r="P456" s="2">
        <v>0</v>
      </c>
      <c r="Q456" s="2">
        <v>351</v>
      </c>
      <c r="R456" s="9">
        <v>44827</v>
      </c>
      <c r="S456" s="2">
        <v>1080</v>
      </c>
      <c r="T456" s="2">
        <v>157</v>
      </c>
      <c r="U456" s="2">
        <v>18</v>
      </c>
      <c r="V456" s="2" t="s">
        <v>29</v>
      </c>
      <c r="W456" s="2">
        <v>0</v>
      </c>
      <c r="X456" s="2" t="s">
        <v>598</v>
      </c>
      <c r="Y456" s="6" t="str" cm="1">
        <f t="array" ref="Y456">_xlfn.IFS(Table1[[#This Row],[Duration in Seconds]]&lt;120,"Very short",Table1[[#This Row],[Duration in Seconds]]&lt;360,"Short",Table1[[#This Row],[Duration in Seconds]]&lt;600,"Medium",Table1[[#This Row],[Duration in Seconds]]&lt;1800,"Long",Table1[[#This Row],[Duration in Seconds]]&gt;1800,"Very Long")</f>
        <v>Very short</v>
      </c>
    </row>
    <row r="457" spans="1:25" x14ac:dyDescent="0.3">
      <c r="A457" s="18" t="s">
        <v>2300</v>
      </c>
      <c r="B457" s="54">
        <v>424783</v>
      </c>
      <c r="C457" s="2" t="s">
        <v>2301</v>
      </c>
      <c r="D457" s="2" t="s">
        <v>2302</v>
      </c>
      <c r="E457" s="2" t="s">
        <v>2303</v>
      </c>
      <c r="F457" s="2" t="s">
        <v>54</v>
      </c>
      <c r="G457" s="6">
        <v>3140000</v>
      </c>
      <c r="H457" s="6">
        <v>1685523078</v>
      </c>
      <c r="I457" s="17">
        <v>0.18953703703703703</v>
      </c>
      <c r="J457" s="8">
        <v>16376</v>
      </c>
      <c r="K457" s="9">
        <v>44669</v>
      </c>
      <c r="L457" s="6">
        <v>5200</v>
      </c>
      <c r="M457" s="2" t="s">
        <v>27</v>
      </c>
      <c r="N457" s="2" t="s">
        <v>29</v>
      </c>
      <c r="O457" s="2" t="s">
        <v>28</v>
      </c>
      <c r="P457" s="2">
        <v>3</v>
      </c>
      <c r="Q457" s="2">
        <v>371</v>
      </c>
      <c r="R457" s="9">
        <v>44826</v>
      </c>
      <c r="S457" s="2">
        <v>2160</v>
      </c>
      <c r="T457" s="2">
        <v>6945</v>
      </c>
      <c r="U457" s="2">
        <v>563</v>
      </c>
      <c r="V457" s="2" t="s">
        <v>29</v>
      </c>
      <c r="W457" s="2">
        <v>0</v>
      </c>
      <c r="X457" s="2" t="s">
        <v>2488</v>
      </c>
      <c r="Y457" s="6" t="str" cm="1">
        <f t="array" ref="Y457">_xlfn.IFS(Table1[[#This Row],[Duration in Seconds]]&lt;120,"Very short",Table1[[#This Row],[Duration in Seconds]]&lt;360,"Short",Table1[[#This Row],[Duration in Seconds]]&lt;600,"Medium",Table1[[#This Row],[Duration in Seconds]]&lt;1800,"Long",Table1[[#This Row],[Duration in Seconds]]&gt;1800,"Very Long")</f>
        <v>Very Long</v>
      </c>
    </row>
    <row r="458" spans="1:25" x14ac:dyDescent="0.3">
      <c r="A458" s="18" t="s">
        <v>1575</v>
      </c>
      <c r="B458" s="54">
        <v>71068</v>
      </c>
      <c r="C458" s="4" t="s">
        <v>1576</v>
      </c>
      <c r="D458" s="3" t="s">
        <v>1577</v>
      </c>
      <c r="E458" s="3" t="s">
        <v>1578</v>
      </c>
      <c r="F458" s="2" t="s">
        <v>26</v>
      </c>
      <c r="G458" s="6">
        <v>326000</v>
      </c>
      <c r="H458" s="2">
        <v>52442303</v>
      </c>
      <c r="I458" s="16">
        <v>7.291666666666667E-4</v>
      </c>
      <c r="J458" s="8">
        <v>63</v>
      </c>
      <c r="K458" s="9">
        <v>44804</v>
      </c>
      <c r="L458" s="6">
        <v>7000</v>
      </c>
      <c r="M458" s="2" t="s">
        <v>1464</v>
      </c>
      <c r="N458" s="2" t="s">
        <v>29</v>
      </c>
      <c r="O458" s="2" t="s">
        <v>29</v>
      </c>
      <c r="P458" s="2">
        <v>0</v>
      </c>
      <c r="Q458" s="6">
        <v>182</v>
      </c>
      <c r="R458" s="9">
        <v>44805</v>
      </c>
      <c r="S458" s="2">
        <v>1080</v>
      </c>
      <c r="T458" s="2">
        <v>183</v>
      </c>
      <c r="U458" s="2">
        <v>6</v>
      </c>
      <c r="V458" s="2" t="s">
        <v>29</v>
      </c>
      <c r="W458" s="2">
        <v>1</v>
      </c>
      <c r="X458" s="2" t="s">
        <v>1719</v>
      </c>
      <c r="Y458" s="6" t="str" cm="1">
        <f t="array" ref="Y458">_xlfn.IFS(Table1[[#This Row],[Duration in Seconds]]&lt;120,"Very short",Table1[[#This Row],[Duration in Seconds]]&lt;360,"Short",Table1[[#This Row],[Duration in Seconds]]&lt;600,"Medium",Table1[[#This Row],[Duration in Seconds]]&lt;1800,"Long",Table1[[#This Row],[Duration in Seconds]]&gt;1800,"Very Long")</f>
        <v>Very short</v>
      </c>
    </row>
    <row r="459" spans="1:25" x14ac:dyDescent="0.3">
      <c r="A459" s="18" t="s">
        <v>1334</v>
      </c>
      <c r="B459" s="54">
        <v>66320871</v>
      </c>
      <c r="C459" s="2" t="s">
        <v>1335</v>
      </c>
      <c r="D459" s="2" t="s">
        <v>1336</v>
      </c>
      <c r="E459" s="2" t="s">
        <v>1337</v>
      </c>
      <c r="F459" s="2" t="s">
        <v>26</v>
      </c>
      <c r="G459" s="6">
        <v>36800000</v>
      </c>
      <c r="H459" s="6">
        <v>3014495379</v>
      </c>
      <c r="I459" s="15">
        <v>4.2476851851851851E-3</v>
      </c>
      <c r="J459" s="8">
        <v>367</v>
      </c>
      <c r="K459" s="9">
        <v>43507</v>
      </c>
      <c r="L459" s="6">
        <v>4100000</v>
      </c>
      <c r="M459" s="2" t="s">
        <v>73</v>
      </c>
      <c r="N459" s="2" t="s">
        <v>28</v>
      </c>
      <c r="O459" s="2" t="s">
        <v>29</v>
      </c>
      <c r="P459" s="2">
        <v>0</v>
      </c>
      <c r="Q459" s="6">
        <v>98511</v>
      </c>
      <c r="R459" s="9">
        <v>44829</v>
      </c>
      <c r="S459" s="2">
        <v>1080</v>
      </c>
      <c r="T459" s="6">
        <v>179</v>
      </c>
      <c r="U459" s="6">
        <v>8</v>
      </c>
      <c r="V459" s="2" t="s">
        <v>29</v>
      </c>
      <c r="W459" s="2">
        <v>1</v>
      </c>
      <c r="X459" s="2" t="s">
        <v>1425</v>
      </c>
      <c r="Y459" s="6" t="str" cm="1">
        <f t="array" ref="Y459">_xlfn.IFS(Table1[[#This Row],[Duration in Seconds]]&lt;120,"Very short",Table1[[#This Row],[Duration in Seconds]]&lt;360,"Short",Table1[[#This Row],[Duration in Seconds]]&lt;600,"Medium",Table1[[#This Row],[Duration in Seconds]]&lt;1800,"Long",Table1[[#This Row],[Duration in Seconds]]&gt;1800,"Very Long")</f>
        <v>Medium</v>
      </c>
    </row>
    <row r="460" spans="1:25" x14ac:dyDescent="0.3">
      <c r="A460" s="18" t="s">
        <v>2923</v>
      </c>
      <c r="B460" s="54">
        <v>3428407</v>
      </c>
      <c r="C460" s="2" t="s">
        <v>2924</v>
      </c>
      <c r="D460" s="2" t="s">
        <v>2917</v>
      </c>
      <c r="E460" s="2" t="s">
        <v>2918</v>
      </c>
      <c r="F460" s="2" t="s">
        <v>26</v>
      </c>
      <c r="G460" s="2">
        <v>3880000</v>
      </c>
      <c r="H460" s="2">
        <v>562910909</v>
      </c>
      <c r="I460" s="15">
        <v>1.0277777777777778E-2</v>
      </c>
      <c r="J460" s="8">
        <v>888</v>
      </c>
      <c r="K460" s="9">
        <v>44803</v>
      </c>
      <c r="L460" s="2">
        <v>219000</v>
      </c>
      <c r="M460" s="2" t="s">
        <v>2565</v>
      </c>
      <c r="N460" s="2" t="s">
        <v>28</v>
      </c>
      <c r="O460" s="2" t="s">
        <v>28</v>
      </c>
      <c r="P460" s="2">
        <v>0</v>
      </c>
      <c r="Q460" s="2">
        <v>8183</v>
      </c>
      <c r="R460" s="9">
        <v>44824</v>
      </c>
      <c r="S460" s="2">
        <v>1080</v>
      </c>
      <c r="T460" s="2">
        <v>260</v>
      </c>
      <c r="U460" s="2">
        <v>15</v>
      </c>
      <c r="V460" s="2" t="s">
        <v>29</v>
      </c>
      <c r="W460" s="2">
        <v>4</v>
      </c>
      <c r="X460" s="2" t="s">
        <v>2973</v>
      </c>
      <c r="Y460" s="6" t="str" cm="1">
        <f t="array" ref="Y460">_xlfn.IFS(Table1[[#This Row],[Duration in Seconds]]&lt;120,"Very short",Table1[[#This Row],[Duration in Seconds]]&lt;360,"Short",Table1[[#This Row],[Duration in Seconds]]&lt;600,"Medium",Table1[[#This Row],[Duration in Seconds]]&lt;1800,"Long",Table1[[#This Row],[Duration in Seconds]]&gt;1800,"Very Long")</f>
        <v>Long</v>
      </c>
    </row>
    <row r="461" spans="1:25" x14ac:dyDescent="0.3">
      <c r="A461" s="18" t="s">
        <v>48</v>
      </c>
      <c r="B461" s="54">
        <v>10342898</v>
      </c>
      <c r="C461" s="2" t="s">
        <v>49</v>
      </c>
      <c r="D461" s="2" t="s">
        <v>46</v>
      </c>
      <c r="E461" s="2" t="s">
        <v>47</v>
      </c>
      <c r="F461" s="2" t="s">
        <v>26</v>
      </c>
      <c r="G461" s="2">
        <v>3540000</v>
      </c>
      <c r="H461" s="2">
        <v>165621440</v>
      </c>
      <c r="I461" s="15">
        <v>6.0069444444444441E-3</v>
      </c>
      <c r="J461" s="8">
        <v>519</v>
      </c>
      <c r="K461" s="9">
        <v>43926</v>
      </c>
      <c r="L461" s="2">
        <v>873000</v>
      </c>
      <c r="M461" s="2" t="s">
        <v>39</v>
      </c>
      <c r="N461" s="2" t="s">
        <v>28</v>
      </c>
      <c r="O461" s="2" t="s">
        <v>28</v>
      </c>
      <c r="P461" s="2">
        <v>0</v>
      </c>
      <c r="Q461" s="2">
        <v>46584</v>
      </c>
      <c r="R461" s="9">
        <v>44828</v>
      </c>
      <c r="S461" s="2">
        <v>720</v>
      </c>
      <c r="T461" s="2">
        <v>58</v>
      </c>
      <c r="U461" s="2">
        <v>0</v>
      </c>
      <c r="V461" s="2" t="s">
        <v>29</v>
      </c>
      <c r="W461" s="2">
        <v>0</v>
      </c>
      <c r="X461" s="2" t="s">
        <v>30</v>
      </c>
      <c r="Y461" s="6" t="str" cm="1">
        <f t="array" ref="Y461">_xlfn.IFS(Table1[[#This Row],[Duration in Seconds]]&lt;120,"Very short",Table1[[#This Row],[Duration in Seconds]]&lt;360,"Short",Table1[[#This Row],[Duration in Seconds]]&lt;600,"Medium",Table1[[#This Row],[Duration in Seconds]]&lt;1800,"Long",Table1[[#This Row],[Duration in Seconds]]&gt;1800,"Very Long")</f>
        <v>Medium</v>
      </c>
    </row>
    <row r="462" spans="1:25" x14ac:dyDescent="0.3">
      <c r="A462" s="18" t="s">
        <v>2735</v>
      </c>
      <c r="B462" s="54">
        <v>1403</v>
      </c>
      <c r="C462" s="21" t="s">
        <v>2736</v>
      </c>
      <c r="D462" s="21" t="s">
        <v>2737</v>
      </c>
      <c r="E462" s="21" t="s">
        <v>2738</v>
      </c>
      <c r="F462" s="21" t="s">
        <v>54</v>
      </c>
      <c r="G462" s="6">
        <v>1140000</v>
      </c>
      <c r="H462" s="6">
        <v>1006555170</v>
      </c>
      <c r="I462" s="15">
        <v>6.1574074074074074E-3</v>
      </c>
      <c r="J462" s="8">
        <v>532</v>
      </c>
      <c r="K462" s="9">
        <v>44819</v>
      </c>
      <c r="L462" s="6">
        <v>83</v>
      </c>
      <c r="M462" s="21" t="s">
        <v>27</v>
      </c>
      <c r="N462" s="21" t="s">
        <v>28</v>
      </c>
      <c r="O462" s="21" t="s">
        <v>28</v>
      </c>
      <c r="P462" s="21">
        <v>0</v>
      </c>
      <c r="Q462" s="6">
        <v>13</v>
      </c>
      <c r="R462" s="9">
        <v>44826</v>
      </c>
      <c r="S462" s="6">
        <v>1080</v>
      </c>
      <c r="T462" s="6">
        <v>4874</v>
      </c>
      <c r="U462" s="6">
        <v>44</v>
      </c>
      <c r="V462" s="21" t="s">
        <v>29</v>
      </c>
      <c r="W462" s="6">
        <v>0</v>
      </c>
      <c r="X462" s="2" t="s">
        <v>2835</v>
      </c>
      <c r="Y462" s="6" t="str" cm="1">
        <f t="array" ref="Y462">_xlfn.IFS(Table1[[#This Row],[Duration in Seconds]]&lt;120,"Very short",Table1[[#This Row],[Duration in Seconds]]&lt;360,"Short",Table1[[#This Row],[Duration in Seconds]]&lt;600,"Medium",Table1[[#This Row],[Duration in Seconds]]&lt;1800,"Long",Table1[[#This Row],[Duration in Seconds]]&gt;1800,"Very Long")</f>
        <v>Medium</v>
      </c>
    </row>
    <row r="463" spans="1:25" x14ac:dyDescent="0.3">
      <c r="A463" s="18" t="s">
        <v>2651</v>
      </c>
      <c r="B463" s="54">
        <v>261497</v>
      </c>
      <c r="C463" s="21" t="s">
        <v>2652</v>
      </c>
      <c r="D463" s="21" t="s">
        <v>2653</v>
      </c>
      <c r="E463" s="21" t="s">
        <v>2654</v>
      </c>
      <c r="F463" s="21" t="s">
        <v>26</v>
      </c>
      <c r="G463" s="6">
        <v>1640000</v>
      </c>
      <c r="H463" s="6">
        <v>218894484</v>
      </c>
      <c r="I463" s="15">
        <v>1.2337962962962962E-2</v>
      </c>
      <c r="J463" s="8">
        <v>1066</v>
      </c>
      <c r="K463" s="9">
        <v>44818</v>
      </c>
      <c r="L463" s="6">
        <v>10000</v>
      </c>
      <c r="M463" s="21" t="s">
        <v>2565</v>
      </c>
      <c r="N463" s="21" t="s">
        <v>29</v>
      </c>
      <c r="O463" s="21" t="s">
        <v>28</v>
      </c>
      <c r="P463" s="21">
        <v>1</v>
      </c>
      <c r="Q463" s="6">
        <v>332</v>
      </c>
      <c r="R463" s="9">
        <v>44825</v>
      </c>
      <c r="S463" s="6">
        <v>1080</v>
      </c>
      <c r="T463" s="6">
        <v>248</v>
      </c>
      <c r="U463" s="6">
        <v>3</v>
      </c>
      <c r="V463" s="21" t="s">
        <v>29</v>
      </c>
      <c r="W463" s="6">
        <v>5</v>
      </c>
      <c r="X463" s="2" t="s">
        <v>2835</v>
      </c>
      <c r="Y463" s="6" t="str" cm="1">
        <f t="array" ref="Y463">_xlfn.IFS(Table1[[#This Row],[Duration in Seconds]]&lt;120,"Very short",Table1[[#This Row],[Duration in Seconds]]&lt;360,"Short",Table1[[#This Row],[Duration in Seconds]]&lt;600,"Medium",Table1[[#This Row],[Duration in Seconds]]&lt;1800,"Long",Table1[[#This Row],[Duration in Seconds]]&gt;1800,"Very Long")</f>
        <v>Long</v>
      </c>
    </row>
    <row r="464" spans="1:25" x14ac:dyDescent="0.3">
      <c r="A464" s="18" t="s">
        <v>2189</v>
      </c>
      <c r="B464" s="54">
        <v>294888050</v>
      </c>
      <c r="C464" s="2" t="s">
        <v>2190</v>
      </c>
      <c r="D464" s="2" t="s">
        <v>2191</v>
      </c>
      <c r="E464" s="2" t="s">
        <v>2192</v>
      </c>
      <c r="F464" s="2" t="s">
        <v>2029</v>
      </c>
      <c r="G464" s="2">
        <v>101000000</v>
      </c>
      <c r="H464" s="6">
        <v>17372805168</v>
      </c>
      <c r="I464" s="17">
        <v>1.070138888888889</v>
      </c>
      <c r="J464" s="8">
        <v>6060</v>
      </c>
      <c r="K464" s="22">
        <v>44525</v>
      </c>
      <c r="L464" s="2">
        <v>14000000</v>
      </c>
      <c r="M464" s="2" t="s">
        <v>27</v>
      </c>
      <c r="N464" s="2" t="s">
        <v>28</v>
      </c>
      <c r="O464" s="2" t="s">
        <v>28</v>
      </c>
      <c r="P464" s="2">
        <v>0</v>
      </c>
      <c r="Q464" s="2">
        <v>660000</v>
      </c>
      <c r="R464" s="9">
        <v>44827</v>
      </c>
      <c r="S464" s="2">
        <v>1080</v>
      </c>
      <c r="T464" s="2">
        <v>728</v>
      </c>
      <c r="U464" s="2">
        <v>7</v>
      </c>
      <c r="V464" s="2" t="s">
        <v>29</v>
      </c>
      <c r="W464" s="2">
        <v>1</v>
      </c>
      <c r="X464" s="2" t="s">
        <v>2195</v>
      </c>
      <c r="Y464" s="6" t="str" cm="1">
        <f t="array" ref="Y464">_xlfn.IFS(Table1[[#This Row],[Duration in Seconds]]&lt;120,"Very short",Table1[[#This Row],[Duration in Seconds]]&lt;360,"Short",Table1[[#This Row],[Duration in Seconds]]&lt;600,"Medium",Table1[[#This Row],[Duration in Seconds]]&lt;1800,"Long",Table1[[#This Row],[Duration in Seconds]]&gt;1800,"Very Long")</f>
        <v>Very Long</v>
      </c>
    </row>
    <row r="465" spans="1:25" x14ac:dyDescent="0.3">
      <c r="A465" s="18" t="s">
        <v>2071</v>
      </c>
      <c r="B465" s="54">
        <v>800048</v>
      </c>
      <c r="C465" s="2" t="s">
        <v>2072</v>
      </c>
      <c r="D465" s="2" t="s">
        <v>2073</v>
      </c>
      <c r="E465" s="2" t="s">
        <v>2074</v>
      </c>
      <c r="F465" s="2" t="s">
        <v>26</v>
      </c>
      <c r="G465" s="2">
        <v>140000</v>
      </c>
      <c r="H465" s="6">
        <v>10481768</v>
      </c>
      <c r="I465" s="15">
        <v>0.43263888888888885</v>
      </c>
      <c r="J465" s="8">
        <v>37380</v>
      </c>
      <c r="K465" s="22">
        <v>44633</v>
      </c>
      <c r="L465" s="2">
        <v>45000</v>
      </c>
      <c r="M465" s="2" t="s">
        <v>2075</v>
      </c>
      <c r="N465" s="2" t="s">
        <v>28</v>
      </c>
      <c r="O465" s="2" t="s">
        <v>28</v>
      </c>
      <c r="P465" s="2">
        <v>3</v>
      </c>
      <c r="Q465" s="2">
        <v>2800</v>
      </c>
      <c r="R465" s="9">
        <v>44827</v>
      </c>
      <c r="S465" s="2">
        <v>1080</v>
      </c>
      <c r="T465" s="2">
        <v>153</v>
      </c>
      <c r="U465" s="2">
        <v>2</v>
      </c>
      <c r="V465" s="2" t="s">
        <v>29</v>
      </c>
      <c r="W465" s="2">
        <v>1</v>
      </c>
      <c r="X465" s="2" t="s">
        <v>2195</v>
      </c>
      <c r="Y465" s="6" t="str" cm="1">
        <f t="array" ref="Y465">_xlfn.IFS(Table1[[#This Row],[Duration in Seconds]]&lt;120,"Very short",Table1[[#This Row],[Duration in Seconds]]&lt;360,"Short",Table1[[#This Row],[Duration in Seconds]]&lt;600,"Medium",Table1[[#This Row],[Duration in Seconds]]&lt;1800,"Long",Table1[[#This Row],[Duration in Seconds]]&gt;1800,"Very Long")</f>
        <v>Very Long</v>
      </c>
    </row>
    <row r="466" spans="1:25" x14ac:dyDescent="0.3">
      <c r="A466" s="18" t="s">
        <v>1406</v>
      </c>
      <c r="B466" s="54">
        <v>4290380</v>
      </c>
      <c r="C466" s="2" t="s">
        <v>1407</v>
      </c>
      <c r="D466" s="2" t="s">
        <v>1408</v>
      </c>
      <c r="E466" s="2" t="s">
        <v>1409</v>
      </c>
      <c r="F466" s="2" t="s">
        <v>26</v>
      </c>
      <c r="G466" s="6">
        <v>688000</v>
      </c>
      <c r="H466" s="6">
        <v>80002019</v>
      </c>
      <c r="I466" s="15">
        <v>1.1423611111111112E-2</v>
      </c>
      <c r="J466" s="8">
        <v>987</v>
      </c>
      <c r="K466" s="9">
        <v>44824</v>
      </c>
      <c r="L466" s="6">
        <v>128000</v>
      </c>
      <c r="M466" s="2" t="s">
        <v>73</v>
      </c>
      <c r="N466" s="2" t="s">
        <v>29</v>
      </c>
      <c r="O466" s="2" t="s">
        <v>29</v>
      </c>
      <c r="P466" s="2">
        <v>1</v>
      </c>
      <c r="Q466" s="6">
        <v>6939</v>
      </c>
      <c r="R466" s="9">
        <v>44829</v>
      </c>
      <c r="S466" s="2">
        <v>2160</v>
      </c>
      <c r="T466" s="6">
        <v>30</v>
      </c>
      <c r="U466" s="6">
        <v>1</v>
      </c>
      <c r="V466" s="2" t="s">
        <v>29</v>
      </c>
      <c r="W466" s="2">
        <v>1</v>
      </c>
      <c r="X466" s="2" t="s">
        <v>1425</v>
      </c>
      <c r="Y466" s="6" t="str" cm="1">
        <f t="array" ref="Y466">_xlfn.IFS(Table1[[#This Row],[Duration in Seconds]]&lt;120,"Very short",Table1[[#This Row],[Duration in Seconds]]&lt;360,"Short",Table1[[#This Row],[Duration in Seconds]]&lt;600,"Medium",Table1[[#This Row],[Duration in Seconds]]&lt;1800,"Long",Table1[[#This Row],[Duration in Seconds]]&gt;1800,"Very Long")</f>
        <v>Long</v>
      </c>
    </row>
    <row r="467" spans="1:25" x14ac:dyDescent="0.3">
      <c r="A467" s="18" t="s">
        <v>2779</v>
      </c>
      <c r="B467" s="54">
        <v>1407574</v>
      </c>
      <c r="C467" s="21" t="s">
        <v>2780</v>
      </c>
      <c r="D467" s="21" t="s">
        <v>2781</v>
      </c>
      <c r="E467" s="21" t="s">
        <v>2782</v>
      </c>
      <c r="F467" s="21" t="s">
        <v>26</v>
      </c>
      <c r="G467" s="6">
        <v>1530000</v>
      </c>
      <c r="H467" s="6">
        <v>393516109</v>
      </c>
      <c r="I467" s="15">
        <v>5.8796296296296296E-3</v>
      </c>
      <c r="J467" s="8">
        <v>508</v>
      </c>
      <c r="K467" s="9">
        <v>44820</v>
      </c>
      <c r="L467" s="6">
        <v>22000</v>
      </c>
      <c r="M467" s="21" t="s">
        <v>2565</v>
      </c>
      <c r="N467" s="21" t="s">
        <v>29</v>
      </c>
      <c r="O467" s="21" t="s">
        <v>29</v>
      </c>
      <c r="P467" s="21">
        <v>0</v>
      </c>
      <c r="Q467" s="6">
        <v>3093</v>
      </c>
      <c r="R467" s="9">
        <v>44831</v>
      </c>
      <c r="S467" s="6">
        <v>1080</v>
      </c>
      <c r="T467" s="6">
        <v>822</v>
      </c>
      <c r="U467" s="6">
        <v>12</v>
      </c>
      <c r="V467" s="21" t="s">
        <v>29</v>
      </c>
      <c r="W467" s="6">
        <v>0</v>
      </c>
      <c r="X467" s="2" t="s">
        <v>2835</v>
      </c>
      <c r="Y467" s="6" t="str" cm="1">
        <f t="array" ref="Y467">_xlfn.IFS(Table1[[#This Row],[Duration in Seconds]]&lt;120,"Very short",Table1[[#This Row],[Duration in Seconds]]&lt;360,"Short",Table1[[#This Row],[Duration in Seconds]]&lt;600,"Medium",Table1[[#This Row],[Duration in Seconds]]&lt;1800,"Long",Table1[[#This Row],[Duration in Seconds]]&gt;1800,"Very Long")</f>
        <v>Medium</v>
      </c>
    </row>
    <row r="468" spans="1:25" x14ac:dyDescent="0.3">
      <c r="A468" s="18" t="s">
        <v>78</v>
      </c>
      <c r="B468" s="54">
        <v>1747</v>
      </c>
      <c r="C468" s="2" t="s">
        <v>79</v>
      </c>
      <c r="D468" s="2" t="s">
        <v>80</v>
      </c>
      <c r="E468" s="2" t="s">
        <v>81</v>
      </c>
      <c r="F468" s="2" t="s">
        <v>26</v>
      </c>
      <c r="G468" s="2">
        <v>141</v>
      </c>
      <c r="H468" s="2">
        <v>8941</v>
      </c>
      <c r="I468" s="15">
        <v>2.3055555555555555E-2</v>
      </c>
      <c r="J468" s="8">
        <v>1992</v>
      </c>
      <c r="K468" s="9">
        <v>43149</v>
      </c>
      <c r="L468" s="2">
        <v>39</v>
      </c>
      <c r="M468" s="2" t="s">
        <v>39</v>
      </c>
      <c r="N468" s="2" t="s">
        <v>29</v>
      </c>
      <c r="O468" s="2" t="s">
        <v>28</v>
      </c>
      <c r="P468" s="2">
        <v>3</v>
      </c>
      <c r="Q468" s="2">
        <v>1</v>
      </c>
      <c r="R468" s="9">
        <v>43968</v>
      </c>
      <c r="S468" s="2">
        <v>720</v>
      </c>
      <c r="T468" s="2">
        <v>207</v>
      </c>
      <c r="U468" s="2">
        <v>1</v>
      </c>
      <c r="V468" s="2" t="s">
        <v>29</v>
      </c>
      <c r="W468" s="2">
        <v>0</v>
      </c>
      <c r="X468" s="2" t="s">
        <v>30</v>
      </c>
      <c r="Y468" s="6" t="str" cm="1">
        <f t="array" ref="Y468">_xlfn.IFS(Table1[[#This Row],[Duration in Seconds]]&lt;120,"Very short",Table1[[#This Row],[Duration in Seconds]]&lt;360,"Short",Table1[[#This Row],[Duration in Seconds]]&lt;600,"Medium",Table1[[#This Row],[Duration in Seconds]]&lt;1800,"Long",Table1[[#This Row],[Duration in Seconds]]&gt;1800,"Very Long")</f>
        <v>Very Long</v>
      </c>
    </row>
    <row r="469" spans="1:25" x14ac:dyDescent="0.3">
      <c r="A469" s="18" t="s">
        <v>2552</v>
      </c>
      <c r="B469" s="54">
        <v>1186526</v>
      </c>
      <c r="C469" s="2" t="s">
        <v>2553</v>
      </c>
      <c r="D469" s="2" t="s">
        <v>2514</v>
      </c>
      <c r="E469" s="2" t="s">
        <v>2515</v>
      </c>
      <c r="F469" s="2" t="s">
        <v>26</v>
      </c>
      <c r="G469" s="2">
        <v>1100000</v>
      </c>
      <c r="H469" s="5">
        <v>1238349925</v>
      </c>
      <c r="I469" s="15">
        <v>0.40486111111111112</v>
      </c>
      <c r="J469" s="8">
        <v>34980</v>
      </c>
      <c r="K469" s="9">
        <v>44826</v>
      </c>
      <c r="L469" s="2">
        <v>13000</v>
      </c>
      <c r="M469" s="2" t="s">
        <v>73</v>
      </c>
      <c r="N469" s="2" t="s">
        <v>29</v>
      </c>
      <c r="O469" s="2" t="s">
        <v>28</v>
      </c>
      <c r="P469" s="2">
        <v>3</v>
      </c>
      <c r="Q469" s="2">
        <v>822</v>
      </c>
      <c r="R469" s="9">
        <v>44825</v>
      </c>
      <c r="S469" s="2">
        <v>1080</v>
      </c>
      <c r="T469" s="2">
        <v>1000</v>
      </c>
      <c r="U469" s="2">
        <v>10</v>
      </c>
      <c r="V469" s="2" t="s">
        <v>29</v>
      </c>
      <c r="W469" s="2">
        <v>10</v>
      </c>
      <c r="X469" s="2" t="s">
        <v>2560</v>
      </c>
      <c r="Y469" s="6" t="str" cm="1">
        <f t="array" ref="Y469">_xlfn.IFS(Table1[[#This Row],[Duration in Seconds]]&lt;120,"Very short",Table1[[#This Row],[Duration in Seconds]]&lt;360,"Short",Table1[[#This Row],[Duration in Seconds]]&lt;600,"Medium",Table1[[#This Row],[Duration in Seconds]]&lt;1800,"Long",Table1[[#This Row],[Duration in Seconds]]&gt;1800,"Very Long")</f>
        <v>Very Long</v>
      </c>
    </row>
    <row r="470" spans="1:25" x14ac:dyDescent="0.3">
      <c r="A470" s="18" t="s">
        <v>1417</v>
      </c>
      <c r="B470" s="54">
        <v>915277</v>
      </c>
      <c r="C470" s="2" t="s">
        <v>1418</v>
      </c>
      <c r="D470" s="2" t="s">
        <v>1419</v>
      </c>
      <c r="E470" s="2" t="s">
        <v>1420</v>
      </c>
      <c r="F470" s="2" t="s">
        <v>26</v>
      </c>
      <c r="G470" s="6">
        <v>9070000</v>
      </c>
      <c r="H470" s="6">
        <v>6060616436</v>
      </c>
      <c r="I470" s="15">
        <v>1.8402777777777777E-3</v>
      </c>
      <c r="J470" s="8">
        <v>159</v>
      </c>
      <c r="K470" s="9">
        <v>44809</v>
      </c>
      <c r="L470" s="6">
        <v>35000</v>
      </c>
      <c r="M470" s="2" t="s">
        <v>27</v>
      </c>
      <c r="N470" s="2" t="s">
        <v>28</v>
      </c>
      <c r="O470" s="2" t="s">
        <v>29</v>
      </c>
      <c r="P470" s="2">
        <v>0</v>
      </c>
      <c r="Q470" s="6">
        <v>806</v>
      </c>
      <c r="R470" s="9">
        <v>44829</v>
      </c>
      <c r="S470" s="2">
        <v>1080</v>
      </c>
      <c r="T470" s="6">
        <v>542</v>
      </c>
      <c r="U470" s="6">
        <v>4</v>
      </c>
      <c r="V470" s="2" t="s">
        <v>29</v>
      </c>
      <c r="W470" s="2">
        <v>0</v>
      </c>
      <c r="X470" s="2" t="s">
        <v>1425</v>
      </c>
      <c r="Y470" s="6" t="str" cm="1">
        <f t="array" ref="Y470">_xlfn.IFS(Table1[[#This Row],[Duration in Seconds]]&lt;120,"Very short",Table1[[#This Row],[Duration in Seconds]]&lt;360,"Short",Table1[[#This Row],[Duration in Seconds]]&lt;600,"Medium",Table1[[#This Row],[Duration in Seconds]]&lt;1800,"Long",Table1[[#This Row],[Duration in Seconds]]&gt;1800,"Very Long")</f>
        <v>Short</v>
      </c>
    </row>
    <row r="471" spans="1:25" x14ac:dyDescent="0.3">
      <c r="A471" s="18" t="s">
        <v>160</v>
      </c>
      <c r="B471" s="54">
        <v>1157031</v>
      </c>
      <c r="C471" s="2" t="s">
        <v>161</v>
      </c>
      <c r="D471" s="2" t="s">
        <v>162</v>
      </c>
      <c r="E471" s="2" t="s">
        <v>163</v>
      </c>
      <c r="F471" s="2" t="s">
        <v>54</v>
      </c>
      <c r="G471" s="2">
        <v>269000</v>
      </c>
      <c r="H471" s="2">
        <v>6770281</v>
      </c>
      <c r="I471" s="15">
        <v>4.8842592592592592E-3</v>
      </c>
      <c r="J471" s="8">
        <v>422</v>
      </c>
      <c r="K471" s="9">
        <v>43988</v>
      </c>
      <c r="L471" s="2">
        <v>146000</v>
      </c>
      <c r="M471" s="2" t="s">
        <v>39</v>
      </c>
      <c r="N471" s="2" t="s">
        <v>28</v>
      </c>
      <c r="O471" s="2" t="s">
        <v>28</v>
      </c>
      <c r="P471" s="2">
        <v>0</v>
      </c>
      <c r="Q471" s="2">
        <v>9103</v>
      </c>
      <c r="R471" s="9">
        <v>44102</v>
      </c>
      <c r="S471" s="2">
        <v>1080</v>
      </c>
      <c r="T471" s="2">
        <v>161</v>
      </c>
      <c r="U471" s="2">
        <v>10</v>
      </c>
      <c r="V471" s="2" t="s">
        <v>29</v>
      </c>
      <c r="W471" s="2">
        <v>0</v>
      </c>
      <c r="X471" s="2" t="s">
        <v>30</v>
      </c>
      <c r="Y471" s="6" t="str" cm="1">
        <f t="array" ref="Y471">_xlfn.IFS(Table1[[#This Row],[Duration in Seconds]]&lt;120,"Very short",Table1[[#This Row],[Duration in Seconds]]&lt;360,"Short",Table1[[#This Row],[Duration in Seconds]]&lt;600,"Medium",Table1[[#This Row],[Duration in Seconds]]&lt;1800,"Long",Table1[[#This Row],[Duration in Seconds]]&gt;1800,"Very Long")</f>
        <v>Medium</v>
      </c>
    </row>
    <row r="472" spans="1:25" x14ac:dyDescent="0.3">
      <c r="A472" s="18" t="s">
        <v>2169</v>
      </c>
      <c r="B472" s="54">
        <v>230176</v>
      </c>
      <c r="C472" s="2" t="s">
        <v>2170</v>
      </c>
      <c r="D472" s="2" t="s">
        <v>2171</v>
      </c>
      <c r="E472" s="2" t="s">
        <v>2024</v>
      </c>
      <c r="F472" s="2" t="s">
        <v>26</v>
      </c>
      <c r="G472" s="2">
        <v>655000</v>
      </c>
      <c r="H472" s="6">
        <v>61775251</v>
      </c>
      <c r="I472" s="17">
        <v>8.2754629629629619E-3</v>
      </c>
      <c r="J472" s="8">
        <v>715</v>
      </c>
      <c r="K472" s="22">
        <v>44577</v>
      </c>
      <c r="L472" s="2">
        <v>1131</v>
      </c>
      <c r="M472" s="2" t="s">
        <v>27</v>
      </c>
      <c r="N472" s="2" t="s">
        <v>29</v>
      </c>
      <c r="O472" s="2" t="s">
        <v>28</v>
      </c>
      <c r="P472" s="2">
        <v>3</v>
      </c>
      <c r="Q472" s="2">
        <v>47</v>
      </c>
      <c r="R472" s="9">
        <v>44734</v>
      </c>
      <c r="S472" s="2">
        <v>1080</v>
      </c>
      <c r="T472" s="2">
        <v>1497</v>
      </c>
      <c r="U472" s="2">
        <v>83</v>
      </c>
      <c r="V472" s="2" t="s">
        <v>28</v>
      </c>
      <c r="W472" s="2">
        <v>4</v>
      </c>
      <c r="X472" s="2" t="s">
        <v>2195</v>
      </c>
      <c r="Y472" s="6" t="str" cm="1">
        <f t="array" ref="Y472">_xlfn.IFS(Table1[[#This Row],[Duration in Seconds]]&lt;120,"Very short",Table1[[#This Row],[Duration in Seconds]]&lt;360,"Short",Table1[[#This Row],[Duration in Seconds]]&lt;600,"Medium",Table1[[#This Row],[Duration in Seconds]]&lt;1800,"Long",Table1[[#This Row],[Duration in Seconds]]&gt;1800,"Very Long")</f>
        <v>Long</v>
      </c>
    </row>
    <row r="473" spans="1:25" x14ac:dyDescent="0.3">
      <c r="A473" s="18" t="s">
        <v>1210</v>
      </c>
      <c r="B473" s="54">
        <v>47121</v>
      </c>
      <c r="C473" s="2" t="s">
        <v>1211</v>
      </c>
      <c r="D473" s="2" t="s">
        <v>1212</v>
      </c>
      <c r="E473" s="2" t="s">
        <v>1213</v>
      </c>
      <c r="F473" s="2" t="s">
        <v>54</v>
      </c>
      <c r="G473" s="6">
        <v>262000</v>
      </c>
      <c r="H473" s="6">
        <v>139387001</v>
      </c>
      <c r="I473" s="17">
        <v>8.4953703703703701E-3</v>
      </c>
      <c r="J473" s="8">
        <v>734</v>
      </c>
      <c r="K473" s="9">
        <v>44534</v>
      </c>
      <c r="L473" s="6">
        <v>1500</v>
      </c>
      <c r="M473" s="2" t="s">
        <v>27</v>
      </c>
      <c r="N473" s="2" t="s">
        <v>28</v>
      </c>
      <c r="O473" s="2" t="s">
        <v>28</v>
      </c>
      <c r="P473" s="2">
        <v>2</v>
      </c>
      <c r="Q473" s="6">
        <v>177</v>
      </c>
      <c r="R473" s="9">
        <v>44799</v>
      </c>
      <c r="S473" s="2">
        <v>1080</v>
      </c>
      <c r="T473" s="6">
        <v>2025</v>
      </c>
      <c r="U473" s="6">
        <v>9</v>
      </c>
      <c r="V473" s="2" t="s">
        <v>29</v>
      </c>
      <c r="W473" s="2">
        <v>0</v>
      </c>
      <c r="X473" s="2" t="s">
        <v>1425</v>
      </c>
      <c r="Y473" s="6" t="str" cm="1">
        <f t="array" ref="Y473">_xlfn.IFS(Table1[[#This Row],[Duration in Seconds]]&lt;120,"Very short",Table1[[#This Row],[Duration in Seconds]]&lt;360,"Short",Table1[[#This Row],[Duration in Seconds]]&lt;600,"Medium",Table1[[#This Row],[Duration in Seconds]]&lt;1800,"Long",Table1[[#This Row],[Duration in Seconds]]&gt;1800,"Very Long")</f>
        <v>Long</v>
      </c>
    </row>
    <row r="474" spans="1:25" x14ac:dyDescent="0.3">
      <c r="A474" s="18" t="s">
        <v>2116</v>
      </c>
      <c r="B474" s="6">
        <v>295952</v>
      </c>
      <c r="C474" s="2" t="s">
        <v>3108</v>
      </c>
      <c r="D474" s="2" t="s">
        <v>2117</v>
      </c>
      <c r="E474" s="2" t="s">
        <v>2118</v>
      </c>
      <c r="F474" s="2" t="s">
        <v>26</v>
      </c>
      <c r="G474" s="2">
        <v>40000</v>
      </c>
      <c r="H474" s="6">
        <v>3229810</v>
      </c>
      <c r="I474" s="15">
        <v>9.5613425925925921E-2</v>
      </c>
      <c r="J474" s="8">
        <v>8261</v>
      </c>
      <c r="K474" s="22">
        <v>44384</v>
      </c>
      <c r="L474" s="2">
        <v>6100</v>
      </c>
      <c r="M474" s="2" t="s">
        <v>73</v>
      </c>
      <c r="N474" s="2" t="s">
        <v>29</v>
      </c>
      <c r="O474" s="2" t="s">
        <v>28</v>
      </c>
      <c r="P474" s="2">
        <v>1</v>
      </c>
      <c r="Q474" s="2">
        <v>487</v>
      </c>
      <c r="R474" s="9">
        <v>44826</v>
      </c>
      <c r="S474" s="2">
        <v>1080</v>
      </c>
      <c r="T474" s="2">
        <v>904</v>
      </c>
      <c r="U474" s="2">
        <v>5</v>
      </c>
      <c r="V474" s="2" t="s">
        <v>29</v>
      </c>
      <c r="W474" s="2">
        <v>1</v>
      </c>
      <c r="X474" s="2" t="s">
        <v>2195</v>
      </c>
      <c r="Y474" s="6" t="str" cm="1">
        <f t="array" ref="Y474">_xlfn.IFS(Table1[[#This Row],[Duration in Seconds]]&lt;120,"Very short",Table1[[#This Row],[Duration in Seconds]]&lt;360,"Short",Table1[[#This Row],[Duration in Seconds]]&lt;600,"Medium",Table1[[#This Row],[Duration in Seconds]]&lt;1800,"Long",Table1[[#This Row],[Duration in Seconds]]&gt;1800,"Very Long")</f>
        <v>Very Long</v>
      </c>
    </row>
    <row r="475" spans="1:25" x14ac:dyDescent="0.3">
      <c r="A475" s="18" t="s">
        <v>249</v>
      </c>
      <c r="B475" s="54">
        <v>5585</v>
      </c>
      <c r="C475" s="2" t="s">
        <v>250</v>
      </c>
      <c r="D475" s="2" t="s">
        <v>247</v>
      </c>
      <c r="E475" s="2" t="s">
        <v>248</v>
      </c>
      <c r="F475" s="2" t="s">
        <v>54</v>
      </c>
      <c r="G475" s="2">
        <v>163000</v>
      </c>
      <c r="H475" s="2">
        <v>19809968</v>
      </c>
      <c r="I475" s="15">
        <v>4.7337962962962958E-3</v>
      </c>
      <c r="J475" s="8">
        <v>409</v>
      </c>
      <c r="K475" s="9">
        <v>44660</v>
      </c>
      <c r="L475" s="2">
        <v>206</v>
      </c>
      <c r="M475" s="2" t="s">
        <v>27</v>
      </c>
      <c r="N475" s="2" t="s">
        <v>28</v>
      </c>
      <c r="O475" s="2" t="s">
        <v>28</v>
      </c>
      <c r="P475" s="2">
        <v>0</v>
      </c>
      <c r="Q475" s="2">
        <v>3</v>
      </c>
      <c r="R475" s="9">
        <v>44721</v>
      </c>
      <c r="S475" s="2">
        <v>1080</v>
      </c>
      <c r="T475" s="2">
        <v>3600</v>
      </c>
      <c r="U475" s="2">
        <v>20</v>
      </c>
      <c r="V475" s="2" t="s">
        <v>29</v>
      </c>
      <c r="W475" s="2">
        <v>0</v>
      </c>
      <c r="X475" s="2" t="s">
        <v>30</v>
      </c>
      <c r="Y475" s="6" t="str" cm="1">
        <f t="array" ref="Y475">_xlfn.IFS(Table1[[#This Row],[Duration in Seconds]]&lt;120,"Very short",Table1[[#This Row],[Duration in Seconds]]&lt;360,"Short",Table1[[#This Row],[Duration in Seconds]]&lt;600,"Medium",Table1[[#This Row],[Duration in Seconds]]&lt;1800,"Long",Table1[[#This Row],[Duration in Seconds]]&gt;1800,"Very Long")</f>
        <v>Medium</v>
      </c>
    </row>
    <row r="476" spans="1:25" x14ac:dyDescent="0.3">
      <c r="A476" s="18" t="s">
        <v>550</v>
      </c>
      <c r="B476" s="54">
        <v>34637256</v>
      </c>
      <c r="C476" s="2" t="s">
        <v>551</v>
      </c>
      <c r="D476" s="2" t="s">
        <v>552</v>
      </c>
      <c r="E476" s="2" t="s">
        <v>553</v>
      </c>
      <c r="F476" s="2" t="s">
        <v>26</v>
      </c>
      <c r="G476" s="2">
        <v>498000</v>
      </c>
      <c r="H476" s="2">
        <v>293806243</v>
      </c>
      <c r="I476" s="15">
        <v>0.19000000000000003</v>
      </c>
      <c r="J476" s="8">
        <v>16416</v>
      </c>
      <c r="K476" s="9">
        <v>43979</v>
      </c>
      <c r="L476" s="2">
        <v>525000</v>
      </c>
      <c r="M476" s="2" t="s">
        <v>27</v>
      </c>
      <c r="N476" s="2" t="s">
        <v>28</v>
      </c>
      <c r="O476" s="2" t="s">
        <v>28</v>
      </c>
      <c r="P476" s="2">
        <v>0</v>
      </c>
      <c r="Q476" s="2">
        <v>36892</v>
      </c>
      <c r="R476" s="9">
        <v>44827</v>
      </c>
      <c r="S476" s="2">
        <v>1080</v>
      </c>
      <c r="T476" s="2">
        <v>4300</v>
      </c>
      <c r="U476" s="2">
        <v>75</v>
      </c>
      <c r="V476" s="2" t="s">
        <v>29</v>
      </c>
      <c r="W476" s="2">
        <v>1</v>
      </c>
      <c r="X476" s="2" t="s">
        <v>311</v>
      </c>
      <c r="Y476" s="6" t="str" cm="1">
        <f t="array" ref="Y476">_xlfn.IFS(Table1[[#This Row],[Duration in Seconds]]&lt;120,"Very short",Table1[[#This Row],[Duration in Seconds]]&lt;360,"Short",Table1[[#This Row],[Duration in Seconds]]&lt;600,"Medium",Table1[[#This Row],[Duration in Seconds]]&lt;1800,"Long",Table1[[#This Row],[Duration in Seconds]]&gt;1800,"Very Long")</f>
        <v>Very Long</v>
      </c>
    </row>
    <row r="477" spans="1:25" x14ac:dyDescent="0.3">
      <c r="A477" s="18" t="s">
        <v>261</v>
      </c>
      <c r="B477" s="54">
        <v>1292701</v>
      </c>
      <c r="C477" s="2" t="s">
        <v>262</v>
      </c>
      <c r="D477" s="2" t="s">
        <v>259</v>
      </c>
      <c r="E477" s="2" t="s">
        <v>260</v>
      </c>
      <c r="F477" s="2" t="s">
        <v>54</v>
      </c>
      <c r="G477" s="2">
        <v>2810000</v>
      </c>
      <c r="H477" s="2">
        <v>143122</v>
      </c>
      <c r="I477" s="15">
        <v>3.9328703703703706E-2</v>
      </c>
      <c r="J477" s="8">
        <v>3398</v>
      </c>
      <c r="K477" s="9">
        <v>44803</v>
      </c>
      <c r="L477" s="2">
        <v>11000</v>
      </c>
      <c r="M477" s="2" t="s">
        <v>27</v>
      </c>
      <c r="N477" s="2" t="s">
        <v>28</v>
      </c>
      <c r="O477" s="2" t="s">
        <v>28</v>
      </c>
      <c r="P477" s="2">
        <v>1</v>
      </c>
      <c r="Q477" s="2">
        <v>1100</v>
      </c>
      <c r="R477" s="9">
        <v>44832</v>
      </c>
      <c r="S477" s="2">
        <v>1080</v>
      </c>
      <c r="T477" s="2">
        <v>53000</v>
      </c>
      <c r="U477" s="2">
        <v>157</v>
      </c>
      <c r="V477" s="2" t="s">
        <v>28</v>
      </c>
      <c r="W477" s="2">
        <v>0</v>
      </c>
      <c r="X477" s="2" t="s">
        <v>30</v>
      </c>
      <c r="Y477" s="6" t="str" cm="1">
        <f t="array" ref="Y477">_xlfn.IFS(Table1[[#This Row],[Duration in Seconds]]&lt;120,"Very short",Table1[[#This Row],[Duration in Seconds]]&lt;360,"Short",Table1[[#This Row],[Duration in Seconds]]&lt;600,"Medium",Table1[[#This Row],[Duration in Seconds]]&lt;1800,"Long",Table1[[#This Row],[Duration in Seconds]]&gt;1800,"Very Long")</f>
        <v>Very Long</v>
      </c>
    </row>
    <row r="478" spans="1:25" x14ac:dyDescent="0.3">
      <c r="A478" s="18" t="s">
        <v>2723</v>
      </c>
      <c r="B478" s="54">
        <v>255907</v>
      </c>
      <c r="C478" s="21" t="s">
        <v>2724</v>
      </c>
      <c r="D478" s="21" t="s">
        <v>2725</v>
      </c>
      <c r="E478" s="21" t="s">
        <v>2726</v>
      </c>
      <c r="F478" s="21" t="s">
        <v>26</v>
      </c>
      <c r="G478" s="6">
        <v>1680000</v>
      </c>
      <c r="H478" s="6">
        <v>335344995</v>
      </c>
      <c r="I478" s="17">
        <v>7.9745370370370369E-3</v>
      </c>
      <c r="J478" s="8">
        <v>689</v>
      </c>
      <c r="K478" s="9">
        <v>44819</v>
      </c>
      <c r="L478" s="6">
        <v>21000</v>
      </c>
      <c r="M478" s="21" t="s">
        <v>73</v>
      </c>
      <c r="N478" s="21" t="s">
        <v>29</v>
      </c>
      <c r="O478" s="21" t="s">
        <v>28</v>
      </c>
      <c r="P478" s="21">
        <v>1</v>
      </c>
      <c r="Q478" s="6">
        <v>401</v>
      </c>
      <c r="R478" s="9">
        <v>44825</v>
      </c>
      <c r="S478" s="6">
        <v>1080</v>
      </c>
      <c r="T478" s="6">
        <v>990</v>
      </c>
      <c r="U478" s="6">
        <v>54</v>
      </c>
      <c r="V478" s="21" t="s">
        <v>29</v>
      </c>
      <c r="W478" s="6">
        <v>0</v>
      </c>
      <c r="X478" s="2" t="s">
        <v>2835</v>
      </c>
      <c r="Y478" s="6" t="str" cm="1">
        <f t="array" ref="Y478">_xlfn.IFS(Table1[[#This Row],[Duration in Seconds]]&lt;120,"Very short",Table1[[#This Row],[Duration in Seconds]]&lt;360,"Short",Table1[[#This Row],[Duration in Seconds]]&lt;600,"Medium",Table1[[#This Row],[Duration in Seconds]]&lt;1800,"Long",Table1[[#This Row],[Duration in Seconds]]&gt;1800,"Very Long")</f>
        <v>Long</v>
      </c>
    </row>
    <row r="479" spans="1:25" x14ac:dyDescent="0.3">
      <c r="A479" s="18" t="s">
        <v>2633</v>
      </c>
      <c r="B479" s="54">
        <v>117097</v>
      </c>
      <c r="C479" s="21" t="s">
        <v>2634</v>
      </c>
      <c r="D479" s="21" t="s">
        <v>2635</v>
      </c>
      <c r="E479" s="21" t="s">
        <v>2636</v>
      </c>
      <c r="F479" s="21" t="s">
        <v>26</v>
      </c>
      <c r="G479" s="6">
        <v>792000</v>
      </c>
      <c r="H479" s="6">
        <v>191083587</v>
      </c>
      <c r="I479" s="15">
        <v>4.6759259259259263E-3</v>
      </c>
      <c r="J479" s="8">
        <v>404</v>
      </c>
      <c r="K479" s="9">
        <v>44819</v>
      </c>
      <c r="L479" s="6">
        <v>11000</v>
      </c>
      <c r="M479" s="21" t="s">
        <v>2565</v>
      </c>
      <c r="N479" s="21" t="s">
        <v>29</v>
      </c>
      <c r="O479" s="21" t="s">
        <v>29</v>
      </c>
      <c r="P479" s="21">
        <v>1</v>
      </c>
      <c r="Q479" s="6">
        <v>286</v>
      </c>
      <c r="R479" s="9">
        <v>44824</v>
      </c>
      <c r="S479" s="6">
        <v>1080</v>
      </c>
      <c r="T479" s="6">
        <v>3090</v>
      </c>
      <c r="U479" s="6">
        <v>38</v>
      </c>
      <c r="V479" s="21" t="s">
        <v>29</v>
      </c>
      <c r="W479" s="6">
        <v>15</v>
      </c>
      <c r="X479" s="2" t="s">
        <v>2835</v>
      </c>
      <c r="Y479" s="6" t="str" cm="1">
        <f t="array" ref="Y479">_xlfn.IFS(Table1[[#This Row],[Duration in Seconds]]&lt;120,"Very short",Table1[[#This Row],[Duration in Seconds]]&lt;360,"Short",Table1[[#This Row],[Duration in Seconds]]&lt;600,"Medium",Table1[[#This Row],[Duration in Seconds]]&lt;1800,"Long",Table1[[#This Row],[Duration in Seconds]]&gt;1800,"Very Long")</f>
        <v>Medium</v>
      </c>
    </row>
    <row r="480" spans="1:25" x14ac:dyDescent="0.3">
      <c r="A480" s="18" t="s">
        <v>144</v>
      </c>
      <c r="B480" s="54">
        <v>9631561</v>
      </c>
      <c r="C480" s="2" t="s">
        <v>145</v>
      </c>
      <c r="D480" s="2" t="s">
        <v>146</v>
      </c>
      <c r="E480" s="2" t="s">
        <v>147</v>
      </c>
      <c r="F480" s="2" t="s">
        <v>86</v>
      </c>
      <c r="G480" s="2">
        <v>741000</v>
      </c>
      <c r="H480" s="2">
        <v>163848464</v>
      </c>
      <c r="I480" s="15">
        <v>2.5578703703703705E-3</v>
      </c>
      <c r="J480" s="8">
        <v>221</v>
      </c>
      <c r="K480" s="9">
        <v>44338</v>
      </c>
      <c r="L480" s="2">
        <v>85000</v>
      </c>
      <c r="M480" s="2" t="s">
        <v>27</v>
      </c>
      <c r="N480" s="2" t="s">
        <v>29</v>
      </c>
      <c r="O480" s="2" t="s">
        <v>28</v>
      </c>
      <c r="P480" s="2">
        <v>0</v>
      </c>
      <c r="Q480" s="2">
        <v>2591</v>
      </c>
      <c r="R480" s="9">
        <v>44709</v>
      </c>
      <c r="S480" s="2">
        <v>1080</v>
      </c>
      <c r="T480" s="2">
        <v>3300</v>
      </c>
      <c r="U480" s="2">
        <v>60</v>
      </c>
      <c r="V480" s="2" t="s">
        <v>29</v>
      </c>
      <c r="W480" s="2">
        <v>0</v>
      </c>
      <c r="X480" s="2" t="s">
        <v>30</v>
      </c>
      <c r="Y480" s="6" t="str" cm="1">
        <f t="array" ref="Y480">_xlfn.IFS(Table1[[#This Row],[Duration in Seconds]]&lt;120,"Very short",Table1[[#This Row],[Duration in Seconds]]&lt;360,"Short",Table1[[#This Row],[Duration in Seconds]]&lt;600,"Medium",Table1[[#This Row],[Duration in Seconds]]&lt;1800,"Long",Table1[[#This Row],[Duration in Seconds]]&gt;1800,"Very Long")</f>
        <v>Short</v>
      </c>
    </row>
    <row r="481" spans="1:25" x14ac:dyDescent="0.3">
      <c r="A481" s="18" t="s">
        <v>2846</v>
      </c>
      <c r="B481" s="54">
        <v>46174</v>
      </c>
      <c r="C481" s="2" t="s">
        <v>2847</v>
      </c>
      <c r="D481" s="2" t="s">
        <v>2838</v>
      </c>
      <c r="E481" s="2" t="s">
        <v>2839</v>
      </c>
      <c r="F481" s="2" t="s">
        <v>26</v>
      </c>
      <c r="G481" s="2">
        <v>254000</v>
      </c>
      <c r="H481" s="2">
        <v>22451639</v>
      </c>
      <c r="I481" s="15">
        <v>2.1678240740740738E-2</v>
      </c>
      <c r="J481" s="8">
        <v>1873</v>
      </c>
      <c r="K481" s="9">
        <v>44330</v>
      </c>
      <c r="L481" s="2">
        <v>1800</v>
      </c>
      <c r="M481" s="2" t="s">
        <v>27</v>
      </c>
      <c r="N481" s="2" t="s">
        <v>28</v>
      </c>
      <c r="O481" s="2" t="s">
        <v>28</v>
      </c>
      <c r="P481" s="2">
        <v>0</v>
      </c>
      <c r="Q481" s="2">
        <v>146</v>
      </c>
      <c r="R481" s="9">
        <v>44811</v>
      </c>
      <c r="S481" s="2">
        <v>1080</v>
      </c>
      <c r="T481" s="2">
        <v>1686</v>
      </c>
      <c r="U481" s="2">
        <v>64</v>
      </c>
      <c r="V481" s="2" t="s">
        <v>29</v>
      </c>
      <c r="W481" s="2">
        <v>3</v>
      </c>
      <c r="X481" s="2" t="s">
        <v>2973</v>
      </c>
      <c r="Y481" s="6" t="str" cm="1">
        <f t="array" ref="Y481">_xlfn.IFS(Table1[[#This Row],[Duration in Seconds]]&lt;120,"Very short",Table1[[#This Row],[Duration in Seconds]]&lt;360,"Short",Table1[[#This Row],[Duration in Seconds]]&lt;600,"Medium",Table1[[#This Row],[Duration in Seconds]]&lt;1800,"Long",Table1[[#This Row],[Duration in Seconds]]&gt;1800,"Very Long")</f>
        <v>Very Long</v>
      </c>
    </row>
    <row r="482" spans="1:25" x14ac:dyDescent="0.3">
      <c r="A482" s="18" t="s">
        <v>2142</v>
      </c>
      <c r="B482" s="54">
        <v>38035015</v>
      </c>
      <c r="C482" s="2" t="s">
        <v>3109</v>
      </c>
      <c r="D482" s="2" t="s">
        <v>2143</v>
      </c>
      <c r="E482" s="2" t="s">
        <v>2144</v>
      </c>
      <c r="F482" s="2" t="s">
        <v>2029</v>
      </c>
      <c r="G482" s="2">
        <v>1380000</v>
      </c>
      <c r="H482" s="6">
        <v>235117126</v>
      </c>
      <c r="I482" s="15">
        <v>0.35069444444444442</v>
      </c>
      <c r="J482" s="8">
        <v>30300</v>
      </c>
      <c r="K482" s="22">
        <v>43752</v>
      </c>
      <c r="L482" s="2">
        <v>421000</v>
      </c>
      <c r="M482" s="2" t="s">
        <v>27</v>
      </c>
      <c r="N482" s="2" t="s">
        <v>29</v>
      </c>
      <c r="O482" s="2" t="s">
        <v>28</v>
      </c>
      <c r="P482" s="2">
        <v>0</v>
      </c>
      <c r="Q482" s="2">
        <v>50000</v>
      </c>
      <c r="R482" s="9">
        <v>44827</v>
      </c>
      <c r="S482" s="2">
        <v>2160</v>
      </c>
      <c r="T482" s="2">
        <v>58</v>
      </c>
      <c r="U482" s="2">
        <v>4</v>
      </c>
      <c r="V482" s="2" t="s">
        <v>29</v>
      </c>
      <c r="W482" s="2">
        <v>1</v>
      </c>
      <c r="X482" s="2" t="s">
        <v>2195</v>
      </c>
      <c r="Y482" s="6" t="str" cm="1">
        <f t="array" ref="Y482">_xlfn.IFS(Table1[[#This Row],[Duration in Seconds]]&lt;120,"Very short",Table1[[#This Row],[Duration in Seconds]]&lt;360,"Short",Table1[[#This Row],[Duration in Seconds]]&lt;600,"Medium",Table1[[#This Row],[Duration in Seconds]]&lt;1800,"Long",Table1[[#This Row],[Duration in Seconds]]&gt;1800,"Very Long")</f>
        <v>Very Long</v>
      </c>
    </row>
    <row r="483" spans="1:25" x14ac:dyDescent="0.3">
      <c r="A483" s="18" t="s">
        <v>1347</v>
      </c>
      <c r="B483" s="54">
        <v>9212498</v>
      </c>
      <c r="C483" s="2" t="s">
        <v>1348</v>
      </c>
      <c r="D483" s="2" t="s">
        <v>1349</v>
      </c>
      <c r="E483" s="2" t="s">
        <v>1350</v>
      </c>
      <c r="F483" s="2" t="s">
        <v>26</v>
      </c>
      <c r="G483" s="6">
        <v>202000</v>
      </c>
      <c r="H483" s="6">
        <v>84867567</v>
      </c>
      <c r="I483" s="15">
        <v>1.0995370370370371E-2</v>
      </c>
      <c r="J483" s="8">
        <v>950</v>
      </c>
      <c r="K483" s="9">
        <v>43646</v>
      </c>
      <c r="L483" s="6">
        <v>135000</v>
      </c>
      <c r="M483" s="2" t="s">
        <v>27</v>
      </c>
      <c r="N483" s="2" t="s">
        <v>29</v>
      </c>
      <c r="O483" s="2" t="s">
        <v>28</v>
      </c>
      <c r="P483" s="2">
        <v>3</v>
      </c>
      <c r="Q483" s="6">
        <v>8276</v>
      </c>
      <c r="R483" s="9">
        <v>44829</v>
      </c>
      <c r="S483" s="2">
        <v>1080</v>
      </c>
      <c r="T483" s="6">
        <v>985</v>
      </c>
      <c r="U483" s="6">
        <v>24</v>
      </c>
      <c r="V483" s="2" t="s">
        <v>29</v>
      </c>
      <c r="W483" s="2">
        <v>0</v>
      </c>
      <c r="X483" s="2" t="s">
        <v>1425</v>
      </c>
      <c r="Y483" s="6" t="str" cm="1">
        <f t="array" ref="Y483">_xlfn.IFS(Table1[[#This Row],[Duration in Seconds]]&lt;120,"Very short",Table1[[#This Row],[Duration in Seconds]]&lt;360,"Short",Table1[[#This Row],[Duration in Seconds]]&lt;600,"Medium",Table1[[#This Row],[Duration in Seconds]]&lt;1800,"Long",Table1[[#This Row],[Duration in Seconds]]&gt;1800,"Very Long")</f>
        <v>Long</v>
      </c>
    </row>
    <row r="484" spans="1:25" x14ac:dyDescent="0.3">
      <c r="A484" s="18" t="s">
        <v>1202</v>
      </c>
      <c r="B484" s="54">
        <v>29060033</v>
      </c>
      <c r="C484" s="2" t="s">
        <v>1203</v>
      </c>
      <c r="D484" s="2" t="s">
        <v>1204</v>
      </c>
      <c r="E484" s="2" t="s">
        <v>1205</v>
      </c>
      <c r="F484" s="2" t="s">
        <v>54</v>
      </c>
      <c r="G484" s="6">
        <v>19300000</v>
      </c>
      <c r="H484" s="6">
        <v>2092567915</v>
      </c>
      <c r="I484" s="17">
        <v>8.3101851851851861E-3</v>
      </c>
      <c r="J484" s="8">
        <v>718</v>
      </c>
      <c r="K484" s="9">
        <v>44096</v>
      </c>
      <c r="L484" s="6">
        <v>742000</v>
      </c>
      <c r="M484" s="2" t="s">
        <v>27</v>
      </c>
      <c r="N484" s="2" t="s">
        <v>28</v>
      </c>
      <c r="O484" s="2" t="s">
        <v>28</v>
      </c>
      <c r="P484" s="2">
        <v>0</v>
      </c>
      <c r="Q484" s="6">
        <v>40452</v>
      </c>
      <c r="R484" s="9">
        <v>44829</v>
      </c>
      <c r="S484" s="2">
        <v>1080</v>
      </c>
      <c r="T484" s="6">
        <v>163</v>
      </c>
      <c r="U484" s="6">
        <v>8</v>
      </c>
      <c r="V484" s="2" t="s">
        <v>29</v>
      </c>
      <c r="W484" s="2">
        <v>0</v>
      </c>
      <c r="X484" s="2" t="s">
        <v>1425</v>
      </c>
      <c r="Y484" s="6" t="str" cm="1">
        <f t="array" ref="Y484">_xlfn.IFS(Table1[[#This Row],[Duration in Seconds]]&lt;120,"Very short",Table1[[#This Row],[Duration in Seconds]]&lt;360,"Short",Table1[[#This Row],[Duration in Seconds]]&lt;600,"Medium",Table1[[#This Row],[Duration in Seconds]]&lt;1800,"Long",Table1[[#This Row],[Duration in Seconds]]&gt;1800,"Very Long")</f>
        <v>Long</v>
      </c>
    </row>
    <row r="485" spans="1:25" x14ac:dyDescent="0.3">
      <c r="A485" s="18" t="s">
        <v>2859</v>
      </c>
      <c r="B485" s="54">
        <v>23</v>
      </c>
      <c r="C485" s="2" t="s">
        <v>2860</v>
      </c>
      <c r="D485" s="2" t="s">
        <v>2850</v>
      </c>
      <c r="E485" s="2" t="s">
        <v>2851</v>
      </c>
      <c r="F485" s="2" t="s">
        <v>26</v>
      </c>
      <c r="G485" s="2">
        <v>324</v>
      </c>
      <c r="H485" s="2">
        <v>2797</v>
      </c>
      <c r="I485" s="15">
        <v>1.9097222222222222E-3</v>
      </c>
      <c r="J485" s="8">
        <v>165</v>
      </c>
      <c r="K485" s="9">
        <v>44579</v>
      </c>
      <c r="L485" s="2">
        <v>3</v>
      </c>
      <c r="M485" s="2" t="s">
        <v>27</v>
      </c>
      <c r="N485" s="2" t="s">
        <v>28</v>
      </c>
      <c r="O485" s="2" t="s">
        <v>28</v>
      </c>
      <c r="P485" s="2">
        <v>0</v>
      </c>
      <c r="Q485" s="2">
        <v>0</v>
      </c>
      <c r="R485" s="2" t="s">
        <v>54</v>
      </c>
      <c r="S485" s="2">
        <v>1080</v>
      </c>
      <c r="T485" s="2">
        <v>66</v>
      </c>
      <c r="U485" s="2">
        <v>5</v>
      </c>
      <c r="V485" s="2" t="s">
        <v>29</v>
      </c>
      <c r="W485" s="2">
        <v>0</v>
      </c>
      <c r="X485" s="2" t="s">
        <v>2973</v>
      </c>
      <c r="Y485" s="6" t="str" cm="1">
        <f t="array" ref="Y485">_xlfn.IFS(Table1[[#This Row],[Duration in Seconds]]&lt;120,"Very short",Table1[[#This Row],[Duration in Seconds]]&lt;360,"Short",Table1[[#This Row],[Duration in Seconds]]&lt;600,"Medium",Table1[[#This Row],[Duration in Seconds]]&lt;1800,"Long",Table1[[#This Row],[Duration in Seconds]]&gt;1800,"Very Long")</f>
        <v>Short</v>
      </c>
    </row>
    <row r="486" spans="1:25" x14ac:dyDescent="0.3">
      <c r="A486" s="18" t="s">
        <v>2937</v>
      </c>
      <c r="B486" s="54">
        <v>1090669</v>
      </c>
      <c r="C486" s="2" t="s">
        <v>2938</v>
      </c>
      <c r="D486" s="2" t="s">
        <v>2929</v>
      </c>
      <c r="E486" s="2" t="s">
        <v>2930</v>
      </c>
      <c r="F486" s="2" t="s">
        <v>26</v>
      </c>
      <c r="G486" s="2">
        <v>2270000</v>
      </c>
      <c r="H486" s="2">
        <v>268584946</v>
      </c>
      <c r="I486" s="15">
        <v>6.782407407407408E-3</v>
      </c>
      <c r="J486" s="8">
        <v>586</v>
      </c>
      <c r="K486" s="9">
        <v>44454</v>
      </c>
      <c r="L486" s="2">
        <v>86000</v>
      </c>
      <c r="M486" s="2" t="s">
        <v>2565</v>
      </c>
      <c r="N486" s="2" t="s">
        <v>29</v>
      </c>
      <c r="O486" s="2" t="s">
        <v>28</v>
      </c>
      <c r="P486" s="2">
        <v>0</v>
      </c>
      <c r="Q486" s="2">
        <v>1858</v>
      </c>
      <c r="R486" s="9">
        <v>44793</v>
      </c>
      <c r="S486" s="2">
        <v>2160</v>
      </c>
      <c r="T486" s="2">
        <v>113</v>
      </c>
      <c r="U486" s="2">
        <v>17</v>
      </c>
      <c r="V486" s="2" t="s">
        <v>29</v>
      </c>
      <c r="W486" s="2">
        <v>0</v>
      </c>
      <c r="X486" s="2" t="s">
        <v>2973</v>
      </c>
      <c r="Y486" s="6" t="str" cm="1">
        <f t="array" ref="Y486">_xlfn.IFS(Table1[[#This Row],[Duration in Seconds]]&lt;120,"Very short",Table1[[#This Row],[Duration in Seconds]]&lt;360,"Short",Table1[[#This Row],[Duration in Seconds]]&lt;600,"Medium",Table1[[#This Row],[Duration in Seconds]]&lt;1800,"Long",Table1[[#This Row],[Duration in Seconds]]&gt;1800,"Very Long")</f>
        <v>Medium</v>
      </c>
    </row>
    <row r="487" spans="1:25" x14ac:dyDescent="0.3">
      <c r="A487" s="18" t="s">
        <v>438</v>
      </c>
      <c r="B487" s="54">
        <v>25797350</v>
      </c>
      <c r="C487" s="2" t="s">
        <v>439</v>
      </c>
      <c r="D487" s="2" t="s">
        <v>440</v>
      </c>
      <c r="E487" s="2" t="s">
        <v>441</v>
      </c>
      <c r="F487" s="2" t="s">
        <v>26</v>
      </c>
      <c r="G487" s="2">
        <v>9240000</v>
      </c>
      <c r="H487" s="2">
        <v>2175362276</v>
      </c>
      <c r="I487" s="15">
        <v>2.0532407407407405E-2</v>
      </c>
      <c r="J487" s="8">
        <v>1774</v>
      </c>
      <c r="K487" s="9">
        <v>43096</v>
      </c>
      <c r="L487" s="2">
        <v>182000</v>
      </c>
      <c r="M487" s="2" t="s">
        <v>27</v>
      </c>
      <c r="N487" s="2" t="s">
        <v>28</v>
      </c>
      <c r="O487" s="2" t="s">
        <v>28</v>
      </c>
      <c r="P487" s="2">
        <v>0</v>
      </c>
      <c r="Q487" s="2">
        <v>13158</v>
      </c>
      <c r="R487" s="9">
        <v>44827</v>
      </c>
      <c r="S487" s="2">
        <v>1440</v>
      </c>
      <c r="T487" s="2">
        <v>1200</v>
      </c>
      <c r="U487" s="2">
        <v>65</v>
      </c>
      <c r="V487" s="2" t="s">
        <v>29</v>
      </c>
      <c r="W487" s="2">
        <v>0</v>
      </c>
      <c r="X487" s="2" t="s">
        <v>311</v>
      </c>
      <c r="Y487" s="6" t="str" cm="1">
        <f t="array" ref="Y487">_xlfn.IFS(Table1[[#This Row],[Duration in Seconds]]&lt;120,"Very short",Table1[[#This Row],[Duration in Seconds]]&lt;360,"Short",Table1[[#This Row],[Duration in Seconds]]&lt;600,"Medium",Table1[[#This Row],[Duration in Seconds]]&lt;1800,"Long",Table1[[#This Row],[Duration in Seconds]]&gt;1800,"Very Long")</f>
        <v>Long</v>
      </c>
    </row>
    <row r="488" spans="1:25" x14ac:dyDescent="0.3">
      <c r="A488" s="18" t="s">
        <v>2935</v>
      </c>
      <c r="B488" s="54">
        <v>2858264</v>
      </c>
      <c r="C488" s="2" t="s">
        <v>2936</v>
      </c>
      <c r="D488" s="2" t="s">
        <v>2929</v>
      </c>
      <c r="E488" s="2" t="s">
        <v>2930</v>
      </c>
      <c r="F488" s="2" t="s">
        <v>26</v>
      </c>
      <c r="G488" s="2">
        <v>2270000</v>
      </c>
      <c r="H488" s="2">
        <v>268584946</v>
      </c>
      <c r="I488" s="15">
        <v>3.5185185185185185E-3</v>
      </c>
      <c r="J488" s="8">
        <v>304</v>
      </c>
      <c r="K488" s="9">
        <v>43285</v>
      </c>
      <c r="L488" s="2">
        <v>125000</v>
      </c>
      <c r="M488" s="2" t="s">
        <v>2565</v>
      </c>
      <c r="N488" s="2" t="s">
        <v>29</v>
      </c>
      <c r="O488" s="2" t="s">
        <v>28</v>
      </c>
      <c r="P488" s="2">
        <v>0</v>
      </c>
      <c r="Q488" s="2">
        <v>4135</v>
      </c>
      <c r="R488" s="9">
        <v>44793</v>
      </c>
      <c r="S488" s="2">
        <v>1080</v>
      </c>
      <c r="T488" s="2">
        <v>113</v>
      </c>
      <c r="U488" s="2">
        <v>17</v>
      </c>
      <c r="V488" s="2" t="s">
        <v>29</v>
      </c>
      <c r="W488" s="2">
        <v>0</v>
      </c>
      <c r="X488" s="2" t="s">
        <v>2973</v>
      </c>
      <c r="Y488" s="6" t="str" cm="1">
        <f t="array" ref="Y488">_xlfn.IFS(Table1[[#This Row],[Duration in Seconds]]&lt;120,"Very short",Table1[[#This Row],[Duration in Seconds]]&lt;360,"Short",Table1[[#This Row],[Duration in Seconds]]&lt;600,"Medium",Table1[[#This Row],[Duration in Seconds]]&lt;1800,"Long",Table1[[#This Row],[Duration in Seconds]]&gt;1800,"Very Long")</f>
        <v>Short</v>
      </c>
    </row>
    <row r="489" spans="1:25" x14ac:dyDescent="0.3">
      <c r="A489" s="18" t="s">
        <v>2058</v>
      </c>
      <c r="B489" s="54">
        <v>803748</v>
      </c>
      <c r="C489" s="2" t="s">
        <v>2059</v>
      </c>
      <c r="D489" s="2" t="s">
        <v>2060</v>
      </c>
      <c r="E489" s="2" t="s">
        <v>2061</v>
      </c>
      <c r="F489" s="2" t="s">
        <v>26</v>
      </c>
      <c r="G489" s="2">
        <v>249000</v>
      </c>
      <c r="H489" s="6">
        <v>25563846</v>
      </c>
      <c r="I489" s="15">
        <v>3.3564814814814812E-4</v>
      </c>
      <c r="J489" s="8">
        <v>29</v>
      </c>
      <c r="K489" s="22">
        <v>44430</v>
      </c>
      <c r="L489" s="2">
        <v>37000</v>
      </c>
      <c r="M489" s="2" t="s">
        <v>73</v>
      </c>
      <c r="N489" s="2" t="s">
        <v>29</v>
      </c>
      <c r="O489" s="2" t="s">
        <v>29</v>
      </c>
      <c r="P489" s="2">
        <v>0</v>
      </c>
      <c r="Q489" s="2">
        <v>274</v>
      </c>
      <c r="R489" s="9">
        <v>44813</v>
      </c>
      <c r="S489" s="2">
        <v>2160</v>
      </c>
      <c r="T489" s="2">
        <v>344</v>
      </c>
      <c r="U489" s="2">
        <v>0</v>
      </c>
      <c r="V489" s="2" t="s">
        <v>29</v>
      </c>
      <c r="W489" s="2">
        <v>0</v>
      </c>
      <c r="X489" s="2" t="s">
        <v>2195</v>
      </c>
      <c r="Y489" s="6" t="str" cm="1">
        <f t="array" ref="Y489">_xlfn.IFS(Table1[[#This Row],[Duration in Seconds]]&lt;120,"Very short",Table1[[#This Row],[Duration in Seconds]]&lt;360,"Short",Table1[[#This Row],[Duration in Seconds]]&lt;600,"Medium",Table1[[#This Row],[Duration in Seconds]]&lt;1800,"Long",Table1[[#This Row],[Duration in Seconds]]&gt;1800,"Very Long")</f>
        <v>Very short</v>
      </c>
    </row>
    <row r="490" spans="1:25" x14ac:dyDescent="0.3">
      <c r="A490" s="18" t="s">
        <v>2014</v>
      </c>
      <c r="B490" s="54">
        <v>4450290</v>
      </c>
      <c r="C490" s="2" t="s">
        <v>2015</v>
      </c>
      <c r="D490" s="2" t="s">
        <v>1697</v>
      </c>
      <c r="E490" s="2" t="s">
        <v>2016</v>
      </c>
      <c r="F490" s="2" t="s">
        <v>26</v>
      </c>
      <c r="G490" s="2">
        <v>18200000</v>
      </c>
      <c r="H490" s="6">
        <v>4357128406</v>
      </c>
      <c r="I490" s="15">
        <v>6.5740740740740733E-3</v>
      </c>
      <c r="J490" s="8">
        <v>568</v>
      </c>
      <c r="K490" s="22">
        <v>44513</v>
      </c>
      <c r="L490" s="2">
        <v>36732</v>
      </c>
      <c r="M490" s="2" t="s">
        <v>27</v>
      </c>
      <c r="N490" s="2" t="s">
        <v>28</v>
      </c>
      <c r="O490" s="2" t="s">
        <v>28</v>
      </c>
      <c r="P490" s="2">
        <v>3</v>
      </c>
      <c r="Q490" s="2">
        <v>2900</v>
      </c>
      <c r="R490" s="9">
        <v>44827</v>
      </c>
      <c r="S490" s="2">
        <v>2160</v>
      </c>
      <c r="T490" s="2">
        <v>2065</v>
      </c>
      <c r="U490" s="2">
        <v>11</v>
      </c>
      <c r="V490" s="2" t="s">
        <v>29</v>
      </c>
      <c r="W490" s="2">
        <v>1</v>
      </c>
      <c r="X490" s="2" t="s">
        <v>2195</v>
      </c>
      <c r="Y490" s="6" t="str" cm="1">
        <f t="array" ref="Y490">_xlfn.IFS(Table1[[#This Row],[Duration in Seconds]]&lt;120,"Very short",Table1[[#This Row],[Duration in Seconds]]&lt;360,"Short",Table1[[#This Row],[Duration in Seconds]]&lt;600,"Medium",Table1[[#This Row],[Duration in Seconds]]&lt;1800,"Long",Table1[[#This Row],[Duration in Seconds]]&gt;1800,"Very Long")</f>
        <v>Medium</v>
      </c>
    </row>
    <row r="491" spans="1:25" x14ac:dyDescent="0.3">
      <c r="A491" s="18" t="s">
        <v>1403</v>
      </c>
      <c r="B491" s="54">
        <v>2959747</v>
      </c>
      <c r="C491" s="2" t="s">
        <v>1404</v>
      </c>
      <c r="D491" s="2" t="s">
        <v>1405</v>
      </c>
      <c r="E491" s="2" t="s">
        <v>1052</v>
      </c>
      <c r="F491" s="2" t="s">
        <v>54</v>
      </c>
      <c r="G491" s="6">
        <v>5850000</v>
      </c>
      <c r="H491" s="6">
        <v>973013708</v>
      </c>
      <c r="I491" s="17">
        <v>8.0902777777777778E-3</v>
      </c>
      <c r="J491" s="8">
        <v>699</v>
      </c>
      <c r="K491" s="9">
        <v>44796</v>
      </c>
      <c r="L491" s="6">
        <v>161000</v>
      </c>
      <c r="M491" s="2" t="s">
        <v>73</v>
      </c>
      <c r="N491" s="2" t="s">
        <v>28</v>
      </c>
      <c r="O491" s="2" t="s">
        <v>28</v>
      </c>
      <c r="P491" s="2">
        <v>3</v>
      </c>
      <c r="Q491" s="6">
        <v>3874</v>
      </c>
      <c r="R491" s="9">
        <v>44829</v>
      </c>
      <c r="S491" s="2">
        <v>1080</v>
      </c>
      <c r="T491" s="6">
        <v>306</v>
      </c>
      <c r="U491" s="6">
        <v>30</v>
      </c>
      <c r="V491" s="2" t="s">
        <v>28</v>
      </c>
      <c r="W491" s="2">
        <v>12</v>
      </c>
      <c r="X491" s="2" t="s">
        <v>1425</v>
      </c>
      <c r="Y491" s="6" t="str" cm="1">
        <f t="array" ref="Y491">_xlfn.IFS(Table1[[#This Row],[Duration in Seconds]]&lt;120,"Very short",Table1[[#This Row],[Duration in Seconds]]&lt;360,"Short",Table1[[#This Row],[Duration in Seconds]]&lt;600,"Medium",Table1[[#This Row],[Duration in Seconds]]&lt;1800,"Long",Table1[[#This Row],[Duration in Seconds]]&gt;1800,"Very Long")</f>
        <v>Long</v>
      </c>
    </row>
    <row r="492" spans="1:25" x14ac:dyDescent="0.3">
      <c r="A492" s="18" t="s">
        <v>2605</v>
      </c>
      <c r="B492" s="54">
        <v>207799</v>
      </c>
      <c r="C492" s="21" t="s">
        <v>2606</v>
      </c>
      <c r="D492" s="21" t="s">
        <v>2607</v>
      </c>
      <c r="E492" s="21" t="s">
        <v>2608</v>
      </c>
      <c r="F492" s="21" t="s">
        <v>26</v>
      </c>
      <c r="G492" s="6">
        <v>1220000</v>
      </c>
      <c r="H492" s="6">
        <v>140247935</v>
      </c>
      <c r="I492" s="15">
        <v>1.4490740740740742E-2</v>
      </c>
      <c r="J492" s="8">
        <v>1252</v>
      </c>
      <c r="K492" s="9">
        <v>44813</v>
      </c>
      <c r="L492" s="6">
        <v>22000</v>
      </c>
      <c r="M492" s="21" t="s">
        <v>2565</v>
      </c>
      <c r="N492" s="21" t="s">
        <v>29</v>
      </c>
      <c r="O492" s="21" t="s">
        <v>28</v>
      </c>
      <c r="P492" s="21">
        <v>1</v>
      </c>
      <c r="Q492" s="6">
        <v>941</v>
      </c>
      <c r="R492" s="9">
        <v>44810</v>
      </c>
      <c r="S492" s="6">
        <v>2160</v>
      </c>
      <c r="T492" s="6">
        <v>885</v>
      </c>
      <c r="U492" s="6">
        <v>30</v>
      </c>
      <c r="V492" s="21" t="s">
        <v>29</v>
      </c>
      <c r="W492" s="6">
        <v>5</v>
      </c>
      <c r="X492" s="2" t="s">
        <v>2835</v>
      </c>
      <c r="Y492" s="6" t="str" cm="1">
        <f t="array" ref="Y492">_xlfn.IFS(Table1[[#This Row],[Duration in Seconds]]&lt;120,"Very short",Table1[[#This Row],[Duration in Seconds]]&lt;360,"Short",Table1[[#This Row],[Duration in Seconds]]&lt;600,"Medium",Table1[[#This Row],[Duration in Seconds]]&lt;1800,"Long",Table1[[#This Row],[Duration in Seconds]]&gt;1800,"Very Long")</f>
        <v>Long</v>
      </c>
    </row>
    <row r="493" spans="1:25" x14ac:dyDescent="0.3">
      <c r="A493" s="18" t="s">
        <v>1383</v>
      </c>
      <c r="B493" s="54">
        <v>1141029</v>
      </c>
      <c r="C493" s="2" t="s">
        <v>1384</v>
      </c>
      <c r="D493" s="2" t="s">
        <v>1385</v>
      </c>
      <c r="E493" s="2" t="s">
        <v>1386</v>
      </c>
      <c r="F493" s="2" t="s">
        <v>54</v>
      </c>
      <c r="G493" s="6">
        <v>19100000</v>
      </c>
      <c r="H493" s="6">
        <v>5467041937</v>
      </c>
      <c r="I493" s="15">
        <v>2.0949074074074073E-3</v>
      </c>
      <c r="J493" s="8">
        <v>181</v>
      </c>
      <c r="K493" s="9">
        <v>44798</v>
      </c>
      <c r="L493" s="6">
        <v>13000</v>
      </c>
      <c r="M493" s="2" t="s">
        <v>73</v>
      </c>
      <c r="N493" s="2" t="s">
        <v>29</v>
      </c>
      <c r="O493" s="2" t="s">
        <v>28</v>
      </c>
      <c r="P493" s="2">
        <v>3</v>
      </c>
      <c r="Q493" s="6">
        <v>160</v>
      </c>
      <c r="R493" s="9">
        <v>44829</v>
      </c>
      <c r="S493" s="2">
        <v>1080</v>
      </c>
      <c r="T493" s="6">
        <v>2829</v>
      </c>
      <c r="U493" s="6">
        <v>93</v>
      </c>
      <c r="V493" s="2" t="s">
        <v>29</v>
      </c>
      <c r="W493" s="2">
        <v>19</v>
      </c>
      <c r="X493" s="2" t="s">
        <v>1425</v>
      </c>
      <c r="Y493" s="6" t="str" cm="1">
        <f t="array" ref="Y493">_xlfn.IFS(Table1[[#This Row],[Duration in Seconds]]&lt;120,"Very short",Table1[[#This Row],[Duration in Seconds]]&lt;360,"Short",Table1[[#This Row],[Duration in Seconds]]&lt;600,"Medium",Table1[[#This Row],[Duration in Seconds]]&lt;1800,"Long",Table1[[#This Row],[Duration in Seconds]]&gt;1800,"Very Long")</f>
        <v>Short</v>
      </c>
    </row>
    <row r="494" spans="1:25" x14ac:dyDescent="0.3">
      <c r="A494" s="18" t="s">
        <v>2897</v>
      </c>
      <c r="B494" s="54">
        <v>853065</v>
      </c>
      <c r="C494" s="2" t="s">
        <v>2898</v>
      </c>
      <c r="D494" s="2" t="s">
        <v>2032</v>
      </c>
      <c r="E494" s="2" t="s">
        <v>2033</v>
      </c>
      <c r="F494" s="2" t="s">
        <v>26</v>
      </c>
      <c r="G494" s="2">
        <v>4510000</v>
      </c>
      <c r="H494" s="2">
        <v>545401335</v>
      </c>
      <c r="I494" s="15">
        <v>7.743055555555556E-3</v>
      </c>
      <c r="J494" s="8">
        <v>669</v>
      </c>
      <c r="K494" s="9">
        <v>44331</v>
      </c>
      <c r="L494" s="2">
        <v>108000</v>
      </c>
      <c r="M494" s="2" t="s">
        <v>73</v>
      </c>
      <c r="N494" s="2" t="s">
        <v>29</v>
      </c>
      <c r="O494" s="2" t="s">
        <v>28</v>
      </c>
      <c r="P494" s="2">
        <v>0</v>
      </c>
      <c r="Q494" s="2">
        <v>2392</v>
      </c>
      <c r="R494" s="9">
        <v>44762</v>
      </c>
      <c r="S494" s="2">
        <v>1080</v>
      </c>
      <c r="T494" s="2">
        <v>865</v>
      </c>
      <c r="U494" s="2">
        <v>5</v>
      </c>
      <c r="V494" s="2" t="s">
        <v>29</v>
      </c>
      <c r="W494" s="2">
        <v>1</v>
      </c>
      <c r="X494" s="2" t="s">
        <v>2973</v>
      </c>
      <c r="Y494" s="6" t="str" cm="1">
        <f t="array" ref="Y494">_xlfn.IFS(Table1[[#This Row],[Duration in Seconds]]&lt;120,"Very short",Table1[[#This Row],[Duration in Seconds]]&lt;360,"Short",Table1[[#This Row],[Duration in Seconds]]&lt;600,"Medium",Table1[[#This Row],[Duration in Seconds]]&lt;1800,"Long",Table1[[#This Row],[Duration in Seconds]]&gt;1800,"Very Long")</f>
        <v>Long</v>
      </c>
    </row>
    <row r="495" spans="1:25" x14ac:dyDescent="0.3">
      <c r="A495" s="18" t="s">
        <v>2561</v>
      </c>
      <c r="B495" s="54">
        <v>2572581</v>
      </c>
      <c r="C495" s="21" t="s">
        <v>2562</v>
      </c>
      <c r="D495" s="21" t="s">
        <v>2563</v>
      </c>
      <c r="E495" s="21" t="s">
        <v>2564</v>
      </c>
      <c r="F495" s="21" t="s">
        <v>26</v>
      </c>
      <c r="G495" s="6">
        <v>3880000</v>
      </c>
      <c r="H495" s="6">
        <v>555719144</v>
      </c>
      <c r="I495" s="15">
        <v>9.0393518518518522E-3</v>
      </c>
      <c r="J495" s="8">
        <v>781</v>
      </c>
      <c r="K495" s="9">
        <v>44816</v>
      </c>
      <c r="L495" s="6">
        <v>137000</v>
      </c>
      <c r="M495" s="21" t="s">
        <v>2565</v>
      </c>
      <c r="N495" s="21" t="s">
        <v>28</v>
      </c>
      <c r="O495" s="21" t="s">
        <v>28</v>
      </c>
      <c r="P495" s="21">
        <v>1</v>
      </c>
      <c r="Q495" s="6">
        <v>2600</v>
      </c>
      <c r="R495" s="9">
        <v>44824</v>
      </c>
      <c r="S495" s="6">
        <v>1080</v>
      </c>
      <c r="T495" s="6">
        <v>257</v>
      </c>
      <c r="U495" s="6">
        <v>15</v>
      </c>
      <c r="V495" s="21" t="s">
        <v>29</v>
      </c>
      <c r="W495" s="6">
        <v>2</v>
      </c>
      <c r="X495" s="2" t="s">
        <v>2835</v>
      </c>
      <c r="Y495" s="6" t="str" cm="1">
        <f t="array" ref="Y495">_xlfn.IFS(Table1[[#This Row],[Duration in Seconds]]&lt;120,"Very short",Table1[[#This Row],[Duration in Seconds]]&lt;360,"Short",Table1[[#This Row],[Duration in Seconds]]&lt;600,"Medium",Table1[[#This Row],[Duration in Seconds]]&lt;1800,"Long",Table1[[#This Row],[Duration in Seconds]]&gt;1800,"Very Long")</f>
        <v>Long</v>
      </c>
    </row>
    <row r="496" spans="1:25" x14ac:dyDescent="0.3">
      <c r="A496" s="18" t="s">
        <v>2101</v>
      </c>
      <c r="B496" s="54">
        <v>16533651</v>
      </c>
      <c r="C496" s="2" t="s">
        <v>3110</v>
      </c>
      <c r="D496" s="2" t="s">
        <v>2102</v>
      </c>
      <c r="E496" s="2" t="s">
        <v>2103</v>
      </c>
      <c r="F496" s="2" t="s">
        <v>2029</v>
      </c>
      <c r="G496" s="2">
        <v>5100000</v>
      </c>
      <c r="H496" s="6">
        <v>467532199</v>
      </c>
      <c r="I496" s="15">
        <v>6.9444444444444441E-3</v>
      </c>
      <c r="J496" s="8">
        <v>600</v>
      </c>
      <c r="K496" s="22">
        <v>44322</v>
      </c>
      <c r="L496" s="2">
        <v>1100000</v>
      </c>
      <c r="M496" s="2" t="s">
        <v>27</v>
      </c>
      <c r="N496" s="2" t="s">
        <v>29</v>
      </c>
      <c r="O496" s="2" t="s">
        <v>28</v>
      </c>
      <c r="P496" s="2">
        <v>2</v>
      </c>
      <c r="Q496" s="2">
        <v>88000</v>
      </c>
      <c r="R496" s="9">
        <v>44827</v>
      </c>
      <c r="S496" s="2">
        <v>1440</v>
      </c>
      <c r="T496" s="2">
        <v>347</v>
      </c>
      <c r="U496" s="2">
        <v>7</v>
      </c>
      <c r="V496" s="2" t="s">
        <v>29</v>
      </c>
      <c r="W496" s="2">
        <v>1</v>
      </c>
      <c r="X496" s="2" t="s">
        <v>2195</v>
      </c>
      <c r="Y496" s="6" t="str" cm="1">
        <f t="array" ref="Y496">_xlfn.IFS(Table1[[#This Row],[Duration in Seconds]]&lt;120,"Very short",Table1[[#This Row],[Duration in Seconds]]&lt;360,"Short",Table1[[#This Row],[Duration in Seconds]]&lt;600,"Medium",Table1[[#This Row],[Duration in Seconds]]&lt;1800,"Long",Table1[[#This Row],[Duration in Seconds]]&gt;1800,"Very Long")</f>
        <v>Long</v>
      </c>
    </row>
    <row r="497" spans="1:25" x14ac:dyDescent="0.3">
      <c r="A497" s="18" t="s">
        <v>2759</v>
      </c>
      <c r="B497" s="54">
        <v>101282</v>
      </c>
      <c r="C497" s="21" t="s">
        <v>2760</v>
      </c>
      <c r="D497" s="21" t="s">
        <v>2761</v>
      </c>
      <c r="E497" s="21" t="s">
        <v>2762</v>
      </c>
      <c r="F497" s="21" t="s">
        <v>26</v>
      </c>
      <c r="G497" s="6">
        <v>69800</v>
      </c>
      <c r="H497" s="6">
        <v>4361724</v>
      </c>
      <c r="I497" s="15">
        <v>2.0162037037037037E-2</v>
      </c>
      <c r="J497" s="8">
        <v>1742</v>
      </c>
      <c r="K497" s="9">
        <v>44821</v>
      </c>
      <c r="L497" s="6">
        <v>1600</v>
      </c>
      <c r="M497" s="21" t="s">
        <v>27</v>
      </c>
      <c r="N497" s="21" t="s">
        <v>28</v>
      </c>
      <c r="O497" s="21" t="s">
        <v>28</v>
      </c>
      <c r="P497" s="21">
        <v>1</v>
      </c>
      <c r="Q497" s="6">
        <v>254</v>
      </c>
      <c r="R497" s="9">
        <v>44827</v>
      </c>
      <c r="S497" s="6">
        <v>2160</v>
      </c>
      <c r="T497" s="6">
        <v>8</v>
      </c>
      <c r="U497" s="6">
        <v>1</v>
      </c>
      <c r="V497" s="21" t="s">
        <v>29</v>
      </c>
      <c r="W497" s="6">
        <v>1</v>
      </c>
      <c r="X497" s="2" t="s">
        <v>2835</v>
      </c>
      <c r="Y497" s="6" t="str" cm="1">
        <f t="array" ref="Y497">_xlfn.IFS(Table1[[#This Row],[Duration in Seconds]]&lt;120,"Very short",Table1[[#This Row],[Duration in Seconds]]&lt;360,"Short",Table1[[#This Row],[Duration in Seconds]]&lt;600,"Medium",Table1[[#This Row],[Duration in Seconds]]&lt;1800,"Long",Table1[[#This Row],[Duration in Seconds]]&gt;1800,"Very Long")</f>
        <v>Long</v>
      </c>
    </row>
    <row r="498" spans="1:25" x14ac:dyDescent="0.3">
      <c r="A498" s="18" t="s">
        <v>2175</v>
      </c>
      <c r="B498" s="54">
        <v>717923</v>
      </c>
      <c r="C498" s="2" t="s">
        <v>3111</v>
      </c>
      <c r="D498" s="2" t="s">
        <v>33</v>
      </c>
      <c r="E498" s="2" t="s">
        <v>34</v>
      </c>
      <c r="F498" s="2" t="s">
        <v>26</v>
      </c>
      <c r="G498" s="2">
        <v>2250000</v>
      </c>
      <c r="H498" s="6">
        <v>134771915</v>
      </c>
      <c r="I498" s="17">
        <v>0.48958333333333331</v>
      </c>
      <c r="J498" s="8">
        <v>42300</v>
      </c>
      <c r="K498" s="22">
        <v>44393</v>
      </c>
      <c r="L498" s="2">
        <v>29576</v>
      </c>
      <c r="M498" s="2" t="s">
        <v>27</v>
      </c>
      <c r="N498" s="2" t="s">
        <v>28</v>
      </c>
      <c r="O498" s="2" t="s">
        <v>28</v>
      </c>
      <c r="P498" s="2">
        <v>3</v>
      </c>
      <c r="Q498" s="2">
        <v>1800</v>
      </c>
      <c r="R498" s="9">
        <v>44824</v>
      </c>
      <c r="S498" s="2">
        <v>1080</v>
      </c>
      <c r="T498" s="2">
        <v>171</v>
      </c>
      <c r="U498" s="2">
        <v>7</v>
      </c>
      <c r="V498" s="2" t="s">
        <v>28</v>
      </c>
      <c r="W498" s="2">
        <v>8</v>
      </c>
      <c r="X498" s="2" t="s">
        <v>2195</v>
      </c>
      <c r="Y498" s="6" t="str" cm="1">
        <f t="array" ref="Y498">_xlfn.IFS(Table1[[#This Row],[Duration in Seconds]]&lt;120,"Very short",Table1[[#This Row],[Duration in Seconds]]&lt;360,"Short",Table1[[#This Row],[Duration in Seconds]]&lt;600,"Medium",Table1[[#This Row],[Duration in Seconds]]&lt;1800,"Long",Table1[[#This Row],[Duration in Seconds]]&gt;1800,"Very Long")</f>
        <v>Very Long</v>
      </c>
    </row>
    <row r="499" spans="1:25" x14ac:dyDescent="0.3">
      <c r="A499" s="18" t="s">
        <v>2161</v>
      </c>
      <c r="B499" s="54">
        <v>2287635</v>
      </c>
      <c r="C499" s="2" t="s">
        <v>3112</v>
      </c>
      <c r="D499" s="2" t="s">
        <v>33</v>
      </c>
      <c r="E499" s="2" t="s">
        <v>34</v>
      </c>
      <c r="F499" s="2" t="s">
        <v>26</v>
      </c>
      <c r="G499" s="2">
        <v>2250000</v>
      </c>
      <c r="H499" s="6">
        <v>134771915</v>
      </c>
      <c r="I499" s="15">
        <v>0.55277777777777781</v>
      </c>
      <c r="J499" s="8">
        <v>47760</v>
      </c>
      <c r="K499" s="22">
        <v>44593</v>
      </c>
      <c r="L499" s="2">
        <v>44690</v>
      </c>
      <c r="M499" s="2" t="s">
        <v>27</v>
      </c>
      <c r="N499" s="2" t="s">
        <v>28</v>
      </c>
      <c r="O499" s="2" t="s">
        <v>28</v>
      </c>
      <c r="P499" s="2">
        <v>1</v>
      </c>
      <c r="Q499" s="2">
        <v>1200</v>
      </c>
      <c r="R499" s="9">
        <v>44823</v>
      </c>
      <c r="S499" s="2">
        <v>1080</v>
      </c>
      <c r="T499" s="2">
        <v>171</v>
      </c>
      <c r="U499" s="2">
        <v>7</v>
      </c>
      <c r="V499" s="2" t="s">
        <v>28</v>
      </c>
      <c r="W499" s="2">
        <v>8</v>
      </c>
      <c r="X499" s="2" t="s">
        <v>2195</v>
      </c>
      <c r="Y499" s="6" t="str" cm="1">
        <f t="array" ref="Y499">_xlfn.IFS(Table1[[#This Row],[Duration in Seconds]]&lt;120,"Very short",Table1[[#This Row],[Duration in Seconds]]&lt;360,"Short",Table1[[#This Row],[Duration in Seconds]]&lt;600,"Medium",Table1[[#This Row],[Duration in Seconds]]&lt;1800,"Long",Table1[[#This Row],[Duration in Seconds]]&gt;1800,"Very Long")</f>
        <v>Very Long</v>
      </c>
    </row>
    <row r="500" spans="1:25" x14ac:dyDescent="0.3">
      <c r="A500" s="18" t="s">
        <v>2913</v>
      </c>
      <c r="B500" s="54">
        <v>638360</v>
      </c>
      <c r="C500" s="2" t="s">
        <v>2914</v>
      </c>
      <c r="D500" s="2" t="s">
        <v>2907</v>
      </c>
      <c r="E500" s="2" t="s">
        <v>2908</v>
      </c>
      <c r="F500" s="2" t="s">
        <v>2852</v>
      </c>
      <c r="G500" s="2">
        <v>4400000</v>
      </c>
      <c r="H500" s="2">
        <v>1200886529</v>
      </c>
      <c r="I500" s="15">
        <v>1.1967592592592592E-2</v>
      </c>
      <c r="J500" s="8">
        <v>1034</v>
      </c>
      <c r="K500" s="9">
        <v>44804</v>
      </c>
      <c r="L500" s="2">
        <v>11000</v>
      </c>
      <c r="M500" s="2" t="s">
        <v>27</v>
      </c>
      <c r="N500" s="2" t="s">
        <v>28</v>
      </c>
      <c r="O500" s="2" t="s">
        <v>28</v>
      </c>
      <c r="P500" s="2">
        <v>0</v>
      </c>
      <c r="Q500" s="2">
        <v>466</v>
      </c>
      <c r="R500" s="9">
        <v>44824</v>
      </c>
      <c r="S500" s="2">
        <v>1080</v>
      </c>
      <c r="T500" s="2">
        <v>1342</v>
      </c>
      <c r="U500" s="2">
        <v>99</v>
      </c>
      <c r="V500" s="2" t="s">
        <v>29</v>
      </c>
      <c r="W500" s="2">
        <v>2</v>
      </c>
      <c r="X500" s="2" t="s">
        <v>2973</v>
      </c>
      <c r="Y500" s="6" t="str" cm="1">
        <f t="array" ref="Y500">_xlfn.IFS(Table1[[#This Row],[Duration in Seconds]]&lt;120,"Very short",Table1[[#This Row],[Duration in Seconds]]&lt;360,"Short",Table1[[#This Row],[Duration in Seconds]]&lt;600,"Medium",Table1[[#This Row],[Duration in Seconds]]&lt;1800,"Long",Table1[[#This Row],[Duration in Seconds]]&gt;1800,"Very Long")</f>
        <v>Long</v>
      </c>
    </row>
    <row r="501" spans="1:25" x14ac:dyDescent="0.3">
      <c r="A501" s="18" t="s">
        <v>2138</v>
      </c>
      <c r="B501" s="54">
        <v>12969755</v>
      </c>
      <c r="C501" s="2" t="s">
        <v>2139</v>
      </c>
      <c r="D501" s="2" t="s">
        <v>2140</v>
      </c>
      <c r="E501" s="2" t="s">
        <v>2141</v>
      </c>
      <c r="F501" s="2" t="s">
        <v>26</v>
      </c>
      <c r="G501" s="2">
        <v>4330000</v>
      </c>
      <c r="H501" s="6">
        <v>264775466</v>
      </c>
      <c r="I501" s="15">
        <v>0.41736111111111113</v>
      </c>
      <c r="J501" s="8">
        <v>36060</v>
      </c>
      <c r="K501" s="22">
        <v>43824</v>
      </c>
      <c r="L501" s="2">
        <v>506000</v>
      </c>
      <c r="M501" s="2" t="s">
        <v>27</v>
      </c>
      <c r="N501" s="2" t="s">
        <v>28</v>
      </c>
      <c r="O501" s="2" t="s">
        <v>28</v>
      </c>
      <c r="P501" s="2">
        <v>3</v>
      </c>
      <c r="Q501" s="2">
        <v>10000</v>
      </c>
      <c r="R501" s="9">
        <v>44795</v>
      </c>
      <c r="S501" s="2">
        <v>1080</v>
      </c>
      <c r="T501" s="2">
        <v>1729</v>
      </c>
      <c r="U501" s="2">
        <v>134</v>
      </c>
      <c r="V501" s="2" t="s">
        <v>29</v>
      </c>
      <c r="W501" s="2">
        <v>1</v>
      </c>
      <c r="X501" s="2" t="s">
        <v>2195</v>
      </c>
      <c r="Y501" s="6" t="str" cm="1">
        <f t="array" ref="Y501">_xlfn.IFS(Table1[[#This Row],[Duration in Seconds]]&lt;120,"Very short",Table1[[#This Row],[Duration in Seconds]]&lt;360,"Short",Table1[[#This Row],[Duration in Seconds]]&lt;600,"Medium",Table1[[#This Row],[Duration in Seconds]]&lt;1800,"Long",Table1[[#This Row],[Duration in Seconds]]&gt;1800,"Very Long")</f>
        <v>Very Long</v>
      </c>
    </row>
    <row r="502" spans="1:25" x14ac:dyDescent="0.3">
      <c r="A502" s="18" t="s">
        <v>2693</v>
      </c>
      <c r="B502" s="54">
        <v>100323</v>
      </c>
      <c r="C502" s="21" t="s">
        <v>2694</v>
      </c>
      <c r="D502" s="21" t="s">
        <v>2691</v>
      </c>
      <c r="E502" s="21" t="s">
        <v>2692</v>
      </c>
      <c r="F502" s="21" t="s">
        <v>26</v>
      </c>
      <c r="G502" s="6">
        <v>250000</v>
      </c>
      <c r="H502" s="6">
        <v>124395531</v>
      </c>
      <c r="I502" s="15">
        <v>2.5138888888888891E-2</v>
      </c>
      <c r="J502" s="8">
        <v>2172</v>
      </c>
      <c r="K502" s="9">
        <v>44817</v>
      </c>
      <c r="L502" s="6">
        <v>1900</v>
      </c>
      <c r="M502" s="21" t="s">
        <v>27</v>
      </c>
      <c r="N502" s="21" t="s">
        <v>29</v>
      </c>
      <c r="O502" s="21" t="s">
        <v>28</v>
      </c>
      <c r="P502" s="21">
        <v>1</v>
      </c>
      <c r="Q502" s="6">
        <v>475</v>
      </c>
      <c r="R502" s="9">
        <v>44828</v>
      </c>
      <c r="S502" s="6">
        <v>1080</v>
      </c>
      <c r="T502" s="6">
        <v>832</v>
      </c>
      <c r="U502" s="6">
        <v>32</v>
      </c>
      <c r="V502" s="21" t="s">
        <v>28</v>
      </c>
      <c r="W502" s="6">
        <v>3</v>
      </c>
      <c r="X502" s="2" t="s">
        <v>2835</v>
      </c>
      <c r="Y502" s="6" t="str" cm="1">
        <f t="array" ref="Y502">_xlfn.IFS(Table1[[#This Row],[Duration in Seconds]]&lt;120,"Very short",Table1[[#This Row],[Duration in Seconds]]&lt;360,"Short",Table1[[#This Row],[Duration in Seconds]]&lt;600,"Medium",Table1[[#This Row],[Duration in Seconds]]&lt;1800,"Long",Table1[[#This Row],[Duration in Seconds]]&gt;1800,"Very Long")</f>
        <v>Very Long</v>
      </c>
    </row>
    <row r="503" spans="1:25" x14ac:dyDescent="0.3">
      <c r="A503" s="18" t="s">
        <v>1371</v>
      </c>
      <c r="B503" s="54">
        <v>5715307</v>
      </c>
      <c r="C503" s="2" t="s">
        <v>1372</v>
      </c>
      <c r="D503" s="2" t="s">
        <v>1373</v>
      </c>
      <c r="E503" s="2" t="s">
        <v>1374</v>
      </c>
      <c r="F503" s="2" t="s">
        <v>54</v>
      </c>
      <c r="G503" s="6">
        <v>1580000</v>
      </c>
      <c r="H503" s="6">
        <v>876389815</v>
      </c>
      <c r="I503" s="15">
        <v>7.1643518518518514E-3</v>
      </c>
      <c r="J503" s="8">
        <v>619</v>
      </c>
      <c r="K503" s="9">
        <v>44295</v>
      </c>
      <c r="L503" s="6">
        <v>43000</v>
      </c>
      <c r="M503" s="2" t="s">
        <v>27</v>
      </c>
      <c r="N503" s="2" t="s">
        <v>28</v>
      </c>
      <c r="O503" s="2" t="s">
        <v>29</v>
      </c>
      <c r="P503" s="2">
        <v>0</v>
      </c>
      <c r="Q503" s="6">
        <v>0</v>
      </c>
      <c r="R503" s="2" t="s">
        <v>54</v>
      </c>
      <c r="S503" s="2">
        <v>1080</v>
      </c>
      <c r="T503" s="6">
        <v>2670</v>
      </c>
      <c r="U503" s="6">
        <v>54</v>
      </c>
      <c r="V503" s="2" t="s">
        <v>29</v>
      </c>
      <c r="W503" s="2">
        <v>7</v>
      </c>
      <c r="X503" s="2" t="s">
        <v>1425</v>
      </c>
      <c r="Y503" s="6" t="str" cm="1">
        <f t="array" ref="Y503">_xlfn.IFS(Table1[[#This Row],[Duration in Seconds]]&lt;120,"Very short",Table1[[#This Row],[Duration in Seconds]]&lt;360,"Short",Table1[[#This Row],[Duration in Seconds]]&lt;600,"Medium",Table1[[#This Row],[Duration in Seconds]]&lt;1800,"Long",Table1[[#This Row],[Duration in Seconds]]&gt;1800,"Very Long")</f>
        <v>Long</v>
      </c>
    </row>
    <row r="504" spans="1:25" x14ac:dyDescent="0.3">
      <c r="A504" s="18" t="s">
        <v>2110</v>
      </c>
      <c r="B504" s="54">
        <v>17904937</v>
      </c>
      <c r="C504" s="2" t="s">
        <v>3113</v>
      </c>
      <c r="D504" s="2" t="s">
        <v>2111</v>
      </c>
      <c r="E504" s="2" t="s">
        <v>2112</v>
      </c>
      <c r="F504" s="2" t="s">
        <v>2029</v>
      </c>
      <c r="G504" s="2">
        <v>4550000</v>
      </c>
      <c r="H504" s="6">
        <v>842626529</v>
      </c>
      <c r="I504" s="15">
        <v>0.15138888888888888</v>
      </c>
      <c r="J504" s="8">
        <v>13080</v>
      </c>
      <c r="K504" s="22">
        <v>43005</v>
      </c>
      <c r="L504" s="2">
        <v>670000</v>
      </c>
      <c r="M504" s="2" t="s">
        <v>73</v>
      </c>
      <c r="N504" s="2" t="s">
        <v>28</v>
      </c>
      <c r="O504" s="2" t="s">
        <v>28</v>
      </c>
      <c r="P504" s="2">
        <v>0</v>
      </c>
      <c r="Q504" s="2">
        <v>6500</v>
      </c>
      <c r="R504" s="9">
        <v>44805</v>
      </c>
      <c r="S504" s="2">
        <v>720</v>
      </c>
      <c r="T504" s="2">
        <v>270</v>
      </c>
      <c r="U504" s="2">
        <v>16</v>
      </c>
      <c r="V504" s="2" t="s">
        <v>29</v>
      </c>
      <c r="W504" s="2">
        <v>1</v>
      </c>
      <c r="X504" s="2" t="s">
        <v>2195</v>
      </c>
      <c r="Y504" s="6" t="str" cm="1">
        <f t="array" ref="Y504">_xlfn.IFS(Table1[[#This Row],[Duration in Seconds]]&lt;120,"Very short",Table1[[#This Row],[Duration in Seconds]]&lt;360,"Short",Table1[[#This Row],[Duration in Seconds]]&lt;600,"Medium",Table1[[#This Row],[Duration in Seconds]]&lt;1800,"Long",Table1[[#This Row],[Duration in Seconds]]&gt;1800,"Very Long")</f>
        <v>Very Long</v>
      </c>
    </row>
    <row r="505" spans="1:25" x14ac:dyDescent="0.3">
      <c r="A505" s="18" t="s">
        <v>2671</v>
      </c>
      <c r="B505" s="54">
        <v>321647</v>
      </c>
      <c r="C505" s="21" t="s">
        <v>2672</v>
      </c>
      <c r="D505" s="21" t="s">
        <v>2673</v>
      </c>
      <c r="E505" s="21" t="s">
        <v>2674</v>
      </c>
      <c r="F505" s="21" t="s">
        <v>26</v>
      </c>
      <c r="G505" s="6">
        <v>749000</v>
      </c>
      <c r="H505" s="6">
        <v>151503220</v>
      </c>
      <c r="I505" s="15">
        <v>7.7083333333333335E-3</v>
      </c>
      <c r="J505" s="8">
        <v>666</v>
      </c>
      <c r="K505" s="9">
        <v>44819</v>
      </c>
      <c r="L505" s="6">
        <v>5800</v>
      </c>
      <c r="M505" s="21" t="s">
        <v>27</v>
      </c>
      <c r="N505" s="21" t="s">
        <v>29</v>
      </c>
      <c r="O505" s="21" t="s">
        <v>28</v>
      </c>
      <c r="P505" s="21">
        <v>1</v>
      </c>
      <c r="Q505" s="6">
        <v>613</v>
      </c>
      <c r="R505" s="9">
        <v>44831</v>
      </c>
      <c r="S505" s="6">
        <v>2160</v>
      </c>
      <c r="T505" s="6">
        <v>1216</v>
      </c>
      <c r="U505" s="6">
        <v>9</v>
      </c>
      <c r="V505" s="21" t="s">
        <v>29</v>
      </c>
      <c r="W505" s="6">
        <v>0</v>
      </c>
      <c r="X505" s="2" t="s">
        <v>2835</v>
      </c>
      <c r="Y505" s="6" t="str" cm="1">
        <f t="array" ref="Y505">_xlfn.IFS(Table1[[#This Row],[Duration in Seconds]]&lt;120,"Very short",Table1[[#This Row],[Duration in Seconds]]&lt;360,"Short",Table1[[#This Row],[Duration in Seconds]]&lt;600,"Medium",Table1[[#This Row],[Duration in Seconds]]&lt;1800,"Long",Table1[[#This Row],[Duration in Seconds]]&gt;1800,"Very Long")</f>
        <v>Long</v>
      </c>
    </row>
    <row r="506" spans="1:25" x14ac:dyDescent="0.3">
      <c r="A506" s="18" t="s">
        <v>2186</v>
      </c>
      <c r="B506" s="54">
        <v>11281627</v>
      </c>
      <c r="C506" s="2" t="s">
        <v>3114</v>
      </c>
      <c r="D506" s="2" t="s">
        <v>2187</v>
      </c>
      <c r="E506" s="2" t="s">
        <v>2188</v>
      </c>
      <c r="F506" s="2" t="s">
        <v>26</v>
      </c>
      <c r="G506" s="2">
        <v>1200000</v>
      </c>
      <c r="H506" s="6">
        <v>39923999</v>
      </c>
      <c r="I506" s="17">
        <v>0.72569444444444453</v>
      </c>
      <c r="J506" s="8">
        <v>62700</v>
      </c>
      <c r="K506" s="22">
        <v>43938</v>
      </c>
      <c r="L506" s="2">
        <v>624000</v>
      </c>
      <c r="M506" s="2" t="s">
        <v>27</v>
      </c>
      <c r="N506" s="2" t="s">
        <v>28</v>
      </c>
      <c r="O506" s="2" t="s">
        <v>28</v>
      </c>
      <c r="P506" s="2">
        <v>0</v>
      </c>
      <c r="Q506" s="2">
        <v>47000</v>
      </c>
      <c r="R506" s="9">
        <v>44827</v>
      </c>
      <c r="S506" s="2">
        <v>1080</v>
      </c>
      <c r="T506" s="2">
        <v>18</v>
      </c>
      <c r="U506" s="2">
        <v>3</v>
      </c>
      <c r="V506" s="2" t="s">
        <v>29</v>
      </c>
      <c r="W506" s="2">
        <v>1</v>
      </c>
      <c r="X506" s="2" t="s">
        <v>2195</v>
      </c>
      <c r="Y506" s="6" t="str" cm="1">
        <f t="array" ref="Y506">_xlfn.IFS(Table1[[#This Row],[Duration in Seconds]]&lt;120,"Very short",Table1[[#This Row],[Duration in Seconds]]&lt;360,"Short",Table1[[#This Row],[Duration in Seconds]]&lt;600,"Medium",Table1[[#This Row],[Duration in Seconds]]&lt;1800,"Long",Table1[[#This Row],[Duration in Seconds]]&gt;1800,"Very Long")</f>
        <v>Very Long</v>
      </c>
    </row>
    <row r="507" spans="1:25" x14ac:dyDescent="0.3">
      <c r="A507" s="18" t="s">
        <v>546</v>
      </c>
      <c r="B507" s="54">
        <v>9661580</v>
      </c>
      <c r="C507" s="2" t="s">
        <v>547</v>
      </c>
      <c r="D507" s="2" t="s">
        <v>548</v>
      </c>
      <c r="E507" s="2" t="s">
        <v>549</v>
      </c>
      <c r="F507" s="2" t="s">
        <v>26</v>
      </c>
      <c r="G507" s="2">
        <v>246000</v>
      </c>
      <c r="H507" s="2">
        <v>76569288</v>
      </c>
      <c r="I507" s="15">
        <v>0.49</v>
      </c>
      <c r="J507" s="8">
        <v>42336</v>
      </c>
      <c r="K507" s="9">
        <v>44575</v>
      </c>
      <c r="L507" s="2">
        <v>93000</v>
      </c>
      <c r="M507" s="2" t="s">
        <v>27</v>
      </c>
      <c r="N507" s="2" t="s">
        <v>28</v>
      </c>
      <c r="O507" s="2" t="s">
        <v>28</v>
      </c>
      <c r="P507" s="2">
        <v>0</v>
      </c>
      <c r="Q507" s="2">
        <v>5134</v>
      </c>
      <c r="R507" s="9">
        <v>44827</v>
      </c>
      <c r="S507" s="2">
        <v>1080</v>
      </c>
      <c r="T507" s="2">
        <v>57</v>
      </c>
      <c r="U507" s="2">
        <v>0</v>
      </c>
      <c r="V507" s="2" t="s">
        <v>29</v>
      </c>
      <c r="W507" s="2">
        <v>0</v>
      </c>
      <c r="X507" s="2" t="s">
        <v>311</v>
      </c>
      <c r="Y507" s="6" t="str" cm="1">
        <f t="array" ref="Y507">_xlfn.IFS(Table1[[#This Row],[Duration in Seconds]]&lt;120,"Very short",Table1[[#This Row],[Duration in Seconds]]&lt;360,"Short",Table1[[#This Row],[Duration in Seconds]]&lt;600,"Medium",Table1[[#This Row],[Duration in Seconds]]&lt;1800,"Long",Table1[[#This Row],[Duration in Seconds]]&gt;1800,"Very Long")</f>
        <v>Very Long</v>
      </c>
    </row>
    <row r="508" spans="1:25" x14ac:dyDescent="0.3">
      <c r="A508" s="18" t="s">
        <v>1262</v>
      </c>
      <c r="B508" s="54">
        <v>526196</v>
      </c>
      <c r="C508" s="2" t="s">
        <v>1263</v>
      </c>
      <c r="D508" s="2" t="s">
        <v>1264</v>
      </c>
      <c r="E508" s="2" t="s">
        <v>1265</v>
      </c>
      <c r="F508" s="2" t="s">
        <v>86</v>
      </c>
      <c r="G508" s="6">
        <v>187000</v>
      </c>
      <c r="H508" s="6">
        <v>40557696</v>
      </c>
      <c r="I508" s="15">
        <v>2.8240740740740739E-3</v>
      </c>
      <c r="J508" s="8">
        <v>244</v>
      </c>
      <c r="K508" s="9">
        <v>43133</v>
      </c>
      <c r="L508" s="6">
        <v>6300</v>
      </c>
      <c r="M508" s="2" t="s">
        <v>27</v>
      </c>
      <c r="N508" s="2" t="s">
        <v>29</v>
      </c>
      <c r="O508" s="2" t="s">
        <v>28</v>
      </c>
      <c r="P508" s="2">
        <v>0</v>
      </c>
      <c r="Q508" s="6">
        <v>219</v>
      </c>
      <c r="R508" s="9">
        <v>44738</v>
      </c>
      <c r="S508" s="2">
        <v>2160</v>
      </c>
      <c r="T508" s="6">
        <v>129</v>
      </c>
      <c r="U508" s="6">
        <v>42</v>
      </c>
      <c r="V508" s="2" t="s">
        <v>29</v>
      </c>
      <c r="W508" s="2">
        <v>0</v>
      </c>
      <c r="X508" s="2" t="s">
        <v>1425</v>
      </c>
      <c r="Y508" s="6" t="str" cm="1">
        <f t="array" ref="Y508">_xlfn.IFS(Table1[[#This Row],[Duration in Seconds]]&lt;120,"Very short",Table1[[#This Row],[Duration in Seconds]]&lt;360,"Short",Table1[[#This Row],[Duration in Seconds]]&lt;600,"Medium",Table1[[#This Row],[Duration in Seconds]]&lt;1800,"Long",Table1[[#This Row],[Duration in Seconds]]&gt;1800,"Very Long")</f>
        <v>Short</v>
      </c>
    </row>
    <row r="509" spans="1:25" x14ac:dyDescent="0.3">
      <c r="A509" s="18" t="s">
        <v>2147</v>
      </c>
      <c r="B509" s="54">
        <v>3689493</v>
      </c>
      <c r="C509" s="2" t="s">
        <v>2148</v>
      </c>
      <c r="D509" s="2" t="s">
        <v>33</v>
      </c>
      <c r="E509" s="2" t="s">
        <v>34</v>
      </c>
      <c r="F509" s="2" t="s">
        <v>26</v>
      </c>
      <c r="G509" s="2">
        <v>2250000</v>
      </c>
      <c r="H509" s="6">
        <v>134771915</v>
      </c>
      <c r="I509" s="15">
        <v>0.33124999999999999</v>
      </c>
      <c r="J509" s="8">
        <v>28620</v>
      </c>
      <c r="K509" s="22">
        <v>44285</v>
      </c>
      <c r="L509" s="2">
        <v>145615</v>
      </c>
      <c r="M509" s="2" t="s">
        <v>27</v>
      </c>
      <c r="N509" s="2" t="s">
        <v>28</v>
      </c>
      <c r="O509" s="2" t="s">
        <v>28</v>
      </c>
      <c r="P509" s="2">
        <v>3</v>
      </c>
      <c r="Q509" s="2">
        <v>4300</v>
      </c>
      <c r="R509" s="9">
        <v>44826</v>
      </c>
      <c r="S509" s="2">
        <v>1080</v>
      </c>
      <c r="T509" s="2">
        <v>171</v>
      </c>
      <c r="U509" s="2">
        <v>7</v>
      </c>
      <c r="V509" s="2" t="s">
        <v>29</v>
      </c>
      <c r="W509" s="2">
        <v>8</v>
      </c>
      <c r="X509" s="2" t="s">
        <v>2195</v>
      </c>
      <c r="Y509" s="6" t="str" cm="1">
        <f t="array" ref="Y509">_xlfn.IFS(Table1[[#This Row],[Duration in Seconds]]&lt;120,"Very short",Table1[[#This Row],[Duration in Seconds]]&lt;360,"Short",Table1[[#This Row],[Duration in Seconds]]&lt;600,"Medium",Table1[[#This Row],[Duration in Seconds]]&lt;1800,"Long",Table1[[#This Row],[Duration in Seconds]]&gt;1800,"Very Long")</f>
        <v>Very Long</v>
      </c>
    </row>
    <row r="510" spans="1:25" x14ac:dyDescent="0.3">
      <c r="A510" s="18" t="s">
        <v>2881</v>
      </c>
      <c r="B510" s="54">
        <v>65043</v>
      </c>
      <c r="C510" s="2" t="s">
        <v>2882</v>
      </c>
      <c r="D510" s="2" t="s">
        <v>2749</v>
      </c>
      <c r="E510" s="2" t="s">
        <v>2750</v>
      </c>
      <c r="F510" s="2" t="s">
        <v>26</v>
      </c>
      <c r="G510" s="2">
        <v>437000</v>
      </c>
      <c r="H510" s="2">
        <v>40888565</v>
      </c>
      <c r="I510" s="15">
        <v>3.6689814814814814E-3</v>
      </c>
      <c r="J510" s="8">
        <v>317</v>
      </c>
      <c r="K510" s="9">
        <v>44728</v>
      </c>
      <c r="L510" s="2">
        <v>4600</v>
      </c>
      <c r="M510" s="2" t="s">
        <v>2565</v>
      </c>
      <c r="N510" s="2" t="s">
        <v>29</v>
      </c>
      <c r="O510" s="2" t="s">
        <v>28</v>
      </c>
      <c r="P510" s="2">
        <v>0</v>
      </c>
      <c r="Q510" s="2">
        <v>177</v>
      </c>
      <c r="R510" s="9">
        <v>44793</v>
      </c>
      <c r="S510" s="2">
        <v>2160</v>
      </c>
      <c r="T510" s="2">
        <v>452</v>
      </c>
      <c r="U510" s="2">
        <v>14</v>
      </c>
      <c r="V510" s="2" t="s">
        <v>29</v>
      </c>
      <c r="W510" s="2">
        <v>2</v>
      </c>
      <c r="X510" s="2" t="s">
        <v>2973</v>
      </c>
      <c r="Y510" s="6" t="str" cm="1">
        <f t="array" ref="Y510">_xlfn.IFS(Table1[[#This Row],[Duration in Seconds]]&lt;120,"Very short",Table1[[#This Row],[Duration in Seconds]]&lt;360,"Short",Table1[[#This Row],[Duration in Seconds]]&lt;600,"Medium",Table1[[#This Row],[Duration in Seconds]]&lt;1800,"Long",Table1[[#This Row],[Duration in Seconds]]&gt;1800,"Very Long")</f>
        <v>Short</v>
      </c>
    </row>
    <row r="511" spans="1:25" x14ac:dyDescent="0.3">
      <c r="A511" s="18" t="s">
        <v>2667</v>
      </c>
      <c r="B511" s="54">
        <v>53415</v>
      </c>
      <c r="C511" s="21" t="s">
        <v>2668</v>
      </c>
      <c r="D511" s="21" t="s">
        <v>2669</v>
      </c>
      <c r="E511" s="21" t="s">
        <v>2670</v>
      </c>
      <c r="F511" s="21" t="s">
        <v>26</v>
      </c>
      <c r="G511" s="6">
        <v>413000</v>
      </c>
      <c r="H511" s="6">
        <v>98041092</v>
      </c>
      <c r="I511" s="15">
        <v>7.719907407407408E-3</v>
      </c>
      <c r="J511" s="8">
        <v>667</v>
      </c>
      <c r="K511" s="9">
        <v>44817</v>
      </c>
      <c r="L511" s="6">
        <v>2500</v>
      </c>
      <c r="M511" s="21" t="s">
        <v>2565</v>
      </c>
      <c r="N511" s="21" t="s">
        <v>29</v>
      </c>
      <c r="O511" s="21" t="s">
        <v>28</v>
      </c>
      <c r="P511" s="21">
        <v>1</v>
      </c>
      <c r="Q511" s="6">
        <v>72</v>
      </c>
      <c r="R511" s="9">
        <v>44826</v>
      </c>
      <c r="S511" s="6">
        <v>1080</v>
      </c>
      <c r="T511" s="6">
        <v>509</v>
      </c>
      <c r="U511" s="6">
        <v>15</v>
      </c>
      <c r="V511" s="21" t="s">
        <v>29</v>
      </c>
      <c r="W511" s="6">
        <v>3</v>
      </c>
      <c r="X511" s="2" t="s">
        <v>2835</v>
      </c>
      <c r="Y511" s="6" t="str" cm="1">
        <f t="array" ref="Y511">_xlfn.IFS(Table1[[#This Row],[Duration in Seconds]]&lt;120,"Very short",Table1[[#This Row],[Duration in Seconds]]&lt;360,"Short",Table1[[#This Row],[Duration in Seconds]]&lt;600,"Medium",Table1[[#This Row],[Duration in Seconds]]&lt;1800,"Long",Table1[[#This Row],[Duration in Seconds]]&gt;1800,"Very Long")</f>
        <v>Long</v>
      </c>
    </row>
    <row r="512" spans="1:25" x14ac:dyDescent="0.3">
      <c r="A512" s="18" t="s">
        <v>269</v>
      </c>
      <c r="B512" s="54">
        <v>83084</v>
      </c>
      <c r="C512" s="2" t="s">
        <v>270</v>
      </c>
      <c r="D512" s="2" t="s">
        <v>267</v>
      </c>
      <c r="E512" s="2" t="s">
        <v>268</v>
      </c>
      <c r="F512" s="2" t="s">
        <v>54</v>
      </c>
      <c r="G512" s="2">
        <v>5860000</v>
      </c>
      <c r="H512" s="2">
        <v>810537624</v>
      </c>
      <c r="I512" s="15">
        <v>4.6064814814814814E-3</v>
      </c>
      <c r="J512" s="8">
        <v>398</v>
      </c>
      <c r="K512" s="9">
        <v>44610</v>
      </c>
      <c r="L512" s="2">
        <v>2300</v>
      </c>
      <c r="M512" s="2" t="s">
        <v>27</v>
      </c>
      <c r="N512" s="2" t="s">
        <v>28</v>
      </c>
      <c r="O512" s="2" t="s">
        <v>28</v>
      </c>
      <c r="P512" s="2">
        <v>0</v>
      </c>
      <c r="Q512" s="2">
        <v>195</v>
      </c>
      <c r="R512" s="9">
        <v>44801</v>
      </c>
      <c r="S512" s="2">
        <v>1080</v>
      </c>
      <c r="T512" s="2">
        <v>207</v>
      </c>
      <c r="U512" s="2">
        <v>15</v>
      </c>
      <c r="V512" s="2" t="s">
        <v>29</v>
      </c>
      <c r="W512" s="2">
        <v>0</v>
      </c>
      <c r="X512" s="2" t="s">
        <v>30</v>
      </c>
      <c r="Y512" s="6" t="str" cm="1">
        <f t="array" ref="Y512">_xlfn.IFS(Table1[[#This Row],[Duration in Seconds]]&lt;120,"Very short",Table1[[#This Row],[Duration in Seconds]]&lt;360,"Short",Table1[[#This Row],[Duration in Seconds]]&lt;600,"Medium",Table1[[#This Row],[Duration in Seconds]]&lt;1800,"Long",Table1[[#This Row],[Duration in Seconds]]&gt;1800,"Very Long")</f>
        <v>Medium</v>
      </c>
    </row>
    <row r="513" spans="1:25" x14ac:dyDescent="0.3">
      <c r="A513" s="18" t="s">
        <v>386</v>
      </c>
      <c r="B513" s="54">
        <v>18133727</v>
      </c>
      <c r="C513" s="2" t="s">
        <v>387</v>
      </c>
      <c r="D513" s="2" t="s">
        <v>388</v>
      </c>
      <c r="E513" s="2" t="s">
        <v>389</v>
      </c>
      <c r="F513" s="2" t="s">
        <v>26</v>
      </c>
      <c r="G513" s="2">
        <v>7690000</v>
      </c>
      <c r="H513" s="2">
        <v>3170530914</v>
      </c>
      <c r="I513" s="15">
        <v>0.01</v>
      </c>
      <c r="J513" s="8">
        <v>864</v>
      </c>
      <c r="K513" s="9">
        <v>43337</v>
      </c>
      <c r="L513" s="2">
        <v>615000</v>
      </c>
      <c r="M513" s="2" t="s">
        <v>73</v>
      </c>
      <c r="N513" s="2" t="s">
        <v>29</v>
      </c>
      <c r="O513" s="2" t="s">
        <v>28</v>
      </c>
      <c r="P513" s="2">
        <v>0</v>
      </c>
      <c r="Q513" s="2">
        <v>8297</v>
      </c>
      <c r="R513" s="9">
        <v>44827</v>
      </c>
      <c r="S513" s="2">
        <v>1080</v>
      </c>
      <c r="T513" s="2">
        <v>1200</v>
      </c>
      <c r="U513" s="2">
        <v>9</v>
      </c>
      <c r="V513" s="2" t="s">
        <v>29</v>
      </c>
      <c r="W513" s="2">
        <v>0</v>
      </c>
      <c r="X513" s="2" t="s">
        <v>311</v>
      </c>
      <c r="Y513" s="6" t="str" cm="1">
        <f t="array" ref="Y513">_xlfn.IFS(Table1[[#This Row],[Duration in Seconds]]&lt;120,"Very short",Table1[[#This Row],[Duration in Seconds]]&lt;360,"Short",Table1[[#This Row],[Duration in Seconds]]&lt;600,"Medium",Table1[[#This Row],[Duration in Seconds]]&lt;1800,"Long",Table1[[#This Row],[Duration in Seconds]]&gt;1800,"Very Long")</f>
        <v>Long</v>
      </c>
    </row>
    <row r="514" spans="1:25" x14ac:dyDescent="0.3">
      <c r="A514" s="18" t="s">
        <v>2534</v>
      </c>
      <c r="B514" s="54">
        <v>4667426</v>
      </c>
      <c r="C514" s="2" t="s">
        <v>2535</v>
      </c>
      <c r="D514" s="2" t="s">
        <v>2501</v>
      </c>
      <c r="E514" s="2" t="s">
        <v>2502</v>
      </c>
      <c r="F514" s="2" t="s">
        <v>26</v>
      </c>
      <c r="G514" s="2">
        <v>40300000</v>
      </c>
      <c r="H514" s="5">
        <v>743233716</v>
      </c>
      <c r="I514" s="15">
        <v>1.1273148148148148E-2</v>
      </c>
      <c r="J514" s="8">
        <v>974</v>
      </c>
      <c r="K514" s="9">
        <v>44160</v>
      </c>
      <c r="L514" s="2">
        <v>5600</v>
      </c>
      <c r="M514" s="2" t="s">
        <v>27</v>
      </c>
      <c r="N514" s="2" t="s">
        <v>29</v>
      </c>
      <c r="O514" s="2" t="s">
        <v>28</v>
      </c>
      <c r="P514" s="2">
        <v>1</v>
      </c>
      <c r="Q514" s="2">
        <v>812</v>
      </c>
      <c r="R514" s="9">
        <v>44826</v>
      </c>
      <c r="S514" s="2">
        <v>1080</v>
      </c>
      <c r="T514" s="2">
        <v>1200</v>
      </c>
      <c r="U514" s="2">
        <v>100</v>
      </c>
      <c r="V514" s="2" t="s">
        <v>29</v>
      </c>
      <c r="W514" s="2">
        <v>2</v>
      </c>
      <c r="X514" s="2" t="s">
        <v>2560</v>
      </c>
      <c r="Y514" s="6" t="str" cm="1">
        <f t="array" ref="Y514">_xlfn.IFS(Table1[[#This Row],[Duration in Seconds]]&lt;120,"Very short",Table1[[#This Row],[Duration in Seconds]]&lt;360,"Short",Table1[[#This Row],[Duration in Seconds]]&lt;600,"Medium",Table1[[#This Row],[Duration in Seconds]]&lt;1800,"Long",Table1[[#This Row],[Duration in Seconds]]&gt;1800,"Very Long")</f>
        <v>Long</v>
      </c>
    </row>
    <row r="515" spans="1:25" x14ac:dyDescent="0.3">
      <c r="A515" s="18" t="s">
        <v>2046</v>
      </c>
      <c r="B515" s="54">
        <v>1038332</v>
      </c>
      <c r="C515" s="2" t="s">
        <v>2047</v>
      </c>
      <c r="D515" s="2" t="s">
        <v>2048</v>
      </c>
      <c r="E515" s="2" t="s">
        <v>2049</v>
      </c>
      <c r="F515" s="2" t="s">
        <v>26</v>
      </c>
      <c r="G515" s="2">
        <v>42400</v>
      </c>
      <c r="H515" s="6">
        <v>2968295</v>
      </c>
      <c r="I515" s="15">
        <v>5.5324074074074069E-3</v>
      </c>
      <c r="J515" s="8">
        <v>478</v>
      </c>
      <c r="K515" s="22">
        <v>44675</v>
      </c>
      <c r="L515" s="2">
        <v>7500</v>
      </c>
      <c r="M515" s="2" t="s">
        <v>27</v>
      </c>
      <c r="N515" s="2" t="s">
        <v>28</v>
      </c>
      <c r="O515" s="2" t="s">
        <v>28</v>
      </c>
      <c r="P515" s="2">
        <v>3</v>
      </c>
      <c r="Q515" s="2">
        <v>359</v>
      </c>
      <c r="R515" s="9">
        <v>44813</v>
      </c>
      <c r="S515" s="2">
        <v>1080</v>
      </c>
      <c r="T515" s="2">
        <v>54</v>
      </c>
      <c r="U515" s="2">
        <v>7</v>
      </c>
      <c r="V515" s="2" t="s">
        <v>29</v>
      </c>
      <c r="W515" s="2">
        <v>1</v>
      </c>
      <c r="X515" s="2" t="s">
        <v>2195</v>
      </c>
      <c r="Y515" s="6" t="str" cm="1">
        <f t="array" ref="Y515">_xlfn.IFS(Table1[[#This Row],[Duration in Seconds]]&lt;120,"Very short",Table1[[#This Row],[Duration in Seconds]]&lt;360,"Short",Table1[[#This Row],[Duration in Seconds]]&lt;600,"Medium",Table1[[#This Row],[Duration in Seconds]]&lt;1800,"Long",Table1[[#This Row],[Duration in Seconds]]&gt;1800,"Very Long")</f>
        <v>Medium</v>
      </c>
    </row>
    <row r="516" spans="1:25" x14ac:dyDescent="0.3">
      <c r="A516" s="18" t="s">
        <v>2909</v>
      </c>
      <c r="B516" s="54">
        <v>339221</v>
      </c>
      <c r="C516" s="2" t="s">
        <v>2910</v>
      </c>
      <c r="D516" s="2" t="s">
        <v>2907</v>
      </c>
      <c r="E516" s="2" t="s">
        <v>2908</v>
      </c>
      <c r="F516" s="2" t="s">
        <v>2852</v>
      </c>
      <c r="G516" s="2">
        <v>4400000</v>
      </c>
      <c r="H516" s="2">
        <v>1200886529</v>
      </c>
      <c r="I516" s="15">
        <v>1.3356481481481483E-2</v>
      </c>
      <c r="J516" s="8">
        <v>1154</v>
      </c>
      <c r="K516" s="9">
        <v>44816</v>
      </c>
      <c r="L516" s="2">
        <v>4600</v>
      </c>
      <c r="M516" s="2" t="s">
        <v>27</v>
      </c>
      <c r="N516" s="2" t="s">
        <v>28</v>
      </c>
      <c r="O516" s="2" t="s">
        <v>28</v>
      </c>
      <c r="P516" s="2">
        <v>0</v>
      </c>
      <c r="Q516" s="2">
        <v>375</v>
      </c>
      <c r="R516" s="9">
        <v>44824</v>
      </c>
      <c r="S516" s="2">
        <v>1080</v>
      </c>
      <c r="T516" s="2">
        <v>1342</v>
      </c>
      <c r="U516" s="2">
        <v>99</v>
      </c>
      <c r="V516" s="2" t="s">
        <v>29</v>
      </c>
      <c r="W516" s="2">
        <v>2</v>
      </c>
      <c r="X516" s="2" t="s">
        <v>2973</v>
      </c>
      <c r="Y516" s="6" t="str" cm="1">
        <f t="array" ref="Y516">_xlfn.IFS(Table1[[#This Row],[Duration in Seconds]]&lt;120,"Very short",Table1[[#This Row],[Duration in Seconds]]&lt;360,"Short",Table1[[#This Row],[Duration in Seconds]]&lt;600,"Medium",Table1[[#This Row],[Duration in Seconds]]&lt;1800,"Long",Table1[[#This Row],[Duration in Seconds]]&gt;1800,"Very Long")</f>
        <v>Long</v>
      </c>
    </row>
    <row r="517" spans="1:25" x14ac:dyDescent="0.3">
      <c r="A517" s="18" t="s">
        <v>2703</v>
      </c>
      <c r="B517" s="54">
        <v>11509</v>
      </c>
      <c r="C517" s="21" t="s">
        <v>2704</v>
      </c>
      <c r="D517" s="21" t="s">
        <v>2705</v>
      </c>
      <c r="E517" s="21" t="s">
        <v>2706</v>
      </c>
      <c r="F517" s="21" t="s">
        <v>54</v>
      </c>
      <c r="G517" s="6">
        <v>2610000</v>
      </c>
      <c r="H517" s="6">
        <v>203171516</v>
      </c>
      <c r="I517" s="15">
        <v>6.9907407407407409E-3</v>
      </c>
      <c r="J517" s="8">
        <v>604</v>
      </c>
      <c r="K517" s="9">
        <v>44815</v>
      </c>
      <c r="L517" s="6">
        <v>306</v>
      </c>
      <c r="M517" s="21" t="s">
        <v>73</v>
      </c>
      <c r="N517" s="21" t="s">
        <v>29</v>
      </c>
      <c r="O517" s="21" t="s">
        <v>28</v>
      </c>
      <c r="P517" s="21">
        <v>1</v>
      </c>
      <c r="Q517" s="6">
        <v>26</v>
      </c>
      <c r="R517" s="9">
        <v>44827</v>
      </c>
      <c r="S517" s="6">
        <v>1080</v>
      </c>
      <c r="T517" s="6">
        <v>311</v>
      </c>
      <c r="U517" s="6">
        <v>8</v>
      </c>
      <c r="V517" s="21" t="s">
        <v>29</v>
      </c>
      <c r="W517" s="6">
        <v>0</v>
      </c>
      <c r="X517" s="2" t="s">
        <v>2835</v>
      </c>
      <c r="Y517" s="6" t="str" cm="1">
        <f t="array" ref="Y517">_xlfn.IFS(Table1[[#This Row],[Duration in Seconds]]&lt;120,"Very short",Table1[[#This Row],[Duration in Seconds]]&lt;360,"Short",Table1[[#This Row],[Duration in Seconds]]&lt;600,"Medium",Table1[[#This Row],[Duration in Seconds]]&lt;1800,"Long",Table1[[#This Row],[Duration in Seconds]]&gt;1800,"Very Long")</f>
        <v>Long</v>
      </c>
    </row>
    <row r="518" spans="1:25" x14ac:dyDescent="0.3">
      <c r="A518" s="18" t="s">
        <v>2823</v>
      </c>
      <c r="B518" s="54">
        <v>166019</v>
      </c>
      <c r="C518" s="21" t="s">
        <v>2824</v>
      </c>
      <c r="D518" s="21" t="s">
        <v>2825</v>
      </c>
      <c r="E518" s="21" t="s">
        <v>2826</v>
      </c>
      <c r="F518" s="21" t="s">
        <v>26</v>
      </c>
      <c r="G518" s="6">
        <v>237000</v>
      </c>
      <c r="H518" s="6">
        <v>37413743</v>
      </c>
      <c r="I518" s="17">
        <v>8.0092592592592594E-3</v>
      </c>
      <c r="J518" s="8">
        <v>692</v>
      </c>
      <c r="K518" s="9">
        <v>44818</v>
      </c>
      <c r="L518" s="6">
        <v>6200</v>
      </c>
      <c r="M518" s="21" t="s">
        <v>2565</v>
      </c>
      <c r="N518" s="21" t="s">
        <v>29</v>
      </c>
      <c r="O518" s="21" t="s">
        <v>28</v>
      </c>
      <c r="P518" s="21">
        <v>1</v>
      </c>
      <c r="Q518" s="6">
        <v>323</v>
      </c>
      <c r="R518" s="9">
        <v>44825</v>
      </c>
      <c r="S518" s="6">
        <v>1080</v>
      </c>
      <c r="T518" s="6">
        <v>483</v>
      </c>
      <c r="U518" s="6">
        <v>26</v>
      </c>
      <c r="V518" s="21" t="s">
        <v>29</v>
      </c>
      <c r="W518" s="6">
        <v>0</v>
      </c>
      <c r="X518" s="2" t="s">
        <v>2835</v>
      </c>
      <c r="Y518" s="6" t="str" cm="1">
        <f t="array" ref="Y518">_xlfn.IFS(Table1[[#This Row],[Duration in Seconds]]&lt;120,"Very short",Table1[[#This Row],[Duration in Seconds]]&lt;360,"Short",Table1[[#This Row],[Duration in Seconds]]&lt;600,"Medium",Table1[[#This Row],[Duration in Seconds]]&lt;1800,"Long",Table1[[#This Row],[Duration in Seconds]]&gt;1800,"Very Long")</f>
        <v>Long</v>
      </c>
    </row>
    <row r="519" spans="1:25" x14ac:dyDescent="0.3">
      <c r="A519" s="18" t="s">
        <v>307</v>
      </c>
      <c r="B519" s="54">
        <v>9440437</v>
      </c>
      <c r="C519" s="2" t="s">
        <v>308</v>
      </c>
      <c r="D519" s="2" t="s">
        <v>309</v>
      </c>
      <c r="E519" s="2" t="s">
        <v>310</v>
      </c>
      <c r="F519" s="2" t="s">
        <v>26</v>
      </c>
      <c r="G519" s="2">
        <v>4290000</v>
      </c>
      <c r="H519" s="2">
        <v>379667831</v>
      </c>
      <c r="I519" s="15">
        <v>0</v>
      </c>
      <c r="J519" s="8">
        <v>0</v>
      </c>
      <c r="K519" s="9">
        <v>43532</v>
      </c>
      <c r="L519" s="2">
        <v>505000</v>
      </c>
      <c r="M519" s="2" t="s">
        <v>27</v>
      </c>
      <c r="N519" s="2" t="s">
        <v>28</v>
      </c>
      <c r="O519" s="2" t="s">
        <v>28</v>
      </c>
      <c r="P519" s="2">
        <v>2</v>
      </c>
      <c r="Q519" s="2">
        <v>8664</v>
      </c>
      <c r="R519" s="9">
        <v>44825</v>
      </c>
      <c r="S519" s="2">
        <v>1080</v>
      </c>
      <c r="T519" s="2">
        <v>668</v>
      </c>
      <c r="U519" s="2">
        <v>30</v>
      </c>
      <c r="V519" s="2" t="s">
        <v>28</v>
      </c>
      <c r="W519" s="2">
        <v>2</v>
      </c>
      <c r="X519" s="2" t="s">
        <v>311</v>
      </c>
      <c r="Y519" s="6" t="str" cm="1">
        <f t="array" ref="Y519">_xlfn.IFS(Table1[[#This Row],[Duration in Seconds]]&lt;120,"Very short",Table1[[#This Row],[Duration in Seconds]]&lt;360,"Short",Table1[[#This Row],[Duration in Seconds]]&lt;600,"Medium",Table1[[#This Row],[Duration in Seconds]]&lt;1800,"Long",Table1[[#This Row],[Duration in Seconds]]&gt;1800,"Very Long")</f>
        <v>Very short</v>
      </c>
    </row>
    <row r="520" spans="1:25" x14ac:dyDescent="0.3">
      <c r="A520" s="18" t="s">
        <v>394</v>
      </c>
      <c r="B520" s="54">
        <v>2309754298</v>
      </c>
      <c r="C520" s="2" t="s">
        <v>395</v>
      </c>
      <c r="D520" s="2" t="s">
        <v>396</v>
      </c>
      <c r="E520" s="2" t="s">
        <v>397</v>
      </c>
      <c r="F520" s="2" t="s">
        <v>26</v>
      </c>
      <c r="G520" s="2">
        <v>28900000</v>
      </c>
      <c r="H520" s="2">
        <v>14642218779</v>
      </c>
      <c r="I520" s="15">
        <v>2.5000000000000001E-3</v>
      </c>
      <c r="J520" s="8">
        <v>216</v>
      </c>
      <c r="K520" s="9">
        <v>42801</v>
      </c>
      <c r="L520" s="2">
        <v>19000000</v>
      </c>
      <c r="M520" s="2" t="s">
        <v>27</v>
      </c>
      <c r="N520" s="2" t="s">
        <v>28</v>
      </c>
      <c r="O520" s="2" t="s">
        <v>28</v>
      </c>
      <c r="P520" s="2">
        <v>0</v>
      </c>
      <c r="Q520" s="2">
        <v>607470</v>
      </c>
      <c r="R520" s="9">
        <v>44827</v>
      </c>
      <c r="S520" s="2">
        <v>1080</v>
      </c>
      <c r="T520" s="2">
        <v>73</v>
      </c>
      <c r="U520" s="2">
        <v>35</v>
      </c>
      <c r="V520" s="2" t="s">
        <v>29</v>
      </c>
      <c r="W520" s="2">
        <v>0</v>
      </c>
      <c r="X520" s="2" t="s">
        <v>311</v>
      </c>
      <c r="Y520" s="6" t="str" cm="1">
        <f t="array" ref="Y520">_xlfn.IFS(Table1[[#This Row],[Duration in Seconds]]&lt;120,"Very short",Table1[[#This Row],[Duration in Seconds]]&lt;360,"Short",Table1[[#This Row],[Duration in Seconds]]&lt;600,"Medium",Table1[[#This Row],[Duration in Seconds]]&lt;1800,"Long",Table1[[#This Row],[Duration in Seconds]]&gt;1800,"Very Long")</f>
        <v>Short</v>
      </c>
    </row>
    <row r="521" spans="1:25" x14ac:dyDescent="0.3">
      <c r="A521" s="18" t="s">
        <v>2558</v>
      </c>
      <c r="B521" s="54">
        <v>491455</v>
      </c>
      <c r="C521" s="2" t="s">
        <v>2559</v>
      </c>
      <c r="D521" s="2" t="s">
        <v>2520</v>
      </c>
      <c r="E521" s="2" t="s">
        <v>2521</v>
      </c>
      <c r="F521" s="2" t="s">
        <v>26</v>
      </c>
      <c r="G521" s="2">
        <v>11000000</v>
      </c>
      <c r="H521" s="5">
        <v>336836583</v>
      </c>
      <c r="I521" s="17">
        <v>7.8819444444444432E-3</v>
      </c>
      <c r="J521" s="8">
        <v>681</v>
      </c>
      <c r="K521" s="9">
        <v>44821</v>
      </c>
      <c r="L521" s="2">
        <v>17000</v>
      </c>
      <c r="M521" s="2" t="s">
        <v>73</v>
      </c>
      <c r="N521" s="2" t="s">
        <v>29</v>
      </c>
      <c r="O521" s="2" t="s">
        <v>28</v>
      </c>
      <c r="P521" s="2">
        <v>3</v>
      </c>
      <c r="Q521" s="2">
        <v>759</v>
      </c>
      <c r="R521" s="9">
        <v>44827</v>
      </c>
      <c r="S521" s="2">
        <v>1080</v>
      </c>
      <c r="T521" s="2">
        <v>400</v>
      </c>
      <c r="U521" s="2">
        <v>17</v>
      </c>
      <c r="V521" s="2" t="s">
        <v>29</v>
      </c>
      <c r="W521" s="2">
        <v>1</v>
      </c>
      <c r="X521" s="2" t="s">
        <v>2560</v>
      </c>
      <c r="Y521" s="6" t="str" cm="1">
        <f t="array" ref="Y521">_xlfn.IFS(Table1[[#This Row],[Duration in Seconds]]&lt;120,"Very short",Table1[[#This Row],[Duration in Seconds]]&lt;360,"Short",Table1[[#This Row],[Duration in Seconds]]&lt;600,"Medium",Table1[[#This Row],[Duration in Seconds]]&lt;1800,"Long",Table1[[#This Row],[Duration in Seconds]]&gt;1800,"Very Long")</f>
        <v>Long</v>
      </c>
    </row>
    <row r="522" spans="1:25" x14ac:dyDescent="0.3">
      <c r="A522" s="18" t="s">
        <v>2129</v>
      </c>
      <c r="B522" s="54">
        <v>119278111</v>
      </c>
      <c r="C522" s="2" t="s">
        <v>3115</v>
      </c>
      <c r="D522" s="2" t="s">
        <v>2130</v>
      </c>
      <c r="E522" s="2" t="s">
        <v>2131</v>
      </c>
      <c r="F522" s="2" t="s">
        <v>2029</v>
      </c>
      <c r="G522" s="2">
        <v>4360000</v>
      </c>
      <c r="H522" s="6">
        <v>1337090448</v>
      </c>
      <c r="I522" s="15">
        <v>0.1111111111111111</v>
      </c>
      <c r="J522" s="8">
        <v>9600</v>
      </c>
      <c r="K522" s="22">
        <v>40848</v>
      </c>
      <c r="L522" s="2">
        <v>125000</v>
      </c>
      <c r="M522" s="2" t="s">
        <v>27</v>
      </c>
      <c r="N522" s="2" t="s">
        <v>29</v>
      </c>
      <c r="O522" s="2" t="s">
        <v>28</v>
      </c>
      <c r="P522" s="2">
        <v>3</v>
      </c>
      <c r="Q522" s="2">
        <v>13000</v>
      </c>
      <c r="R522" s="9">
        <v>44827</v>
      </c>
      <c r="S522" s="2">
        <v>1080</v>
      </c>
      <c r="T522" s="2">
        <v>3397</v>
      </c>
      <c r="U522" s="2">
        <v>134</v>
      </c>
      <c r="V522" s="2" t="s">
        <v>29</v>
      </c>
      <c r="W522" s="2">
        <v>5</v>
      </c>
      <c r="X522" s="2" t="s">
        <v>2195</v>
      </c>
      <c r="Y522" s="6" t="str" cm="1">
        <f t="array" ref="Y522">_xlfn.IFS(Table1[[#This Row],[Duration in Seconds]]&lt;120,"Very short",Table1[[#This Row],[Duration in Seconds]]&lt;360,"Short",Table1[[#This Row],[Duration in Seconds]]&lt;600,"Medium",Table1[[#This Row],[Duration in Seconds]]&lt;1800,"Long",Table1[[#This Row],[Duration in Seconds]]&gt;1800,"Very Long")</f>
        <v>Very Long</v>
      </c>
    </row>
    <row r="523" spans="1:25" x14ac:dyDescent="0.3">
      <c r="A523" s="18" t="s">
        <v>2637</v>
      </c>
      <c r="B523" s="54">
        <v>131122</v>
      </c>
      <c r="C523" s="21" t="s">
        <v>2638</v>
      </c>
      <c r="D523" s="21" t="s">
        <v>1479</v>
      </c>
      <c r="E523" s="21" t="s">
        <v>2639</v>
      </c>
      <c r="F523" s="21" t="s">
        <v>26</v>
      </c>
      <c r="G523" s="6">
        <v>1610000</v>
      </c>
      <c r="H523" s="6">
        <v>645949376</v>
      </c>
      <c r="I523" s="15">
        <v>1.0972222222222223E-2</v>
      </c>
      <c r="J523" s="8">
        <v>948</v>
      </c>
      <c r="K523" s="9">
        <v>44819</v>
      </c>
      <c r="L523" s="6">
        <v>2400</v>
      </c>
      <c r="M523" s="21" t="s">
        <v>27</v>
      </c>
      <c r="N523" s="21" t="s">
        <v>29</v>
      </c>
      <c r="O523" s="21" t="s">
        <v>28</v>
      </c>
      <c r="P523" s="21">
        <v>1</v>
      </c>
      <c r="Q523" s="6">
        <v>119</v>
      </c>
      <c r="R523" s="9">
        <v>44825</v>
      </c>
      <c r="S523" s="6">
        <v>1080</v>
      </c>
      <c r="T523" s="6">
        <v>2090</v>
      </c>
      <c r="U523" s="6">
        <v>14</v>
      </c>
      <c r="V523" s="21" t="s">
        <v>29</v>
      </c>
      <c r="W523" s="6">
        <v>8</v>
      </c>
      <c r="X523" s="2" t="s">
        <v>2835</v>
      </c>
      <c r="Y523" s="6" t="str" cm="1">
        <f t="array" ref="Y523">_xlfn.IFS(Table1[[#This Row],[Duration in Seconds]]&lt;120,"Very short",Table1[[#This Row],[Duration in Seconds]]&lt;360,"Short",Table1[[#This Row],[Duration in Seconds]]&lt;600,"Medium",Table1[[#This Row],[Duration in Seconds]]&lt;1800,"Long",Table1[[#This Row],[Duration in Seconds]]&gt;1800,"Very Long")</f>
        <v>Long</v>
      </c>
    </row>
    <row r="524" spans="1:25" x14ac:dyDescent="0.3">
      <c r="A524" s="18" t="s">
        <v>2179</v>
      </c>
      <c r="B524" s="54">
        <v>1300171</v>
      </c>
      <c r="C524" s="2" t="s">
        <v>3116</v>
      </c>
      <c r="D524" s="2" t="s">
        <v>33</v>
      </c>
      <c r="E524" s="2" t="s">
        <v>34</v>
      </c>
      <c r="F524" s="2" t="s">
        <v>26</v>
      </c>
      <c r="G524" s="2">
        <v>2250000</v>
      </c>
      <c r="H524" s="6">
        <v>134771915</v>
      </c>
      <c r="I524" s="17">
        <v>2.2916666666666667E-3</v>
      </c>
      <c r="J524" s="8">
        <v>198</v>
      </c>
      <c r="K524" s="22">
        <v>44678</v>
      </c>
      <c r="L524" s="2">
        <v>50938</v>
      </c>
      <c r="M524" s="2" t="s">
        <v>27</v>
      </c>
      <c r="N524" s="2" t="s">
        <v>28</v>
      </c>
      <c r="O524" s="2" t="s">
        <v>28</v>
      </c>
      <c r="P524" s="2">
        <v>4</v>
      </c>
      <c r="Q524" s="2">
        <v>3200</v>
      </c>
      <c r="R524" s="9">
        <v>44826</v>
      </c>
      <c r="S524" s="2">
        <v>1080</v>
      </c>
      <c r="T524" s="2">
        <v>171</v>
      </c>
      <c r="U524" s="2">
        <v>7</v>
      </c>
      <c r="V524" s="2" t="s">
        <v>28</v>
      </c>
      <c r="W524" s="2">
        <v>8</v>
      </c>
      <c r="X524" s="2" t="s">
        <v>2195</v>
      </c>
      <c r="Y524" s="6" t="str" cm="1">
        <f t="array" ref="Y524">_xlfn.IFS(Table1[[#This Row],[Duration in Seconds]]&lt;120,"Very short",Table1[[#This Row],[Duration in Seconds]]&lt;360,"Short",Table1[[#This Row],[Duration in Seconds]]&lt;600,"Medium",Table1[[#This Row],[Duration in Seconds]]&lt;1800,"Long",Table1[[#This Row],[Duration in Seconds]]&gt;1800,"Very Long")</f>
        <v>Short</v>
      </c>
    </row>
    <row r="525" spans="1:25" x14ac:dyDescent="0.3">
      <c r="A525" s="18" t="s">
        <v>35</v>
      </c>
      <c r="B525" s="54">
        <v>1619864</v>
      </c>
      <c r="C525" s="2" t="s">
        <v>36</v>
      </c>
      <c r="D525" s="2" t="s">
        <v>37</v>
      </c>
      <c r="E525" s="2" t="s">
        <v>38</v>
      </c>
      <c r="F525" s="2" t="s">
        <v>26</v>
      </c>
      <c r="G525" s="2">
        <v>693000</v>
      </c>
      <c r="H525" s="2">
        <v>59728733</v>
      </c>
      <c r="I525" s="15">
        <v>2.0138888888888888E-3</v>
      </c>
      <c r="J525" s="8">
        <v>174</v>
      </c>
      <c r="K525" s="9">
        <v>44468</v>
      </c>
      <c r="L525" s="2">
        <v>47000</v>
      </c>
      <c r="M525" s="2" t="s">
        <v>39</v>
      </c>
      <c r="N525" s="2" t="s">
        <v>29</v>
      </c>
      <c r="O525" s="2" t="s">
        <v>28</v>
      </c>
      <c r="P525" s="2">
        <v>3</v>
      </c>
      <c r="Q525" s="2">
        <v>2454</v>
      </c>
      <c r="R525" s="9">
        <v>44829</v>
      </c>
      <c r="S525" s="2">
        <v>1080</v>
      </c>
      <c r="T525" s="2">
        <v>317</v>
      </c>
      <c r="U525" s="2">
        <v>4</v>
      </c>
      <c r="V525" s="2" t="s">
        <v>29</v>
      </c>
      <c r="W525" s="2">
        <v>2</v>
      </c>
      <c r="X525" s="2" t="s">
        <v>30</v>
      </c>
      <c r="Y525" s="6" t="str" cm="1">
        <f t="array" ref="Y525">_xlfn.IFS(Table1[[#This Row],[Duration in Seconds]]&lt;120,"Very short",Table1[[#This Row],[Duration in Seconds]]&lt;360,"Short",Table1[[#This Row],[Duration in Seconds]]&lt;600,"Medium",Table1[[#This Row],[Duration in Seconds]]&lt;1800,"Long",Table1[[#This Row],[Duration in Seconds]]&gt;1800,"Very Long")</f>
        <v>Short</v>
      </c>
    </row>
    <row r="526" spans="1:25" x14ac:dyDescent="0.3">
      <c r="A526" s="18" t="s">
        <v>2546</v>
      </c>
      <c r="B526" s="54">
        <v>2831982</v>
      </c>
      <c r="C526" s="2" t="s">
        <v>2547</v>
      </c>
      <c r="D526" s="2" t="s">
        <v>2510</v>
      </c>
      <c r="E526" s="2" t="s">
        <v>2511</v>
      </c>
      <c r="F526" s="2" t="s">
        <v>26</v>
      </c>
      <c r="G526" s="2">
        <v>341000</v>
      </c>
      <c r="H526" s="5">
        <v>518683927</v>
      </c>
      <c r="I526" s="15">
        <v>2.7777777777777776E-2</v>
      </c>
      <c r="J526" s="8">
        <v>2400</v>
      </c>
      <c r="K526" s="9">
        <v>44825</v>
      </c>
      <c r="L526" s="2">
        <v>142000</v>
      </c>
      <c r="M526" s="2" t="s">
        <v>73</v>
      </c>
      <c r="N526" s="2" t="s">
        <v>29</v>
      </c>
      <c r="O526" s="2" t="s">
        <v>28</v>
      </c>
      <c r="P526" s="2">
        <v>3</v>
      </c>
      <c r="Q526" s="5">
        <v>4692</v>
      </c>
      <c r="R526" s="9">
        <v>44825</v>
      </c>
      <c r="S526" s="2">
        <v>1080</v>
      </c>
      <c r="T526" s="2">
        <v>250</v>
      </c>
      <c r="U526" s="2">
        <v>5</v>
      </c>
      <c r="V526" s="2" t="s">
        <v>29</v>
      </c>
      <c r="W526" s="2">
        <v>1</v>
      </c>
      <c r="X526" s="2" t="s">
        <v>2560</v>
      </c>
      <c r="Y526" s="6" t="str" cm="1">
        <f t="array" ref="Y526">_xlfn.IFS(Table1[[#This Row],[Duration in Seconds]]&lt;120,"Very short",Table1[[#This Row],[Duration in Seconds]]&lt;360,"Short",Table1[[#This Row],[Duration in Seconds]]&lt;600,"Medium",Table1[[#This Row],[Duration in Seconds]]&lt;1800,"Long",Table1[[#This Row],[Duration in Seconds]]&gt;1800,"Very Long")</f>
        <v>Very Long</v>
      </c>
    </row>
    <row r="527" spans="1:25" x14ac:dyDescent="0.3">
      <c r="A527" s="18" t="s">
        <v>140</v>
      </c>
      <c r="B527" s="54">
        <v>610050</v>
      </c>
      <c r="C527" s="2" t="s">
        <v>141</v>
      </c>
      <c r="D527" s="2" t="s">
        <v>142</v>
      </c>
      <c r="E527" s="2" t="s">
        <v>143</v>
      </c>
      <c r="F527" s="2" t="s">
        <v>26</v>
      </c>
      <c r="G527" s="2">
        <v>743000</v>
      </c>
      <c r="H527" s="2">
        <v>270408503</v>
      </c>
      <c r="I527" s="15">
        <v>2.5115740740740741E-3</v>
      </c>
      <c r="J527" s="8">
        <v>217</v>
      </c>
      <c r="K527" s="9">
        <v>44444</v>
      </c>
      <c r="L527" s="2">
        <v>25000</v>
      </c>
      <c r="M527" s="2" t="s">
        <v>39</v>
      </c>
      <c r="N527" s="2" t="s">
        <v>29</v>
      </c>
      <c r="O527" s="2" t="s">
        <v>28</v>
      </c>
      <c r="P527" s="2">
        <v>2</v>
      </c>
      <c r="Q527" s="2">
        <v>202</v>
      </c>
      <c r="R527" s="9">
        <v>44467</v>
      </c>
      <c r="S527" s="2">
        <v>1080</v>
      </c>
      <c r="T527" s="2">
        <v>301</v>
      </c>
      <c r="U527" s="2">
        <v>30</v>
      </c>
      <c r="V527" s="2" t="s">
        <v>29</v>
      </c>
      <c r="W527" s="2">
        <v>0</v>
      </c>
      <c r="X527" s="2" t="s">
        <v>30</v>
      </c>
      <c r="Y527" s="6" t="str" cm="1">
        <f t="array" ref="Y527">_xlfn.IFS(Table1[[#This Row],[Duration in Seconds]]&lt;120,"Very short",Table1[[#This Row],[Duration in Seconds]]&lt;360,"Short",Table1[[#This Row],[Duration in Seconds]]&lt;600,"Medium",Table1[[#This Row],[Duration in Seconds]]&lt;1800,"Long",Table1[[#This Row],[Duration in Seconds]]&gt;1800,"Very Long")</f>
        <v>Short</v>
      </c>
    </row>
    <row r="528" spans="1:25" x14ac:dyDescent="0.3">
      <c r="A528" s="18" t="s">
        <v>107</v>
      </c>
      <c r="B528" s="54">
        <v>25666162</v>
      </c>
      <c r="C528" s="2" t="s">
        <v>108</v>
      </c>
      <c r="D528" s="2" t="s">
        <v>109</v>
      </c>
      <c r="E528" s="2" t="s">
        <v>110</v>
      </c>
      <c r="F528" s="2" t="s">
        <v>54</v>
      </c>
      <c r="G528" s="2">
        <v>969000</v>
      </c>
      <c r="H528" s="2">
        <v>414511633</v>
      </c>
      <c r="I528" s="15">
        <v>9.4907407407407408E-4</v>
      </c>
      <c r="J528" s="8">
        <v>82</v>
      </c>
      <c r="K528" s="9">
        <v>43449</v>
      </c>
      <c r="L528" s="2">
        <v>126000</v>
      </c>
      <c r="M528" s="2" t="s">
        <v>73</v>
      </c>
      <c r="N528" s="2" t="s">
        <v>28</v>
      </c>
      <c r="O528" s="2" t="s">
        <v>28</v>
      </c>
      <c r="P528" s="2">
        <v>0</v>
      </c>
      <c r="Q528" s="2">
        <v>3090</v>
      </c>
      <c r="R528" s="9">
        <v>44709</v>
      </c>
      <c r="S528" s="2">
        <v>720</v>
      </c>
      <c r="T528" s="2">
        <v>5700</v>
      </c>
      <c r="U528" s="2">
        <v>1</v>
      </c>
      <c r="V528" s="2" t="s">
        <v>29</v>
      </c>
      <c r="W528" s="2">
        <v>0</v>
      </c>
      <c r="X528" s="2" t="s">
        <v>30</v>
      </c>
      <c r="Y528" s="6" t="str" cm="1">
        <f t="array" ref="Y528">_xlfn.IFS(Table1[[#This Row],[Duration in Seconds]]&lt;120,"Very short",Table1[[#This Row],[Duration in Seconds]]&lt;360,"Short",Table1[[#This Row],[Duration in Seconds]]&lt;600,"Medium",Table1[[#This Row],[Duration in Seconds]]&lt;1800,"Long",Table1[[#This Row],[Duration in Seconds]]&gt;1800,"Very Long")</f>
        <v>Very short</v>
      </c>
    </row>
    <row r="529" spans="1:25" x14ac:dyDescent="0.3">
      <c r="A529" s="18" t="s">
        <v>2076</v>
      </c>
      <c r="B529" s="54">
        <v>9189228</v>
      </c>
      <c r="C529" s="2" t="s">
        <v>2077</v>
      </c>
      <c r="D529" s="2" t="s">
        <v>2078</v>
      </c>
      <c r="E529" s="2" t="s">
        <v>2079</v>
      </c>
      <c r="F529" s="2" t="s">
        <v>26</v>
      </c>
      <c r="G529" s="2">
        <v>1950000</v>
      </c>
      <c r="H529" s="6">
        <v>128933710</v>
      </c>
      <c r="I529" s="15">
        <v>5.4050925925925924E-3</v>
      </c>
      <c r="J529" s="8">
        <v>467</v>
      </c>
      <c r="K529" s="22">
        <v>44643</v>
      </c>
      <c r="L529" s="2">
        <v>684000</v>
      </c>
      <c r="M529" s="2" t="s">
        <v>73</v>
      </c>
      <c r="N529" s="2" t="s">
        <v>28</v>
      </c>
      <c r="O529" s="2" t="s">
        <v>28</v>
      </c>
      <c r="P529" s="2">
        <v>0</v>
      </c>
      <c r="Q529" s="2">
        <v>10000</v>
      </c>
      <c r="R529" s="9">
        <v>44827</v>
      </c>
      <c r="S529" s="2">
        <v>1080</v>
      </c>
      <c r="T529" s="2">
        <v>91</v>
      </c>
      <c r="U529" s="2">
        <v>1</v>
      </c>
      <c r="V529" s="2" t="s">
        <v>29</v>
      </c>
      <c r="W529" s="2">
        <v>1</v>
      </c>
      <c r="X529" s="2" t="s">
        <v>2195</v>
      </c>
      <c r="Y529" s="6" t="str" cm="1">
        <f t="array" ref="Y529">_xlfn.IFS(Table1[[#This Row],[Duration in Seconds]]&lt;120,"Very short",Table1[[#This Row],[Duration in Seconds]]&lt;360,"Short",Table1[[#This Row],[Duration in Seconds]]&lt;600,"Medium",Table1[[#This Row],[Duration in Seconds]]&lt;1800,"Long",Table1[[#This Row],[Duration in Seconds]]&gt;1800,"Very Long")</f>
        <v>Medium</v>
      </c>
    </row>
    <row r="530" spans="1:25" x14ac:dyDescent="0.3">
      <c r="A530" s="18" t="s">
        <v>2803</v>
      </c>
      <c r="B530" s="54">
        <v>1807795</v>
      </c>
      <c r="C530" s="21" t="s">
        <v>2804</v>
      </c>
      <c r="D530" s="21" t="s">
        <v>2805</v>
      </c>
      <c r="E530" s="21" t="s">
        <v>2806</v>
      </c>
      <c r="F530" s="21" t="s">
        <v>26</v>
      </c>
      <c r="G530" s="6">
        <v>8490000</v>
      </c>
      <c r="H530" s="6">
        <v>3656969808</v>
      </c>
      <c r="I530" s="15">
        <v>1.1597222222222222E-2</v>
      </c>
      <c r="J530" s="8">
        <v>1002</v>
      </c>
      <c r="K530" s="9">
        <v>44817</v>
      </c>
      <c r="L530" s="6">
        <v>27000</v>
      </c>
      <c r="M530" s="21" t="s">
        <v>27</v>
      </c>
      <c r="N530" s="21" t="s">
        <v>28</v>
      </c>
      <c r="O530" s="21" t="s">
        <v>28</v>
      </c>
      <c r="P530" s="21">
        <v>0</v>
      </c>
      <c r="Q530" s="6">
        <v>4200</v>
      </c>
      <c r="R530" s="9">
        <v>44824</v>
      </c>
      <c r="S530" s="6">
        <v>2160</v>
      </c>
      <c r="T530" s="6">
        <v>1622</v>
      </c>
      <c r="U530" s="6">
        <v>34</v>
      </c>
      <c r="V530" s="21" t="s">
        <v>29</v>
      </c>
      <c r="W530" s="6">
        <v>0</v>
      </c>
      <c r="X530" s="2" t="s">
        <v>2835</v>
      </c>
      <c r="Y530" s="6" t="str" cm="1">
        <f t="array" ref="Y530">_xlfn.IFS(Table1[[#This Row],[Duration in Seconds]]&lt;120,"Very short",Table1[[#This Row],[Duration in Seconds]]&lt;360,"Short",Table1[[#This Row],[Duration in Seconds]]&lt;600,"Medium",Table1[[#This Row],[Duration in Seconds]]&lt;1800,"Long",Table1[[#This Row],[Duration in Seconds]]&gt;1800,"Very Long")</f>
        <v>Long</v>
      </c>
    </row>
    <row r="531" spans="1:25" x14ac:dyDescent="0.3">
      <c r="A531" s="18" t="s">
        <v>2771</v>
      </c>
      <c r="B531" s="54">
        <v>1024389</v>
      </c>
      <c r="C531" s="21" t="s">
        <v>2772</v>
      </c>
      <c r="D531" s="21" t="s">
        <v>2773</v>
      </c>
      <c r="E531" s="21" t="s">
        <v>2774</v>
      </c>
      <c r="F531" s="21" t="s">
        <v>54</v>
      </c>
      <c r="G531" s="6">
        <v>2270000</v>
      </c>
      <c r="H531" s="6">
        <v>214105955</v>
      </c>
      <c r="I531" s="17">
        <v>8.1365740740740738E-3</v>
      </c>
      <c r="J531" s="8">
        <v>703</v>
      </c>
      <c r="K531" s="9">
        <v>44818</v>
      </c>
      <c r="L531" s="6">
        <v>25000</v>
      </c>
      <c r="M531" s="21" t="s">
        <v>2565</v>
      </c>
      <c r="N531" s="21" t="s">
        <v>29</v>
      </c>
      <c r="O531" s="21" t="s">
        <v>28</v>
      </c>
      <c r="P531" s="21">
        <v>1</v>
      </c>
      <c r="Q531" s="6">
        <v>389</v>
      </c>
      <c r="R531" s="9">
        <v>44825</v>
      </c>
      <c r="S531" s="6">
        <v>1080</v>
      </c>
      <c r="T531" s="6">
        <v>94</v>
      </c>
      <c r="U531" s="6">
        <v>13</v>
      </c>
      <c r="V531" s="21" t="s">
        <v>28</v>
      </c>
      <c r="W531" s="6">
        <v>2</v>
      </c>
      <c r="X531" s="2" t="s">
        <v>2835</v>
      </c>
      <c r="Y531" s="6" t="str" cm="1">
        <f t="array" ref="Y531">_xlfn.IFS(Table1[[#This Row],[Duration in Seconds]]&lt;120,"Very short",Table1[[#This Row],[Duration in Seconds]]&lt;360,"Short",Table1[[#This Row],[Duration in Seconds]]&lt;600,"Medium",Table1[[#This Row],[Duration in Seconds]]&lt;1800,"Long",Table1[[#This Row],[Duration in Seconds]]&gt;1800,"Very Long")</f>
        <v>Long</v>
      </c>
    </row>
    <row r="532" spans="1:25" x14ac:dyDescent="0.3">
      <c r="A532" s="18" t="s">
        <v>2120</v>
      </c>
      <c r="B532" s="54">
        <v>22285719</v>
      </c>
      <c r="C532" s="2" t="s">
        <v>3117</v>
      </c>
      <c r="D532" s="2" t="s">
        <v>1393</v>
      </c>
      <c r="E532" s="2" t="s">
        <v>1337</v>
      </c>
      <c r="F532" s="2" t="s">
        <v>26</v>
      </c>
      <c r="G532" s="2">
        <v>11300000</v>
      </c>
      <c r="H532" s="6">
        <v>1397233080</v>
      </c>
      <c r="I532" s="15">
        <v>5.5092592592592589E-3</v>
      </c>
      <c r="J532" s="8">
        <v>476</v>
      </c>
      <c r="K532" s="22">
        <v>44035</v>
      </c>
      <c r="L532" s="2">
        <v>2200000</v>
      </c>
      <c r="M532" s="2" t="s">
        <v>73</v>
      </c>
      <c r="N532" s="2" t="s">
        <v>29</v>
      </c>
      <c r="O532" s="2" t="s">
        <v>28</v>
      </c>
      <c r="P532" s="2">
        <v>0</v>
      </c>
      <c r="Q532" s="2">
        <v>79000</v>
      </c>
      <c r="R532" s="9">
        <v>44826</v>
      </c>
      <c r="S532" s="2">
        <v>2160</v>
      </c>
      <c r="T532" s="2">
        <v>179</v>
      </c>
      <c r="U532" s="2">
        <v>31</v>
      </c>
      <c r="V532" s="2" t="s">
        <v>28</v>
      </c>
      <c r="W532" s="2">
        <v>1</v>
      </c>
      <c r="X532" s="2" t="s">
        <v>2195</v>
      </c>
      <c r="Y532" s="6" t="str" cm="1">
        <f t="array" ref="Y532">_xlfn.IFS(Table1[[#This Row],[Duration in Seconds]]&lt;120,"Very short",Table1[[#This Row],[Duration in Seconds]]&lt;360,"Short",Table1[[#This Row],[Duration in Seconds]]&lt;600,"Medium",Table1[[#This Row],[Duration in Seconds]]&lt;1800,"Long",Table1[[#This Row],[Duration in Seconds]]&gt;1800,"Very Long")</f>
        <v>Medium</v>
      </c>
    </row>
    <row r="533" spans="1:25" x14ac:dyDescent="0.3">
      <c r="A533" s="18" t="s">
        <v>2799</v>
      </c>
      <c r="B533" s="54">
        <v>2585764</v>
      </c>
      <c r="C533" s="21" t="s">
        <v>2800</v>
      </c>
      <c r="D533" s="21" t="s">
        <v>2801</v>
      </c>
      <c r="E533" s="21" t="s">
        <v>2802</v>
      </c>
      <c r="F533" s="21" t="s">
        <v>26</v>
      </c>
      <c r="G533" s="6">
        <v>618000</v>
      </c>
      <c r="H533" s="6">
        <v>68376813</v>
      </c>
      <c r="I533" s="17">
        <v>8.7847222222222233E-3</v>
      </c>
      <c r="J533" s="8">
        <v>759</v>
      </c>
      <c r="K533" s="9">
        <v>44815</v>
      </c>
      <c r="L533" s="6">
        <v>34000</v>
      </c>
      <c r="M533" s="21" t="s">
        <v>27</v>
      </c>
      <c r="N533" s="21" t="s">
        <v>29</v>
      </c>
      <c r="O533" s="21" t="s">
        <v>28</v>
      </c>
      <c r="P533" s="21">
        <v>0</v>
      </c>
      <c r="Q533" s="6">
        <v>2200</v>
      </c>
      <c r="R533" s="9">
        <v>44828</v>
      </c>
      <c r="S533" s="6">
        <v>2160</v>
      </c>
      <c r="T533" s="6">
        <v>331</v>
      </c>
      <c r="U533" s="6">
        <v>33</v>
      </c>
      <c r="V533" s="21" t="s">
        <v>29</v>
      </c>
      <c r="W533" s="6">
        <v>0</v>
      </c>
      <c r="X533" s="2" t="s">
        <v>2835</v>
      </c>
      <c r="Y533" s="6" t="str" cm="1">
        <f t="array" ref="Y533">_xlfn.IFS(Table1[[#This Row],[Duration in Seconds]]&lt;120,"Very short",Table1[[#This Row],[Duration in Seconds]]&lt;360,"Short",Table1[[#This Row],[Duration in Seconds]]&lt;600,"Medium",Table1[[#This Row],[Duration in Seconds]]&lt;1800,"Long",Table1[[#This Row],[Duration in Seconds]]&gt;1800,"Very Long")</f>
        <v>Long</v>
      </c>
    </row>
    <row r="534" spans="1:25" x14ac:dyDescent="0.3">
      <c r="A534" s="18" t="s">
        <v>2193</v>
      </c>
      <c r="B534" s="54">
        <v>198286476</v>
      </c>
      <c r="C534" s="2" t="s">
        <v>2194</v>
      </c>
      <c r="D534" s="2" t="s">
        <v>2191</v>
      </c>
      <c r="E534" s="2" t="s">
        <v>2192</v>
      </c>
      <c r="F534" s="2" t="s">
        <v>2029</v>
      </c>
      <c r="G534" s="2">
        <v>101000000</v>
      </c>
      <c r="H534" s="6">
        <v>17372805168</v>
      </c>
      <c r="I534" s="17">
        <v>0.52708333333333335</v>
      </c>
      <c r="J534" s="8">
        <v>45540</v>
      </c>
      <c r="K534" s="22">
        <v>44283</v>
      </c>
      <c r="L534" s="2">
        <v>6100000</v>
      </c>
      <c r="M534" s="2" t="s">
        <v>27</v>
      </c>
      <c r="N534" s="2" t="s">
        <v>28</v>
      </c>
      <c r="O534" s="2" t="s">
        <v>28</v>
      </c>
      <c r="P534" s="2">
        <v>0</v>
      </c>
      <c r="Q534" s="2">
        <v>239000</v>
      </c>
      <c r="R534" s="9">
        <v>44827</v>
      </c>
      <c r="S534" s="2">
        <v>1080</v>
      </c>
      <c r="T534" s="2">
        <v>728</v>
      </c>
      <c r="U534" s="2">
        <v>7</v>
      </c>
      <c r="V534" s="2" t="s">
        <v>29</v>
      </c>
      <c r="W534" s="2">
        <v>1</v>
      </c>
      <c r="X534" s="2" t="s">
        <v>2195</v>
      </c>
      <c r="Y534" s="6" t="str" cm="1">
        <f t="array" ref="Y534">_xlfn.IFS(Table1[[#This Row],[Duration in Seconds]]&lt;120,"Very short",Table1[[#This Row],[Duration in Seconds]]&lt;360,"Short",Table1[[#This Row],[Duration in Seconds]]&lt;600,"Medium",Table1[[#This Row],[Duration in Seconds]]&lt;1800,"Long",Table1[[#This Row],[Duration in Seconds]]&gt;1800,"Very Long")</f>
        <v>Very Long</v>
      </c>
    </row>
    <row r="535" spans="1:25" x14ac:dyDescent="0.3">
      <c r="A535" s="18" t="s">
        <v>2763</v>
      </c>
      <c r="B535" s="54">
        <v>213628</v>
      </c>
      <c r="C535" s="21" t="s">
        <v>2764</v>
      </c>
      <c r="D535" s="21" t="s">
        <v>2765</v>
      </c>
      <c r="E535" s="21" t="s">
        <v>2766</v>
      </c>
      <c r="F535" s="21" t="s">
        <v>26</v>
      </c>
      <c r="G535" s="6">
        <v>927000</v>
      </c>
      <c r="H535" s="6">
        <v>181115489</v>
      </c>
      <c r="I535" s="17">
        <v>7.9976851851851858E-3</v>
      </c>
      <c r="J535" s="8">
        <v>691</v>
      </c>
      <c r="K535" s="9">
        <v>44818</v>
      </c>
      <c r="L535" s="6">
        <v>9800</v>
      </c>
      <c r="M535" s="21" t="s">
        <v>27</v>
      </c>
      <c r="N535" s="21" t="s">
        <v>28</v>
      </c>
      <c r="O535" s="21" t="s">
        <v>29</v>
      </c>
      <c r="P535" s="21">
        <v>0</v>
      </c>
      <c r="Q535" s="6">
        <v>568</v>
      </c>
      <c r="R535" s="9">
        <v>44824</v>
      </c>
      <c r="S535" s="6">
        <v>1080</v>
      </c>
      <c r="T535" s="6">
        <v>602</v>
      </c>
      <c r="U535" s="6">
        <v>20</v>
      </c>
      <c r="V535" s="21" t="s">
        <v>29</v>
      </c>
      <c r="W535" s="6">
        <v>0</v>
      </c>
      <c r="X535" s="2" t="s">
        <v>2835</v>
      </c>
      <c r="Y535" s="6" t="str" cm="1">
        <f t="array" ref="Y535">_xlfn.IFS(Table1[[#This Row],[Duration in Seconds]]&lt;120,"Very short",Table1[[#This Row],[Duration in Seconds]]&lt;360,"Short",Table1[[#This Row],[Duration in Seconds]]&lt;600,"Medium",Table1[[#This Row],[Duration in Seconds]]&lt;1800,"Long",Table1[[#This Row],[Duration in Seconds]]&gt;1800,"Very Long")</f>
        <v>Long</v>
      </c>
    </row>
    <row r="536" spans="1:25" x14ac:dyDescent="0.3">
      <c r="A536" s="18" t="s">
        <v>2172</v>
      </c>
      <c r="B536" s="54">
        <v>201370</v>
      </c>
      <c r="C536" s="2" t="s">
        <v>2173</v>
      </c>
      <c r="D536" s="2" t="s">
        <v>2174</v>
      </c>
      <c r="E536" s="2" t="s">
        <v>2024</v>
      </c>
      <c r="F536" s="2" t="s">
        <v>26</v>
      </c>
      <c r="G536" s="2">
        <v>655000</v>
      </c>
      <c r="H536" s="6">
        <v>61775251</v>
      </c>
      <c r="I536" s="17">
        <v>1.1377314814814814E-2</v>
      </c>
      <c r="J536" s="8">
        <v>983</v>
      </c>
      <c r="K536" s="22">
        <v>44105</v>
      </c>
      <c r="L536" s="2">
        <v>2743</v>
      </c>
      <c r="M536" s="2" t="s">
        <v>27</v>
      </c>
      <c r="N536" s="2" t="s">
        <v>29</v>
      </c>
      <c r="O536" s="2" t="s">
        <v>28</v>
      </c>
      <c r="P536" s="2">
        <v>3</v>
      </c>
      <c r="Q536" s="2">
        <v>87</v>
      </c>
      <c r="R536" s="9">
        <v>44795</v>
      </c>
      <c r="S536" s="2">
        <v>1080</v>
      </c>
      <c r="T536" s="2">
        <v>1497</v>
      </c>
      <c r="U536" s="2">
        <v>83</v>
      </c>
      <c r="V536" s="2" t="s">
        <v>29</v>
      </c>
      <c r="W536" s="2">
        <v>4</v>
      </c>
      <c r="X536" s="2" t="s">
        <v>2195</v>
      </c>
      <c r="Y536" s="6" t="str" cm="1">
        <f t="array" ref="Y536">_xlfn.IFS(Table1[[#This Row],[Duration in Seconds]]&lt;120,"Very short",Table1[[#This Row],[Duration in Seconds]]&lt;360,"Short",Table1[[#This Row],[Duration in Seconds]]&lt;600,"Medium",Table1[[#This Row],[Duration in Seconds]]&lt;1800,"Long",Table1[[#This Row],[Duration in Seconds]]&gt;1800,"Very Long")</f>
        <v>Long</v>
      </c>
    </row>
    <row r="537" spans="1:25" x14ac:dyDescent="0.3">
      <c r="A537" s="18" t="s">
        <v>199</v>
      </c>
      <c r="B537" s="54">
        <v>51365130</v>
      </c>
      <c r="C537" s="2" t="s">
        <v>200</v>
      </c>
      <c r="D537" s="2" t="s">
        <v>201</v>
      </c>
      <c r="E537" s="2" t="s">
        <v>202</v>
      </c>
      <c r="F537" s="2" t="s">
        <v>54</v>
      </c>
      <c r="G537" s="2">
        <v>3940000</v>
      </c>
      <c r="H537" s="2">
        <v>719397800</v>
      </c>
      <c r="I537" s="15">
        <v>1.019675925925926E-2</v>
      </c>
      <c r="J537" s="8">
        <v>881</v>
      </c>
      <c r="K537" s="9">
        <v>44177</v>
      </c>
      <c r="L537" s="2">
        <v>385000</v>
      </c>
      <c r="M537" s="2" t="s">
        <v>27</v>
      </c>
      <c r="N537" s="2" t="s">
        <v>29</v>
      </c>
      <c r="O537" s="2" t="s">
        <v>28</v>
      </c>
      <c r="P537" s="2">
        <v>0</v>
      </c>
      <c r="Q537" s="2">
        <v>3388</v>
      </c>
      <c r="R537" s="9">
        <v>44555</v>
      </c>
      <c r="S537" s="2">
        <v>1080</v>
      </c>
      <c r="T537" s="2">
        <v>2900</v>
      </c>
      <c r="U537" s="2">
        <v>125</v>
      </c>
      <c r="V537" s="2" t="s">
        <v>29</v>
      </c>
      <c r="W537" s="2">
        <v>7</v>
      </c>
      <c r="X537" s="2" t="s">
        <v>30</v>
      </c>
      <c r="Y537" s="6" t="str" cm="1">
        <f t="array" ref="Y537">_xlfn.IFS(Table1[[#This Row],[Duration in Seconds]]&lt;120,"Very short",Table1[[#This Row],[Duration in Seconds]]&lt;360,"Short",Table1[[#This Row],[Duration in Seconds]]&lt;600,"Medium",Table1[[#This Row],[Duration in Seconds]]&lt;1800,"Long",Table1[[#This Row],[Duration in Seconds]]&gt;1800,"Very Long")</f>
        <v>Long</v>
      </c>
    </row>
    <row r="538" spans="1:25" x14ac:dyDescent="0.3">
      <c r="A538" s="18" t="s">
        <v>2731</v>
      </c>
      <c r="B538" s="54">
        <v>847991</v>
      </c>
      <c r="C538" s="21" t="s">
        <v>2732</v>
      </c>
      <c r="D538" s="21" t="s">
        <v>2733</v>
      </c>
      <c r="E538" s="21" t="s">
        <v>2734</v>
      </c>
      <c r="F538" s="21" t="s">
        <v>54</v>
      </c>
      <c r="G538" s="6">
        <v>4790000</v>
      </c>
      <c r="H538" s="6">
        <v>1088678805</v>
      </c>
      <c r="I538" s="15">
        <v>9.2824074074074076E-3</v>
      </c>
      <c r="J538" s="8">
        <v>802</v>
      </c>
      <c r="K538" s="9">
        <v>44811</v>
      </c>
      <c r="L538" s="6">
        <v>34000</v>
      </c>
      <c r="M538" s="21" t="s">
        <v>2565</v>
      </c>
      <c r="N538" s="21" t="s">
        <v>29</v>
      </c>
      <c r="O538" s="21" t="s">
        <v>28</v>
      </c>
      <c r="P538" s="21">
        <v>1</v>
      </c>
      <c r="Q538" s="6">
        <v>452</v>
      </c>
      <c r="R538" s="9">
        <v>44828</v>
      </c>
      <c r="S538" s="6">
        <v>2160</v>
      </c>
      <c r="T538" s="6">
        <v>419</v>
      </c>
      <c r="U538" s="6">
        <v>37</v>
      </c>
      <c r="V538" s="21" t="s">
        <v>29</v>
      </c>
      <c r="W538" s="6">
        <v>4</v>
      </c>
      <c r="X538" s="2" t="s">
        <v>2835</v>
      </c>
      <c r="Y538" s="6" t="str" cm="1">
        <f t="array" ref="Y538">_xlfn.IFS(Table1[[#This Row],[Duration in Seconds]]&lt;120,"Very short",Table1[[#This Row],[Duration in Seconds]]&lt;360,"Short",Table1[[#This Row],[Duration in Seconds]]&lt;600,"Medium",Table1[[#This Row],[Duration in Seconds]]&lt;1800,"Long",Table1[[#This Row],[Duration in Seconds]]&gt;1800,"Very Long")</f>
        <v>Long</v>
      </c>
    </row>
    <row r="539" spans="1:25" x14ac:dyDescent="0.3">
      <c r="A539" s="18" t="s">
        <v>410</v>
      </c>
      <c r="B539" s="54">
        <v>599987</v>
      </c>
      <c r="C539" s="2" t="s">
        <v>411</v>
      </c>
      <c r="D539" s="2" t="s">
        <v>412</v>
      </c>
      <c r="E539" s="2" t="s">
        <v>413</v>
      </c>
      <c r="F539" s="2" t="s">
        <v>26</v>
      </c>
      <c r="G539" s="2">
        <v>1490000</v>
      </c>
      <c r="H539" s="2">
        <v>93832501</v>
      </c>
      <c r="I539" s="15">
        <v>0.39305555555555555</v>
      </c>
      <c r="J539" s="8">
        <v>33960</v>
      </c>
      <c r="K539" s="9">
        <v>44416</v>
      </c>
      <c r="L539" s="2">
        <v>5400</v>
      </c>
      <c r="M539" s="2" t="s">
        <v>73</v>
      </c>
      <c r="N539" s="2" t="s">
        <v>29</v>
      </c>
      <c r="O539" s="2" t="s">
        <v>28</v>
      </c>
      <c r="P539" s="2">
        <v>0</v>
      </c>
      <c r="Q539" s="2">
        <v>177</v>
      </c>
      <c r="R539" s="9">
        <v>44827</v>
      </c>
      <c r="S539" s="2">
        <v>1080</v>
      </c>
      <c r="T539" s="2">
        <v>3000</v>
      </c>
      <c r="U539" s="2">
        <v>60</v>
      </c>
      <c r="V539" s="2" t="s">
        <v>29</v>
      </c>
      <c r="W539" s="2">
        <v>14</v>
      </c>
      <c r="X539" s="2" t="s">
        <v>311</v>
      </c>
      <c r="Y539" s="6" t="str" cm="1">
        <f t="array" ref="Y539">_xlfn.IFS(Table1[[#This Row],[Duration in Seconds]]&lt;120,"Very short",Table1[[#This Row],[Duration in Seconds]]&lt;360,"Short",Table1[[#This Row],[Duration in Seconds]]&lt;600,"Medium",Table1[[#This Row],[Duration in Seconds]]&lt;1800,"Long",Table1[[#This Row],[Duration in Seconds]]&gt;1800,"Very Long")</f>
        <v>Very Long</v>
      </c>
    </row>
    <row r="540" spans="1:25" x14ac:dyDescent="0.3">
      <c r="A540" s="18" t="s">
        <v>2815</v>
      </c>
      <c r="B540" s="54">
        <v>1227483</v>
      </c>
      <c r="C540" s="21" t="s">
        <v>2816</v>
      </c>
      <c r="D540" s="21" t="s">
        <v>2817</v>
      </c>
      <c r="E540" s="21" t="s">
        <v>2818</v>
      </c>
      <c r="F540" s="21" t="s">
        <v>26</v>
      </c>
      <c r="G540" s="6">
        <v>3180000</v>
      </c>
      <c r="H540" s="6">
        <v>613628721</v>
      </c>
      <c r="I540" s="15">
        <v>2.6643518518518521E-2</v>
      </c>
      <c r="J540" s="8">
        <v>2302</v>
      </c>
      <c r="K540" s="9">
        <v>44798</v>
      </c>
      <c r="L540" s="6">
        <v>113000</v>
      </c>
      <c r="M540" s="21" t="s">
        <v>2565</v>
      </c>
      <c r="N540" s="21" t="s">
        <v>29</v>
      </c>
      <c r="O540" s="21" t="s">
        <v>29</v>
      </c>
      <c r="P540" s="21">
        <v>0</v>
      </c>
      <c r="Q540" s="6">
        <v>9500</v>
      </c>
      <c r="R540" s="9">
        <v>44810</v>
      </c>
      <c r="S540" s="6">
        <v>1080</v>
      </c>
      <c r="T540" s="6">
        <v>695</v>
      </c>
      <c r="U540" s="6">
        <v>85</v>
      </c>
      <c r="V540" s="21" t="s">
        <v>29</v>
      </c>
      <c r="W540" s="6">
        <v>1</v>
      </c>
      <c r="X540" s="2" t="s">
        <v>2835</v>
      </c>
      <c r="Y540" s="6" t="str" cm="1">
        <f t="array" ref="Y540">_xlfn.IFS(Table1[[#This Row],[Duration in Seconds]]&lt;120,"Very short",Table1[[#This Row],[Duration in Seconds]]&lt;360,"Short",Table1[[#This Row],[Duration in Seconds]]&lt;600,"Medium",Table1[[#This Row],[Duration in Seconds]]&lt;1800,"Long",Table1[[#This Row],[Duration in Seconds]]&gt;1800,"Very Long")</f>
        <v>Very Long</v>
      </c>
    </row>
    <row r="541" spans="1:25" x14ac:dyDescent="0.3">
      <c r="A541" s="18" t="s">
        <v>65</v>
      </c>
      <c r="B541" s="54">
        <v>5843386</v>
      </c>
      <c r="C541" s="2" t="s">
        <v>66</v>
      </c>
      <c r="D541" s="2" t="s">
        <v>67</v>
      </c>
      <c r="E541" s="2" t="s">
        <v>68</v>
      </c>
      <c r="F541" s="2" t="s">
        <v>26</v>
      </c>
      <c r="G541" s="2">
        <v>2100000</v>
      </c>
      <c r="H541" s="2">
        <v>764541711</v>
      </c>
      <c r="I541" s="15">
        <v>5.9259259259259256E-3</v>
      </c>
      <c r="J541" s="8">
        <v>512</v>
      </c>
      <c r="K541" s="9">
        <v>43426</v>
      </c>
      <c r="L541" s="2">
        <v>122000</v>
      </c>
      <c r="M541" s="2" t="s">
        <v>27</v>
      </c>
      <c r="N541" s="2" t="s">
        <v>28</v>
      </c>
      <c r="O541" s="2" t="s">
        <v>28</v>
      </c>
      <c r="P541" s="2">
        <v>3</v>
      </c>
      <c r="Q541" s="2">
        <v>4054</v>
      </c>
      <c r="R541" s="9">
        <v>44436</v>
      </c>
      <c r="S541" s="2">
        <v>1080</v>
      </c>
      <c r="T541" s="2">
        <v>3300</v>
      </c>
      <c r="U541" s="2">
        <v>61</v>
      </c>
      <c r="V541" s="2" t="s">
        <v>29</v>
      </c>
      <c r="W541" s="2">
        <v>0</v>
      </c>
      <c r="X541" s="2" t="s">
        <v>30</v>
      </c>
      <c r="Y541" s="6" t="str" cm="1">
        <f t="array" ref="Y541">_xlfn.IFS(Table1[[#This Row],[Duration in Seconds]]&lt;120,"Very short",Table1[[#This Row],[Duration in Seconds]]&lt;360,"Short",Table1[[#This Row],[Duration in Seconds]]&lt;600,"Medium",Table1[[#This Row],[Duration in Seconds]]&lt;1800,"Long",Table1[[#This Row],[Duration in Seconds]]&gt;1800,"Very Long")</f>
        <v>Medium</v>
      </c>
    </row>
    <row r="542" spans="1:25" x14ac:dyDescent="0.3">
      <c r="A542" s="18" t="s">
        <v>74</v>
      </c>
      <c r="B542" s="54">
        <v>14060116</v>
      </c>
      <c r="C542" s="2" t="s">
        <v>75</v>
      </c>
      <c r="D542" s="2" t="s">
        <v>76</v>
      </c>
      <c r="E542" s="2" t="s">
        <v>77</v>
      </c>
      <c r="F542" s="2" t="s">
        <v>54</v>
      </c>
      <c r="G542" s="2">
        <v>4320000</v>
      </c>
      <c r="H542" s="2">
        <v>635782829</v>
      </c>
      <c r="I542" s="15">
        <v>7.0254629629629634E-3</v>
      </c>
      <c r="J542" s="8">
        <v>607</v>
      </c>
      <c r="K542" s="9">
        <v>43005</v>
      </c>
      <c r="L542" s="2">
        <v>268000</v>
      </c>
      <c r="M542" s="2" t="s">
        <v>27</v>
      </c>
      <c r="N542" s="2" t="s">
        <v>28</v>
      </c>
      <c r="O542" s="2" t="s">
        <v>28</v>
      </c>
      <c r="P542" s="2">
        <v>3</v>
      </c>
      <c r="Q542" s="2">
        <v>2229</v>
      </c>
      <c r="R542" s="9">
        <v>44831</v>
      </c>
      <c r="S542" s="2">
        <v>1080</v>
      </c>
      <c r="T542" s="2">
        <v>2900</v>
      </c>
      <c r="U542" s="2">
        <v>21</v>
      </c>
      <c r="V542" s="2" t="s">
        <v>29</v>
      </c>
      <c r="W542" s="2">
        <v>7</v>
      </c>
      <c r="X542" s="2" t="s">
        <v>30</v>
      </c>
      <c r="Y542" s="6" t="str" cm="1">
        <f t="array" ref="Y542">_xlfn.IFS(Table1[[#This Row],[Duration in Seconds]]&lt;120,"Very short",Table1[[#This Row],[Duration in Seconds]]&lt;360,"Short",Table1[[#This Row],[Duration in Seconds]]&lt;600,"Medium",Table1[[#This Row],[Duration in Seconds]]&lt;1800,"Long",Table1[[#This Row],[Duration in Seconds]]&gt;1800,"Very Long")</f>
        <v>Long</v>
      </c>
    </row>
    <row r="543" spans="1:25" x14ac:dyDescent="0.3">
      <c r="A543" s="18" t="s">
        <v>2062</v>
      </c>
      <c r="B543" s="54">
        <v>845463</v>
      </c>
      <c r="C543" s="2" t="s">
        <v>2063</v>
      </c>
      <c r="D543" s="2" t="s">
        <v>2064</v>
      </c>
      <c r="E543" s="2" t="s">
        <v>2065</v>
      </c>
      <c r="F543" s="2" t="s">
        <v>2029</v>
      </c>
      <c r="G543" s="2">
        <v>259000</v>
      </c>
      <c r="H543" s="6">
        <v>10864605</v>
      </c>
      <c r="I543" s="15">
        <v>5.4861111111111117E-3</v>
      </c>
      <c r="J543" s="8">
        <v>474</v>
      </c>
      <c r="K543" s="22">
        <v>43326</v>
      </c>
      <c r="L543" s="2">
        <v>13000</v>
      </c>
      <c r="M543" s="2" t="s">
        <v>27</v>
      </c>
      <c r="N543" s="2" t="s">
        <v>28</v>
      </c>
      <c r="O543" s="2" t="s">
        <v>28</v>
      </c>
      <c r="P543" s="2">
        <v>3</v>
      </c>
      <c r="Q543" s="2">
        <v>368</v>
      </c>
      <c r="R543" s="9">
        <v>44827</v>
      </c>
      <c r="S543" s="2">
        <v>1080</v>
      </c>
      <c r="T543" s="2">
        <v>210</v>
      </c>
      <c r="U543" s="2">
        <v>18</v>
      </c>
      <c r="V543" s="2" t="s">
        <v>29</v>
      </c>
      <c r="W543" s="2">
        <v>3</v>
      </c>
      <c r="X543" s="2" t="s">
        <v>2195</v>
      </c>
      <c r="Y543" s="6" t="str" cm="1">
        <f t="array" ref="Y543">_xlfn.IFS(Table1[[#This Row],[Duration in Seconds]]&lt;120,"Very short",Table1[[#This Row],[Duration in Seconds]]&lt;360,"Short",Table1[[#This Row],[Duration in Seconds]]&lt;600,"Medium",Table1[[#This Row],[Duration in Seconds]]&lt;1800,"Long",Table1[[#This Row],[Duration in Seconds]]&gt;1800,"Very Long")</f>
        <v>Medium</v>
      </c>
    </row>
    <row r="544" spans="1:25" x14ac:dyDescent="0.3">
      <c r="A544" s="18" t="s">
        <v>103</v>
      </c>
      <c r="B544" s="54">
        <v>5480254</v>
      </c>
      <c r="C544" s="2" t="s">
        <v>104</v>
      </c>
      <c r="D544" s="2" t="s">
        <v>105</v>
      </c>
      <c r="E544" s="2" t="s">
        <v>106</v>
      </c>
      <c r="F544" s="2" t="s">
        <v>54</v>
      </c>
      <c r="G544" s="2">
        <v>1480000</v>
      </c>
      <c r="H544" s="2">
        <v>191827758</v>
      </c>
      <c r="I544" s="15">
        <v>2.0555555555555556E-2</v>
      </c>
      <c r="J544" s="8">
        <v>1776</v>
      </c>
      <c r="K544" s="9">
        <v>43660</v>
      </c>
      <c r="L544" s="2">
        <v>130000</v>
      </c>
      <c r="M544" s="2" t="s">
        <v>73</v>
      </c>
      <c r="N544" s="2" t="s">
        <v>29</v>
      </c>
      <c r="O544" s="2" t="s">
        <v>28</v>
      </c>
      <c r="P544" s="2">
        <v>0</v>
      </c>
      <c r="Q544" s="2">
        <v>4469</v>
      </c>
      <c r="R544" s="9">
        <v>44822</v>
      </c>
      <c r="S544" s="2">
        <v>360</v>
      </c>
      <c r="T544" s="2">
        <v>2500</v>
      </c>
      <c r="U544" s="2">
        <v>26</v>
      </c>
      <c r="V544" s="2" t="s">
        <v>29</v>
      </c>
      <c r="W544" s="2">
        <v>1</v>
      </c>
      <c r="X544" s="2" t="s">
        <v>30</v>
      </c>
      <c r="Y544" s="6" t="str" cm="1">
        <f t="array" ref="Y544">_xlfn.IFS(Table1[[#This Row],[Duration in Seconds]]&lt;120,"Very short",Table1[[#This Row],[Duration in Seconds]]&lt;360,"Short",Table1[[#This Row],[Duration in Seconds]]&lt;600,"Medium",Table1[[#This Row],[Duration in Seconds]]&lt;1800,"Long",Table1[[#This Row],[Duration in Seconds]]&gt;1800,"Very Long")</f>
        <v>Long</v>
      </c>
    </row>
    <row r="545" spans="1:25" x14ac:dyDescent="0.3">
      <c r="A545" s="18" t="s">
        <v>2939</v>
      </c>
      <c r="B545" s="54">
        <v>10383533</v>
      </c>
      <c r="C545" s="2" t="s">
        <v>2940</v>
      </c>
      <c r="D545" s="2" t="s">
        <v>2368</v>
      </c>
      <c r="E545" s="2" t="s">
        <v>2941</v>
      </c>
      <c r="F545" s="2" t="s">
        <v>2852</v>
      </c>
      <c r="G545" s="2">
        <v>5700000</v>
      </c>
      <c r="H545" s="2">
        <v>1267778130</v>
      </c>
      <c r="I545" s="15">
        <v>5.9143518518518521E-3</v>
      </c>
      <c r="J545" s="8">
        <v>511</v>
      </c>
      <c r="K545" s="9">
        <v>44812</v>
      </c>
      <c r="L545" s="2">
        <v>29000</v>
      </c>
      <c r="M545" s="2" t="s">
        <v>27</v>
      </c>
      <c r="N545" s="2" t="s">
        <v>29</v>
      </c>
      <c r="O545" s="2" t="s">
        <v>28</v>
      </c>
      <c r="P545" s="2">
        <v>0</v>
      </c>
      <c r="Q545" s="2">
        <v>225</v>
      </c>
      <c r="R545" s="9">
        <v>44824</v>
      </c>
      <c r="S545" s="2">
        <v>1080</v>
      </c>
      <c r="T545" s="2">
        <v>261</v>
      </c>
      <c r="U545" s="2">
        <v>3</v>
      </c>
      <c r="V545" s="2" t="s">
        <v>29</v>
      </c>
      <c r="W545" s="2">
        <v>0</v>
      </c>
      <c r="X545" s="2" t="s">
        <v>2973</v>
      </c>
      <c r="Y545" s="6" t="str" cm="1">
        <f t="array" ref="Y545">_xlfn.IFS(Table1[[#This Row],[Duration in Seconds]]&lt;120,"Very short",Table1[[#This Row],[Duration in Seconds]]&lt;360,"Short",Table1[[#This Row],[Duration in Seconds]]&lt;600,"Medium",Table1[[#This Row],[Duration in Seconds]]&lt;1800,"Long",Table1[[#This Row],[Duration in Seconds]]&gt;1800,"Very Long")</f>
        <v>Medium</v>
      </c>
    </row>
    <row r="546" spans="1:25" x14ac:dyDescent="0.3">
      <c r="A546" s="18" t="s">
        <v>1206</v>
      </c>
      <c r="B546" s="54">
        <v>7343451</v>
      </c>
      <c r="C546" s="2" t="s">
        <v>1207</v>
      </c>
      <c r="D546" s="2" t="s">
        <v>1208</v>
      </c>
      <c r="E546" s="2" t="s">
        <v>1209</v>
      </c>
      <c r="F546" s="2" t="s">
        <v>54</v>
      </c>
      <c r="G546" s="6">
        <v>1410000</v>
      </c>
      <c r="H546" s="6">
        <v>227188287</v>
      </c>
      <c r="I546" s="15">
        <v>7.8009259259259256E-3</v>
      </c>
      <c r="J546" s="8">
        <v>674</v>
      </c>
      <c r="K546" s="9">
        <v>44527</v>
      </c>
      <c r="L546" s="6">
        <v>98000</v>
      </c>
      <c r="M546" s="2" t="s">
        <v>27</v>
      </c>
      <c r="N546" s="2" t="s">
        <v>28</v>
      </c>
      <c r="O546" s="2" t="s">
        <v>28</v>
      </c>
      <c r="P546" s="2">
        <v>0</v>
      </c>
      <c r="Q546" s="6">
        <v>7038</v>
      </c>
      <c r="R546" s="9">
        <v>44829</v>
      </c>
      <c r="S546" s="2">
        <v>1080</v>
      </c>
      <c r="T546" s="6">
        <v>175</v>
      </c>
      <c r="U546" s="6">
        <v>1</v>
      </c>
      <c r="V546" s="2" t="s">
        <v>29</v>
      </c>
      <c r="W546" s="2">
        <v>0</v>
      </c>
      <c r="X546" s="2" t="s">
        <v>1425</v>
      </c>
      <c r="Y546" s="6" t="str" cm="1">
        <f t="array" ref="Y546">_xlfn.IFS(Table1[[#This Row],[Duration in Seconds]]&lt;120,"Very short",Table1[[#This Row],[Duration in Seconds]]&lt;360,"Short",Table1[[#This Row],[Duration in Seconds]]&lt;600,"Medium",Table1[[#This Row],[Duration in Seconds]]&lt;1800,"Long",Table1[[#This Row],[Duration in Seconds]]&gt;1800,"Very Long")</f>
        <v>Long</v>
      </c>
    </row>
    <row r="547" spans="1:25" x14ac:dyDescent="0.3">
      <c r="A547" s="18" t="s">
        <v>2767</v>
      </c>
      <c r="B547" s="54">
        <v>1042578</v>
      </c>
      <c r="C547" s="21" t="s">
        <v>2768</v>
      </c>
      <c r="D547" s="21" t="s">
        <v>2769</v>
      </c>
      <c r="E547" s="21" t="s">
        <v>2770</v>
      </c>
      <c r="F547" s="21" t="s">
        <v>86</v>
      </c>
      <c r="G547" s="6">
        <v>1940000</v>
      </c>
      <c r="H547" s="6">
        <v>178533288</v>
      </c>
      <c r="I547" s="15">
        <v>1.2106481481481482E-2</v>
      </c>
      <c r="J547" s="8">
        <v>1046</v>
      </c>
      <c r="K547" s="9">
        <v>44810</v>
      </c>
      <c r="L547" s="6">
        <v>20000</v>
      </c>
      <c r="M547" s="21" t="s">
        <v>2565</v>
      </c>
      <c r="N547" s="21" t="s">
        <v>29</v>
      </c>
      <c r="O547" s="21" t="s">
        <v>28</v>
      </c>
      <c r="P547" s="21">
        <v>1</v>
      </c>
      <c r="Q547" s="6">
        <v>492</v>
      </c>
      <c r="R547" s="9">
        <v>44817</v>
      </c>
      <c r="S547" s="6">
        <v>1080</v>
      </c>
      <c r="T547" s="6">
        <v>80</v>
      </c>
      <c r="U547" s="6">
        <v>3</v>
      </c>
      <c r="V547" s="21" t="s">
        <v>28</v>
      </c>
      <c r="W547" s="6">
        <v>0</v>
      </c>
      <c r="X547" s="2" t="s">
        <v>2835</v>
      </c>
      <c r="Y547" s="6" t="str" cm="1">
        <f t="array" ref="Y547">_xlfn.IFS(Table1[[#This Row],[Duration in Seconds]]&lt;120,"Very short",Table1[[#This Row],[Duration in Seconds]]&lt;360,"Short",Table1[[#This Row],[Duration in Seconds]]&lt;600,"Medium",Table1[[#This Row],[Duration in Seconds]]&lt;1800,"Long",Table1[[#This Row],[Duration in Seconds]]&gt;1800,"Very Long")</f>
        <v>Long</v>
      </c>
    </row>
    <row r="548" spans="1:25" x14ac:dyDescent="0.3">
      <c r="A548" s="18" t="s">
        <v>2582</v>
      </c>
      <c r="B548" s="54">
        <v>99252</v>
      </c>
      <c r="C548" s="21" t="s">
        <v>2583</v>
      </c>
      <c r="D548" s="21" t="s">
        <v>2584</v>
      </c>
      <c r="E548" s="21" t="s">
        <v>2585</v>
      </c>
      <c r="F548" s="21" t="s">
        <v>54</v>
      </c>
      <c r="G548" s="6">
        <v>9930000</v>
      </c>
      <c r="H548" s="6">
        <v>6849344355</v>
      </c>
      <c r="I548" s="15">
        <v>2.6041666666666665E-3</v>
      </c>
      <c r="J548" s="8">
        <v>225</v>
      </c>
      <c r="K548" s="9">
        <v>44819</v>
      </c>
      <c r="L548" s="6">
        <v>1800</v>
      </c>
      <c r="M548" s="21" t="s">
        <v>2565</v>
      </c>
      <c r="N548" s="21" t="s">
        <v>29</v>
      </c>
      <c r="O548" s="21" t="s">
        <v>28</v>
      </c>
      <c r="P548" s="21">
        <v>0</v>
      </c>
      <c r="Q548" s="6">
        <v>48</v>
      </c>
      <c r="R548" s="9">
        <v>44824</v>
      </c>
      <c r="S548" s="6">
        <v>1080</v>
      </c>
      <c r="T548" s="6">
        <v>34347</v>
      </c>
      <c r="U548" s="6">
        <v>1035</v>
      </c>
      <c r="V548" s="21" t="s">
        <v>29</v>
      </c>
      <c r="W548" s="6">
        <v>84</v>
      </c>
      <c r="X548" s="2" t="s">
        <v>2835</v>
      </c>
      <c r="Y548" s="6" t="str" cm="1">
        <f t="array" ref="Y548">_xlfn.IFS(Table1[[#This Row],[Duration in Seconds]]&lt;120,"Very short",Table1[[#This Row],[Duration in Seconds]]&lt;360,"Short",Table1[[#This Row],[Duration in Seconds]]&lt;600,"Medium",Table1[[#This Row],[Duration in Seconds]]&lt;1800,"Long",Table1[[#This Row],[Duration in Seconds]]&gt;1800,"Very Long")</f>
        <v>Short</v>
      </c>
    </row>
    <row r="549" spans="1:25" x14ac:dyDescent="0.3">
      <c r="A549" s="18" t="s">
        <v>450</v>
      </c>
      <c r="B549" s="54">
        <v>35646059</v>
      </c>
      <c r="C549" s="2" t="s">
        <v>451</v>
      </c>
      <c r="D549" s="2" t="s">
        <v>452</v>
      </c>
      <c r="E549" s="2" t="s">
        <v>453</v>
      </c>
      <c r="F549" s="2" t="s">
        <v>26</v>
      </c>
      <c r="G549" s="2">
        <v>1150000</v>
      </c>
      <c r="H549" s="2">
        <v>194164776</v>
      </c>
      <c r="I549" s="15">
        <v>3.8310185185185183E-3</v>
      </c>
      <c r="J549" s="8">
        <v>331</v>
      </c>
      <c r="K549" s="9">
        <v>43686</v>
      </c>
      <c r="L549" s="2">
        <v>881000</v>
      </c>
      <c r="M549" s="2" t="s">
        <v>73</v>
      </c>
      <c r="N549" s="2" t="s">
        <v>28</v>
      </c>
      <c r="O549" s="2" t="s">
        <v>28</v>
      </c>
      <c r="P549" s="2">
        <v>0</v>
      </c>
      <c r="Q549" s="2">
        <v>41225</v>
      </c>
      <c r="R549" s="9">
        <v>44827</v>
      </c>
      <c r="S549" s="2">
        <v>1080</v>
      </c>
      <c r="T549" s="2">
        <v>2000</v>
      </c>
      <c r="U549" s="2">
        <v>2000</v>
      </c>
      <c r="V549" s="2" t="s">
        <v>28</v>
      </c>
      <c r="W549" s="2">
        <v>14</v>
      </c>
      <c r="X549" s="2" t="s">
        <v>311</v>
      </c>
      <c r="Y549" s="6" t="str" cm="1">
        <f t="array" ref="Y549">_xlfn.IFS(Table1[[#This Row],[Duration in Seconds]]&lt;120,"Very short",Table1[[#This Row],[Duration in Seconds]]&lt;360,"Short",Table1[[#This Row],[Duration in Seconds]]&lt;600,"Medium",Table1[[#This Row],[Duration in Seconds]]&lt;1800,"Long",Table1[[#This Row],[Duration in Seconds]]&gt;1800,"Very Long")</f>
        <v>Short</v>
      </c>
    </row>
    <row r="550" spans="1:25" x14ac:dyDescent="0.3">
      <c r="A550" s="18" t="s">
        <v>2655</v>
      </c>
      <c r="B550" s="54">
        <v>17735</v>
      </c>
      <c r="C550" s="21" t="s">
        <v>2656</v>
      </c>
      <c r="D550" s="21" t="s">
        <v>2657</v>
      </c>
      <c r="E550" s="21" t="s">
        <v>2658</v>
      </c>
      <c r="F550" s="21" t="s">
        <v>26</v>
      </c>
      <c r="G550" s="6">
        <v>196000</v>
      </c>
      <c r="H550" s="6">
        <v>20249328</v>
      </c>
      <c r="I550" s="15">
        <v>3.2638888888888891E-3</v>
      </c>
      <c r="J550" s="8">
        <v>282</v>
      </c>
      <c r="K550" s="9">
        <v>44819</v>
      </c>
      <c r="L550" s="6">
        <v>663</v>
      </c>
      <c r="M550" s="21" t="s">
        <v>2565</v>
      </c>
      <c r="N550" s="21" t="s">
        <v>29</v>
      </c>
      <c r="O550" s="21" t="s">
        <v>28</v>
      </c>
      <c r="P550" s="21">
        <v>1</v>
      </c>
      <c r="Q550" s="6">
        <v>132</v>
      </c>
      <c r="R550" s="9">
        <v>44826</v>
      </c>
      <c r="S550" s="6">
        <v>1080</v>
      </c>
      <c r="T550" s="6">
        <v>786</v>
      </c>
      <c r="U550" s="6">
        <v>20</v>
      </c>
      <c r="V550" s="21" t="s">
        <v>29</v>
      </c>
      <c r="W550" s="6">
        <v>1</v>
      </c>
      <c r="X550" s="2" t="s">
        <v>2835</v>
      </c>
      <c r="Y550" s="6" t="str" cm="1">
        <f t="array" ref="Y550">_xlfn.IFS(Table1[[#This Row],[Duration in Seconds]]&lt;120,"Very short",Table1[[#This Row],[Duration in Seconds]]&lt;360,"Short",Table1[[#This Row],[Duration in Seconds]]&lt;600,"Medium",Table1[[#This Row],[Duration in Seconds]]&lt;1800,"Long",Table1[[#This Row],[Duration in Seconds]]&gt;1800,"Very Long")</f>
        <v>Short</v>
      </c>
    </row>
    <row r="551" spans="1:25" x14ac:dyDescent="0.3">
      <c r="A551" s="18" t="s">
        <v>2025</v>
      </c>
      <c r="B551" s="54">
        <v>17945599</v>
      </c>
      <c r="C551" s="2" t="s">
        <v>2026</v>
      </c>
      <c r="D551" s="2" t="s">
        <v>2027</v>
      </c>
      <c r="E551" s="2" t="s">
        <v>2028</v>
      </c>
      <c r="F551" s="2" t="s">
        <v>2029</v>
      </c>
      <c r="G551" s="2">
        <v>2650000</v>
      </c>
      <c r="H551" s="6">
        <v>329366178</v>
      </c>
      <c r="I551" s="17">
        <v>8.2986111111111108E-3</v>
      </c>
      <c r="J551" s="8">
        <v>717</v>
      </c>
      <c r="K551" s="22">
        <v>43676</v>
      </c>
      <c r="L551" s="2">
        <v>430087</v>
      </c>
      <c r="M551" s="2" t="s">
        <v>27</v>
      </c>
      <c r="N551" s="2" t="s">
        <v>28</v>
      </c>
      <c r="O551" s="2" t="s">
        <v>28</v>
      </c>
      <c r="P551" s="2">
        <v>3</v>
      </c>
      <c r="Q551" s="2">
        <v>9700</v>
      </c>
      <c r="R551" s="9">
        <v>44827</v>
      </c>
      <c r="S551" s="2">
        <v>1080</v>
      </c>
      <c r="T551" s="2">
        <v>374</v>
      </c>
      <c r="U551" s="2">
        <v>62</v>
      </c>
      <c r="V551" s="2" t="s">
        <v>29</v>
      </c>
      <c r="W551" s="2">
        <v>4</v>
      </c>
      <c r="X551" s="2" t="s">
        <v>2195</v>
      </c>
      <c r="Y551" s="6" t="str" cm="1">
        <f t="array" ref="Y551">_xlfn.IFS(Table1[[#This Row],[Duration in Seconds]]&lt;120,"Very short",Table1[[#This Row],[Duration in Seconds]]&lt;360,"Short",Table1[[#This Row],[Duration in Seconds]]&lt;600,"Medium",Table1[[#This Row],[Duration in Seconds]]&lt;1800,"Long",Table1[[#This Row],[Duration in Seconds]]&gt;1800,"Very Long")</f>
        <v>Long</v>
      </c>
    </row>
    <row r="552" spans="1:25" x14ac:dyDescent="0.3">
      <c r="A552" s="18" t="s">
        <v>2159</v>
      </c>
      <c r="B552" s="54">
        <v>2130323</v>
      </c>
      <c r="C552" s="2" t="s">
        <v>3118</v>
      </c>
      <c r="D552" s="2" t="s">
        <v>33</v>
      </c>
      <c r="E552" s="2" t="s">
        <v>34</v>
      </c>
      <c r="F552" s="2" t="s">
        <v>26</v>
      </c>
      <c r="G552" s="2">
        <v>2250000</v>
      </c>
      <c r="H552" s="6">
        <v>134771915</v>
      </c>
      <c r="I552" s="15">
        <v>1.0439814814814813E-2</v>
      </c>
      <c r="J552" s="8">
        <v>902</v>
      </c>
      <c r="K552" s="22">
        <v>44614</v>
      </c>
      <c r="L552" s="2">
        <v>62091</v>
      </c>
      <c r="M552" s="2" t="s">
        <v>27</v>
      </c>
      <c r="N552" s="2" t="s">
        <v>28</v>
      </c>
      <c r="O552" s="2" t="s">
        <v>28</v>
      </c>
      <c r="P552" s="2">
        <v>5</v>
      </c>
      <c r="Q552" s="2">
        <v>3600</v>
      </c>
      <c r="R552" s="9">
        <v>44825</v>
      </c>
      <c r="S552" s="2">
        <v>1080</v>
      </c>
      <c r="T552" s="2">
        <v>171</v>
      </c>
      <c r="U552" s="2">
        <v>7</v>
      </c>
      <c r="V552" s="2" t="s">
        <v>28</v>
      </c>
      <c r="W552" s="2">
        <v>8</v>
      </c>
      <c r="X552" s="2" t="s">
        <v>2195</v>
      </c>
      <c r="Y552" s="6" t="str" cm="1">
        <f t="array" ref="Y552">_xlfn.IFS(Table1[[#This Row],[Duration in Seconds]]&lt;120,"Very short",Table1[[#This Row],[Duration in Seconds]]&lt;360,"Short",Table1[[#This Row],[Duration in Seconds]]&lt;600,"Medium",Table1[[#This Row],[Duration in Seconds]]&lt;1800,"Long",Table1[[#This Row],[Duration in Seconds]]&gt;1800,"Very Long")</f>
        <v>Long</v>
      </c>
    </row>
    <row r="553" spans="1:25" x14ac:dyDescent="0.3">
      <c r="A553" s="18" t="s">
        <v>406</v>
      </c>
      <c r="B553" s="54">
        <v>1455294919</v>
      </c>
      <c r="C553" s="2" t="s">
        <v>407</v>
      </c>
      <c r="D553" s="2" t="s">
        <v>408</v>
      </c>
      <c r="E553" s="2" t="s">
        <v>409</v>
      </c>
      <c r="F553" s="2" t="s">
        <v>26</v>
      </c>
      <c r="G553" s="2">
        <v>225000000</v>
      </c>
      <c r="H553" s="2">
        <v>202019824557</v>
      </c>
      <c r="I553" s="15">
        <v>3.0787037037037037E-3</v>
      </c>
      <c r="J553" s="8">
        <v>266</v>
      </c>
      <c r="K553" s="9">
        <v>43561</v>
      </c>
      <c r="L553" s="2">
        <v>12000000</v>
      </c>
      <c r="M553" s="2" t="s">
        <v>73</v>
      </c>
      <c r="N553" s="2" t="s">
        <v>29</v>
      </c>
      <c r="O553" s="2" t="s">
        <v>28</v>
      </c>
      <c r="P553" s="2">
        <v>0</v>
      </c>
      <c r="Q553" s="2">
        <v>346323</v>
      </c>
      <c r="R553" s="9">
        <v>44827</v>
      </c>
      <c r="S553" s="2">
        <v>1080</v>
      </c>
      <c r="T553" s="2">
        <v>17000</v>
      </c>
      <c r="U553" s="2">
        <v>40</v>
      </c>
      <c r="V553" s="2" t="s">
        <v>28</v>
      </c>
      <c r="W553" s="2">
        <v>25</v>
      </c>
      <c r="X553" s="2" t="s">
        <v>311</v>
      </c>
      <c r="Y553" s="6" t="str" cm="1">
        <f t="array" ref="Y553">_xlfn.IFS(Table1[[#This Row],[Duration in Seconds]]&lt;120,"Very short",Table1[[#This Row],[Duration in Seconds]]&lt;360,"Short",Table1[[#This Row],[Duration in Seconds]]&lt;600,"Medium",Table1[[#This Row],[Duration in Seconds]]&lt;1800,"Long",Table1[[#This Row],[Duration in Seconds]]&gt;1800,"Very Long")</f>
        <v>Short</v>
      </c>
    </row>
    <row r="554" spans="1:25" x14ac:dyDescent="0.3">
      <c r="A554" s="18" t="s">
        <v>2182</v>
      </c>
      <c r="B554" s="54">
        <v>1270006</v>
      </c>
      <c r="C554" s="2" t="s">
        <v>3119</v>
      </c>
      <c r="D554" s="2" t="s">
        <v>33</v>
      </c>
      <c r="E554" s="2" t="s">
        <v>34</v>
      </c>
      <c r="F554" s="2" t="s">
        <v>26</v>
      </c>
      <c r="G554" s="2">
        <v>2250000</v>
      </c>
      <c r="H554" s="6">
        <v>134771915</v>
      </c>
      <c r="I554" s="17">
        <v>1.1446759259259261E-2</v>
      </c>
      <c r="J554" s="8">
        <v>989</v>
      </c>
      <c r="K554" s="22">
        <v>44733</v>
      </c>
      <c r="L554" s="2">
        <v>68623</v>
      </c>
      <c r="M554" s="2" t="s">
        <v>27</v>
      </c>
      <c r="N554" s="2" t="s">
        <v>28</v>
      </c>
      <c r="O554" s="2" t="s">
        <v>28</v>
      </c>
      <c r="P554" s="2">
        <v>2</v>
      </c>
      <c r="Q554" s="2">
        <v>5900</v>
      </c>
      <c r="R554" s="9">
        <v>44827</v>
      </c>
      <c r="S554" s="2">
        <v>1080</v>
      </c>
      <c r="T554" s="2">
        <v>171</v>
      </c>
      <c r="U554" s="2">
        <v>7</v>
      </c>
      <c r="V554" s="2" t="s">
        <v>28</v>
      </c>
      <c r="W554" s="2">
        <v>8</v>
      </c>
      <c r="X554" s="2" t="s">
        <v>2195</v>
      </c>
      <c r="Y554" s="6" t="str" cm="1">
        <f t="array" ref="Y554">_xlfn.IFS(Table1[[#This Row],[Duration in Seconds]]&lt;120,"Very short",Table1[[#This Row],[Duration in Seconds]]&lt;360,"Short",Table1[[#This Row],[Duration in Seconds]]&lt;600,"Medium",Table1[[#This Row],[Duration in Seconds]]&lt;1800,"Long",Table1[[#This Row],[Duration in Seconds]]&gt;1800,"Very Long")</f>
        <v>Long</v>
      </c>
    </row>
    <row r="555" spans="1:25" x14ac:dyDescent="0.3">
      <c r="A555" s="18" t="s">
        <v>2873</v>
      </c>
      <c r="B555" s="54">
        <v>31832</v>
      </c>
      <c r="C555" s="2" t="s">
        <v>2874</v>
      </c>
      <c r="D555" s="2" t="s">
        <v>2749</v>
      </c>
      <c r="E555" s="2" t="s">
        <v>2750</v>
      </c>
      <c r="F555" s="2" t="s">
        <v>26</v>
      </c>
      <c r="G555" s="2">
        <v>437000</v>
      </c>
      <c r="H555" s="2">
        <v>40888565</v>
      </c>
      <c r="I555" s="15">
        <v>1.1273148148148148E-2</v>
      </c>
      <c r="J555" s="8">
        <v>974</v>
      </c>
      <c r="K555" s="9">
        <v>44813</v>
      </c>
      <c r="L555" s="2">
        <v>1800</v>
      </c>
      <c r="M555" s="2" t="s">
        <v>2565</v>
      </c>
      <c r="N555" s="2" t="s">
        <v>29</v>
      </c>
      <c r="O555" s="2" t="s">
        <v>28</v>
      </c>
      <c r="P555" s="2">
        <v>0</v>
      </c>
      <c r="Q555" s="2">
        <v>377</v>
      </c>
      <c r="R555" s="9">
        <v>44822</v>
      </c>
      <c r="S555" s="2">
        <v>2160</v>
      </c>
      <c r="T555" s="2">
        <v>452</v>
      </c>
      <c r="U555" s="2">
        <v>14</v>
      </c>
      <c r="V555" s="2" t="s">
        <v>29</v>
      </c>
      <c r="W555" s="2">
        <v>2</v>
      </c>
      <c r="X555" s="2" t="s">
        <v>2973</v>
      </c>
      <c r="Y555" s="6" t="str" cm="1">
        <f t="array" ref="Y555">_xlfn.IFS(Table1[[#This Row],[Duration in Seconds]]&lt;120,"Very short",Table1[[#This Row],[Duration in Seconds]]&lt;360,"Short",Table1[[#This Row],[Duration in Seconds]]&lt;600,"Medium",Table1[[#This Row],[Duration in Seconds]]&lt;1800,"Long",Table1[[#This Row],[Duration in Seconds]]&gt;1800,"Very Long")</f>
        <v>Long</v>
      </c>
    </row>
    <row r="556" spans="1:25" x14ac:dyDescent="0.3">
      <c r="A556" s="18" t="s">
        <v>1736</v>
      </c>
      <c r="B556" s="54">
        <v>769</v>
      </c>
      <c r="C556" s="2" t="s">
        <v>1737</v>
      </c>
      <c r="D556" s="2" t="s">
        <v>1738</v>
      </c>
      <c r="E556" s="2" t="s">
        <v>1739</v>
      </c>
      <c r="F556" s="2" t="s">
        <v>54</v>
      </c>
      <c r="G556" s="6">
        <v>312</v>
      </c>
      <c r="H556" s="6">
        <v>1323</v>
      </c>
      <c r="I556" s="15">
        <v>6.7013888888888887E-3</v>
      </c>
      <c r="J556" s="8">
        <v>579</v>
      </c>
      <c r="K556" s="13">
        <v>43866</v>
      </c>
      <c r="L556" s="6">
        <v>159</v>
      </c>
      <c r="M556" s="2" t="s">
        <v>73</v>
      </c>
      <c r="N556" s="2" t="s">
        <v>29</v>
      </c>
      <c r="O556" s="2" t="s">
        <v>28</v>
      </c>
      <c r="P556" s="2">
        <v>2</v>
      </c>
      <c r="Q556" s="6">
        <v>0</v>
      </c>
      <c r="R556" s="2" t="s">
        <v>54</v>
      </c>
      <c r="S556" s="2">
        <v>360</v>
      </c>
      <c r="T556" s="6">
        <v>2</v>
      </c>
      <c r="U556" s="2">
        <v>0</v>
      </c>
      <c r="V556" s="2" t="s">
        <v>29</v>
      </c>
      <c r="W556" s="2">
        <v>0</v>
      </c>
      <c r="X556" s="2" t="s">
        <v>2011</v>
      </c>
      <c r="Y556" s="6" t="str" cm="1">
        <f t="array" ref="Y556">_xlfn.IFS(Table1[[#This Row],[Duration in Seconds]]&lt;120,"Very short",Table1[[#This Row],[Duration in Seconds]]&lt;360,"Short",Table1[[#This Row],[Duration in Seconds]]&lt;600,"Medium",Table1[[#This Row],[Duration in Seconds]]&lt;1800,"Long",Table1[[#This Row],[Duration in Seconds]]&gt;1800,"Very Long")</f>
        <v>Medium</v>
      </c>
    </row>
    <row r="557" spans="1:25" x14ac:dyDescent="0.3">
      <c r="A557" s="18" t="s">
        <v>2536</v>
      </c>
      <c r="B557" s="54">
        <v>4900843</v>
      </c>
      <c r="C557" s="2" t="s">
        <v>2537</v>
      </c>
      <c r="D557" s="2" t="s">
        <v>2503</v>
      </c>
      <c r="E557" s="2" t="s">
        <v>312</v>
      </c>
      <c r="F557" s="2" t="s">
        <v>26</v>
      </c>
      <c r="G557" s="2">
        <v>93900000</v>
      </c>
      <c r="H557" s="5">
        <v>1362722243</v>
      </c>
      <c r="I557" s="15">
        <v>6.2962962962962964E-3</v>
      </c>
      <c r="J557" s="8">
        <v>544</v>
      </c>
      <c r="K557" s="9">
        <v>44820</v>
      </c>
      <c r="L557" s="2">
        <v>1600000</v>
      </c>
      <c r="M557" s="2" t="s">
        <v>73</v>
      </c>
      <c r="N557" s="2" t="s">
        <v>28</v>
      </c>
      <c r="O557" s="2" t="s">
        <v>28</v>
      </c>
      <c r="P557" s="2">
        <v>2</v>
      </c>
      <c r="Q557" s="5">
        <v>5380</v>
      </c>
      <c r="R557" s="9">
        <v>44826</v>
      </c>
      <c r="S557" s="2">
        <v>1080</v>
      </c>
      <c r="T557" s="2">
        <v>1500</v>
      </c>
      <c r="U557" s="2">
        <v>50</v>
      </c>
      <c r="V557" s="2" t="s">
        <v>29</v>
      </c>
      <c r="W557" s="2">
        <v>2</v>
      </c>
      <c r="X557" s="2" t="s">
        <v>2560</v>
      </c>
      <c r="Y557" s="6" t="str" cm="1">
        <f t="array" ref="Y557">_xlfn.IFS(Table1[[#This Row],[Duration in Seconds]]&lt;120,"Very short",Table1[[#This Row],[Duration in Seconds]]&lt;360,"Short",Table1[[#This Row],[Duration in Seconds]]&lt;600,"Medium",Table1[[#This Row],[Duration in Seconds]]&lt;1800,"Long",Table1[[#This Row],[Duration in Seconds]]&gt;1800,"Very Long")</f>
        <v>Medium</v>
      </c>
    </row>
    <row r="558" spans="1:25" x14ac:dyDescent="0.3">
      <c r="A558" s="18" t="s">
        <v>2556</v>
      </c>
      <c r="B558" s="54">
        <v>242144</v>
      </c>
      <c r="C558" s="2" t="s">
        <v>2557</v>
      </c>
      <c r="D558" s="2" t="s">
        <v>2518</v>
      </c>
      <c r="E558" s="2" t="s">
        <v>2519</v>
      </c>
      <c r="F558" s="2" t="s">
        <v>26</v>
      </c>
      <c r="G558" s="2">
        <v>342000</v>
      </c>
      <c r="H558" s="5">
        <v>1343312965</v>
      </c>
      <c r="I558" s="15">
        <v>8.1250000000000003E-2</v>
      </c>
      <c r="J558" s="8">
        <v>7020</v>
      </c>
      <c r="K558" s="9">
        <v>44826</v>
      </c>
      <c r="L558" s="2">
        <v>467</v>
      </c>
      <c r="M558" s="2" t="s">
        <v>27</v>
      </c>
      <c r="N558" s="2" t="s">
        <v>29</v>
      </c>
      <c r="O558" s="2" t="s">
        <v>28</v>
      </c>
      <c r="P558" s="2">
        <v>2</v>
      </c>
      <c r="Q558" s="2">
        <v>22</v>
      </c>
      <c r="R558" s="9">
        <v>44826</v>
      </c>
      <c r="S558" s="2">
        <v>1080</v>
      </c>
      <c r="T558" s="2">
        <v>150</v>
      </c>
      <c r="U558" s="2">
        <v>2</v>
      </c>
      <c r="V558" s="2" t="s">
        <v>29</v>
      </c>
      <c r="W558" s="2">
        <v>2</v>
      </c>
      <c r="X558" s="2" t="s">
        <v>2560</v>
      </c>
      <c r="Y558" s="6" t="str" cm="1">
        <f t="array" ref="Y558">_xlfn.IFS(Table1[[#This Row],[Duration in Seconds]]&lt;120,"Very short",Table1[[#This Row],[Duration in Seconds]]&lt;360,"Short",Table1[[#This Row],[Duration in Seconds]]&lt;600,"Medium",Table1[[#This Row],[Duration in Seconds]]&lt;1800,"Long",Table1[[#This Row],[Duration in Seconds]]&gt;1800,"Very Long")</f>
        <v>Very Long</v>
      </c>
    </row>
    <row r="559" spans="1:25" x14ac:dyDescent="0.3">
      <c r="A559" s="18" t="s">
        <v>2853</v>
      </c>
      <c r="B559" s="54">
        <v>71</v>
      </c>
      <c r="C559" s="2" t="s">
        <v>2854</v>
      </c>
      <c r="D559" s="2" t="s">
        <v>2850</v>
      </c>
      <c r="E559" s="2" t="s">
        <v>2851</v>
      </c>
      <c r="F559" s="2" t="s">
        <v>26</v>
      </c>
      <c r="G559" s="2">
        <v>324</v>
      </c>
      <c r="H559" s="2">
        <v>2797</v>
      </c>
      <c r="I559" s="15">
        <v>1.3541666666666667E-3</v>
      </c>
      <c r="J559" s="8">
        <v>117</v>
      </c>
      <c r="K559" s="9">
        <v>44606</v>
      </c>
      <c r="L559" s="2">
        <v>2</v>
      </c>
      <c r="M559" s="2" t="s">
        <v>27</v>
      </c>
      <c r="N559" s="2" t="s">
        <v>28</v>
      </c>
      <c r="O559" s="2" t="s">
        <v>28</v>
      </c>
      <c r="P559" s="2">
        <v>0</v>
      </c>
      <c r="Q559" s="2">
        <v>0</v>
      </c>
      <c r="R559" s="2" t="s">
        <v>54</v>
      </c>
      <c r="S559" s="2">
        <v>1080</v>
      </c>
      <c r="T559" s="2">
        <v>66</v>
      </c>
      <c r="U559" s="2">
        <v>5</v>
      </c>
      <c r="V559" s="2" t="s">
        <v>29</v>
      </c>
      <c r="W559" s="2">
        <v>0</v>
      </c>
      <c r="X559" s="2" t="s">
        <v>2973</v>
      </c>
      <c r="Y559" s="6" t="str" cm="1">
        <f t="array" ref="Y559">_xlfn.IFS(Table1[[#This Row],[Duration in Seconds]]&lt;120,"Very short",Table1[[#This Row],[Duration in Seconds]]&lt;360,"Short",Table1[[#This Row],[Duration in Seconds]]&lt;600,"Medium",Table1[[#This Row],[Duration in Seconds]]&lt;1800,"Long",Table1[[#This Row],[Duration in Seconds]]&gt;1800,"Very Long")</f>
        <v>Very short</v>
      </c>
    </row>
    <row r="560" spans="1:25" x14ac:dyDescent="0.3">
      <c r="A560" s="18" t="s">
        <v>472</v>
      </c>
      <c r="B560" s="54">
        <v>19014726</v>
      </c>
      <c r="C560" s="2" t="s">
        <v>473</v>
      </c>
      <c r="D560" s="2" t="s">
        <v>474</v>
      </c>
      <c r="E560" s="2" t="s">
        <v>475</v>
      </c>
      <c r="F560" s="2" t="s">
        <v>26</v>
      </c>
      <c r="G560" s="2">
        <v>3890000</v>
      </c>
      <c r="H560" s="2">
        <v>908628453</v>
      </c>
      <c r="I560" s="15">
        <v>0.19000000000000003</v>
      </c>
      <c r="J560" s="8">
        <v>16416</v>
      </c>
      <c r="K560" s="9">
        <v>44367</v>
      </c>
      <c r="L560" s="2">
        <v>124000</v>
      </c>
      <c r="M560" s="2" t="s">
        <v>27</v>
      </c>
      <c r="N560" s="2" t="s">
        <v>28</v>
      </c>
      <c r="O560" s="2" t="s">
        <v>28</v>
      </c>
      <c r="P560" s="2">
        <v>0</v>
      </c>
      <c r="Q560" s="2">
        <v>7016</v>
      </c>
      <c r="R560" s="9">
        <v>44827</v>
      </c>
      <c r="S560" s="2">
        <v>1080</v>
      </c>
      <c r="T560" s="2">
        <v>702</v>
      </c>
      <c r="U560" s="2">
        <v>35</v>
      </c>
      <c r="V560" s="2" t="s">
        <v>29</v>
      </c>
      <c r="W560" s="2">
        <v>8</v>
      </c>
      <c r="X560" s="2" t="s">
        <v>311</v>
      </c>
      <c r="Y560" s="6" t="str" cm="1">
        <f t="array" ref="Y560">_xlfn.IFS(Table1[[#This Row],[Duration in Seconds]]&lt;120,"Very short",Table1[[#This Row],[Duration in Seconds]]&lt;360,"Short",Table1[[#This Row],[Duration in Seconds]]&lt;600,"Medium",Table1[[#This Row],[Duration in Seconds]]&lt;1800,"Long",Table1[[#This Row],[Duration in Seconds]]&gt;1800,"Very Long")</f>
        <v>Very Long</v>
      </c>
    </row>
    <row r="561" spans="1:25" x14ac:dyDescent="0.3">
      <c r="A561" s="18" t="s">
        <v>2787</v>
      </c>
      <c r="B561" s="54">
        <v>167462</v>
      </c>
      <c r="C561" s="21" t="s">
        <v>2788</v>
      </c>
      <c r="D561" s="21" t="s">
        <v>2789</v>
      </c>
      <c r="E561" s="21" t="s">
        <v>2790</v>
      </c>
      <c r="F561" s="21" t="s">
        <v>86</v>
      </c>
      <c r="G561" s="6">
        <v>176000</v>
      </c>
      <c r="H561" s="6">
        <v>9466919</v>
      </c>
      <c r="I561" s="15">
        <v>1.1354166666666667E-2</v>
      </c>
      <c r="J561" s="8">
        <v>981</v>
      </c>
      <c r="K561" s="9">
        <v>44818</v>
      </c>
      <c r="L561" s="6">
        <v>5300</v>
      </c>
      <c r="M561" s="21" t="s">
        <v>27</v>
      </c>
      <c r="N561" s="21" t="s">
        <v>29</v>
      </c>
      <c r="O561" s="21" t="s">
        <v>29</v>
      </c>
      <c r="P561" s="21">
        <v>1</v>
      </c>
      <c r="Q561" s="6">
        <v>787</v>
      </c>
      <c r="R561" s="9">
        <v>44829</v>
      </c>
      <c r="S561" s="6">
        <v>2160</v>
      </c>
      <c r="T561" s="6">
        <v>69</v>
      </c>
      <c r="U561" s="6">
        <v>6</v>
      </c>
      <c r="V561" s="21" t="s">
        <v>29</v>
      </c>
      <c r="W561" s="6">
        <v>0</v>
      </c>
      <c r="X561" s="2" t="s">
        <v>2835</v>
      </c>
      <c r="Y561" s="6" t="str" cm="1">
        <f t="array" ref="Y561">_xlfn.IFS(Table1[[#This Row],[Duration in Seconds]]&lt;120,"Very short",Table1[[#This Row],[Duration in Seconds]]&lt;360,"Short",Table1[[#This Row],[Duration in Seconds]]&lt;600,"Medium",Table1[[#This Row],[Duration in Seconds]]&lt;1800,"Long",Table1[[#This Row],[Duration in Seconds]]&gt;1800,"Very Long")</f>
        <v>Long</v>
      </c>
    </row>
    <row r="562" spans="1:25" x14ac:dyDescent="0.3">
      <c r="A562" s="18" t="s">
        <v>2068</v>
      </c>
      <c r="B562" s="54">
        <v>52037396</v>
      </c>
      <c r="C562" s="2" t="s">
        <v>3120</v>
      </c>
      <c r="D562" s="2" t="s">
        <v>2069</v>
      </c>
      <c r="E562" s="2" t="s">
        <v>2070</v>
      </c>
      <c r="F562" s="2" t="s">
        <v>26</v>
      </c>
      <c r="G562" s="2">
        <v>4130000</v>
      </c>
      <c r="H562" s="6">
        <v>329178424</v>
      </c>
      <c r="I562" s="15">
        <v>0.62569444444444444</v>
      </c>
      <c r="J562" s="8">
        <v>54060</v>
      </c>
      <c r="K562" s="22">
        <v>43593</v>
      </c>
      <c r="L562" s="2">
        <v>1500000</v>
      </c>
      <c r="M562" s="2" t="s">
        <v>73</v>
      </c>
      <c r="N562" s="2" t="s">
        <v>29</v>
      </c>
      <c r="O562" s="2" t="s">
        <v>28</v>
      </c>
      <c r="P562" s="2">
        <v>0</v>
      </c>
      <c r="Q562" s="2">
        <v>27000</v>
      </c>
      <c r="R562" s="9">
        <v>44827</v>
      </c>
      <c r="S562" s="2">
        <v>1080</v>
      </c>
      <c r="T562" s="2">
        <v>18</v>
      </c>
      <c r="U562" s="2">
        <v>3</v>
      </c>
      <c r="V562" s="2" t="s">
        <v>29</v>
      </c>
      <c r="W562" s="2">
        <v>1</v>
      </c>
      <c r="X562" s="2" t="s">
        <v>2195</v>
      </c>
      <c r="Y562" s="6" t="str" cm="1">
        <f t="array" ref="Y562">_xlfn.IFS(Table1[[#This Row],[Duration in Seconds]]&lt;120,"Very short",Table1[[#This Row],[Duration in Seconds]]&lt;360,"Short",Table1[[#This Row],[Duration in Seconds]]&lt;600,"Medium",Table1[[#This Row],[Duration in Seconds]]&lt;1800,"Long",Table1[[#This Row],[Duration in Seconds]]&gt;1800,"Very Long")</f>
        <v>Very Long</v>
      </c>
    </row>
    <row r="563" spans="1:25" x14ac:dyDescent="0.3">
      <c r="A563" s="18" t="s">
        <v>2167</v>
      </c>
      <c r="B563" s="54">
        <v>441367</v>
      </c>
      <c r="C563" s="2" t="s">
        <v>2168</v>
      </c>
      <c r="D563" s="2" t="s">
        <v>2023</v>
      </c>
      <c r="E563" s="2" t="s">
        <v>2024</v>
      </c>
      <c r="F563" s="2" t="s">
        <v>26</v>
      </c>
      <c r="G563" s="2">
        <v>655000</v>
      </c>
      <c r="H563" s="6">
        <v>61775251</v>
      </c>
      <c r="I563" s="17">
        <v>9.3055555555555548E-3</v>
      </c>
      <c r="J563" s="8">
        <v>804</v>
      </c>
      <c r="K563" s="22">
        <v>44565</v>
      </c>
      <c r="L563" s="2">
        <v>6519</v>
      </c>
      <c r="M563" s="2" t="s">
        <v>27</v>
      </c>
      <c r="N563" s="2" t="s">
        <v>29</v>
      </c>
      <c r="O563" s="2" t="s">
        <v>28</v>
      </c>
      <c r="P563" s="2">
        <v>1</v>
      </c>
      <c r="Q563" s="2">
        <v>194</v>
      </c>
      <c r="R563" s="9">
        <v>44826</v>
      </c>
      <c r="S563" s="2">
        <v>1080</v>
      </c>
      <c r="T563" s="2">
        <v>1497</v>
      </c>
      <c r="U563" s="2">
        <v>83</v>
      </c>
      <c r="V563" s="2" t="s">
        <v>29</v>
      </c>
      <c r="W563" s="2">
        <v>4</v>
      </c>
      <c r="X563" s="2" t="s">
        <v>2195</v>
      </c>
      <c r="Y563" s="6" t="str" cm="1">
        <f t="array" ref="Y563">_xlfn.IFS(Table1[[#This Row],[Duration in Seconds]]&lt;120,"Very short",Table1[[#This Row],[Duration in Seconds]]&lt;360,"Short",Table1[[#This Row],[Duration in Seconds]]&lt;600,"Medium",Table1[[#This Row],[Duration in Seconds]]&lt;1800,"Long",Table1[[#This Row],[Duration in Seconds]]&gt;1800,"Very Long")</f>
        <v>Long</v>
      </c>
    </row>
    <row r="564" spans="1:25" x14ac:dyDescent="0.3">
      <c r="A564" s="18" t="s">
        <v>2715</v>
      </c>
      <c r="B564" s="54">
        <v>464966</v>
      </c>
      <c r="C564" s="21" t="s">
        <v>2716</v>
      </c>
      <c r="D564" s="21" t="s">
        <v>2717</v>
      </c>
      <c r="E564" s="21" t="s">
        <v>2718</v>
      </c>
      <c r="F564" s="21" t="s">
        <v>26</v>
      </c>
      <c r="G564" s="6">
        <v>558000</v>
      </c>
      <c r="H564" s="6">
        <v>45304891</v>
      </c>
      <c r="I564" s="15">
        <v>7.3032407407407412E-3</v>
      </c>
      <c r="J564" s="8">
        <v>631</v>
      </c>
      <c r="K564" s="9">
        <v>44819</v>
      </c>
      <c r="L564" s="6">
        <v>30000</v>
      </c>
      <c r="M564" s="21" t="s">
        <v>73</v>
      </c>
      <c r="N564" s="21" t="s">
        <v>29</v>
      </c>
      <c r="O564" s="21" t="s">
        <v>29</v>
      </c>
      <c r="P564" s="21">
        <v>0</v>
      </c>
      <c r="Q564" s="6">
        <v>749</v>
      </c>
      <c r="R564" s="9">
        <v>44825</v>
      </c>
      <c r="S564" s="6">
        <v>1080</v>
      </c>
      <c r="T564" s="6">
        <v>70</v>
      </c>
      <c r="U564" s="6">
        <v>0</v>
      </c>
      <c r="V564" s="21" t="s">
        <v>29</v>
      </c>
      <c r="W564" s="6">
        <v>0</v>
      </c>
      <c r="X564" s="2" t="s">
        <v>2835</v>
      </c>
      <c r="Y564" s="6" t="str" cm="1">
        <f t="array" ref="Y564">_xlfn.IFS(Table1[[#This Row],[Duration in Seconds]]&lt;120,"Very short",Table1[[#This Row],[Duration in Seconds]]&lt;360,"Short",Table1[[#This Row],[Duration in Seconds]]&lt;600,"Medium",Table1[[#This Row],[Duration in Seconds]]&lt;1800,"Long",Table1[[#This Row],[Duration in Seconds]]&gt;1800,"Very Long")</f>
        <v>Long</v>
      </c>
    </row>
    <row r="565" spans="1:25" x14ac:dyDescent="0.3">
      <c r="A565" s="18" t="s">
        <v>2598</v>
      </c>
      <c r="B565" s="54">
        <v>247627</v>
      </c>
      <c r="C565" s="21" t="s">
        <v>2599</v>
      </c>
      <c r="D565" s="21" t="s">
        <v>2600</v>
      </c>
      <c r="E565" s="21" t="s">
        <v>2601</v>
      </c>
      <c r="F565" s="21" t="s">
        <v>26</v>
      </c>
      <c r="G565" s="6">
        <v>1250000</v>
      </c>
      <c r="H565" s="6">
        <v>191120117</v>
      </c>
      <c r="I565" s="15">
        <v>7.6273148148148151E-3</v>
      </c>
      <c r="J565" s="8">
        <v>659</v>
      </c>
      <c r="K565" s="9">
        <v>44817</v>
      </c>
      <c r="L565" s="6">
        <v>11000</v>
      </c>
      <c r="M565" s="21" t="s">
        <v>2565</v>
      </c>
      <c r="N565" s="21" t="s">
        <v>29</v>
      </c>
      <c r="O565" s="21" t="s">
        <v>28</v>
      </c>
      <c r="P565" s="21">
        <v>1</v>
      </c>
      <c r="Q565" s="6">
        <v>630</v>
      </c>
      <c r="R565" s="9">
        <v>44823</v>
      </c>
      <c r="S565" s="6">
        <v>2160</v>
      </c>
      <c r="T565" s="6">
        <v>1357</v>
      </c>
      <c r="U565" s="6">
        <v>117</v>
      </c>
      <c r="V565" s="21" t="s">
        <v>29</v>
      </c>
      <c r="W565" s="6">
        <v>0</v>
      </c>
      <c r="X565" s="2" t="s">
        <v>2835</v>
      </c>
      <c r="Y565" s="6" t="str" cm="1">
        <f t="array" ref="Y565">_xlfn.IFS(Table1[[#This Row],[Duration in Seconds]]&lt;120,"Very short",Table1[[#This Row],[Duration in Seconds]]&lt;360,"Short",Table1[[#This Row],[Duration in Seconds]]&lt;600,"Medium",Table1[[#This Row],[Duration in Seconds]]&lt;1800,"Long",Table1[[#This Row],[Duration in Seconds]]&gt;1800,"Very Long")</f>
        <v>Long</v>
      </c>
    </row>
    <row r="566" spans="1:25" x14ac:dyDescent="0.3">
      <c r="A566" s="18" t="s">
        <v>2869</v>
      </c>
      <c r="B566" s="54">
        <v>75214</v>
      </c>
      <c r="C566" s="2" t="s">
        <v>2870</v>
      </c>
      <c r="D566" s="2" t="s">
        <v>2863</v>
      </c>
      <c r="E566" s="2" t="s">
        <v>2864</v>
      </c>
      <c r="F566" s="2" t="s">
        <v>2852</v>
      </c>
      <c r="G566" s="2">
        <v>1960000</v>
      </c>
      <c r="H566" s="2">
        <v>5183991691</v>
      </c>
      <c r="I566" s="15">
        <v>1.4467592592592594E-3</v>
      </c>
      <c r="J566" s="8">
        <v>125</v>
      </c>
      <c r="K566" s="9">
        <v>44817</v>
      </c>
      <c r="L566" s="2">
        <v>3000</v>
      </c>
      <c r="M566" s="2" t="s">
        <v>27</v>
      </c>
      <c r="N566" s="2" t="s">
        <v>28</v>
      </c>
      <c r="O566" s="2" t="s">
        <v>28</v>
      </c>
      <c r="P566" s="2">
        <v>0</v>
      </c>
      <c r="Q566" s="2">
        <v>466</v>
      </c>
      <c r="R566" s="9">
        <v>44823</v>
      </c>
      <c r="S566" s="2">
        <v>1080</v>
      </c>
      <c r="T566" s="2">
        <v>8061</v>
      </c>
      <c r="U566" s="2">
        <v>185</v>
      </c>
      <c r="V566" s="2" t="s">
        <v>29</v>
      </c>
      <c r="W566" s="2">
        <v>0</v>
      </c>
      <c r="X566" s="2" t="s">
        <v>2973</v>
      </c>
      <c r="Y566" s="6" t="str" cm="1">
        <f t="array" ref="Y566">_xlfn.IFS(Table1[[#This Row],[Duration in Seconds]]&lt;120,"Very short",Table1[[#This Row],[Duration in Seconds]]&lt;360,"Short",Table1[[#This Row],[Duration in Seconds]]&lt;600,"Medium",Table1[[#This Row],[Duration in Seconds]]&lt;1800,"Long",Table1[[#This Row],[Duration in Seconds]]&gt;1800,"Very Long")</f>
        <v>Short</v>
      </c>
    </row>
    <row r="567" spans="1:25" x14ac:dyDescent="0.3">
      <c r="A567" s="18" t="s">
        <v>485</v>
      </c>
      <c r="B567" s="54">
        <v>23878009</v>
      </c>
      <c r="C567" s="2" t="s">
        <v>486</v>
      </c>
      <c r="D567" s="2" t="s">
        <v>487</v>
      </c>
      <c r="E567" s="2" t="s">
        <v>488</v>
      </c>
      <c r="F567" s="2" t="s">
        <v>26</v>
      </c>
      <c r="G567" s="2">
        <v>4110000</v>
      </c>
      <c r="H567" s="2">
        <v>950301386</v>
      </c>
      <c r="I567" s="15">
        <v>1.1631944444444445E-2</v>
      </c>
      <c r="J567" s="8">
        <v>1005</v>
      </c>
      <c r="K567" s="9">
        <v>43149</v>
      </c>
      <c r="L567" s="2">
        <v>259000</v>
      </c>
      <c r="M567" s="2" t="s">
        <v>27</v>
      </c>
      <c r="N567" s="2" t="s">
        <v>28</v>
      </c>
      <c r="O567" s="2" t="s">
        <v>28</v>
      </c>
      <c r="P567" s="2">
        <v>0</v>
      </c>
      <c r="Q567" s="2">
        <v>21009</v>
      </c>
      <c r="R567" s="9">
        <v>44827</v>
      </c>
      <c r="S567" s="2">
        <v>1080</v>
      </c>
      <c r="T567" s="2">
        <v>630</v>
      </c>
      <c r="U567" s="2">
        <v>84</v>
      </c>
      <c r="V567" s="2" t="s">
        <v>29</v>
      </c>
      <c r="W567" s="2">
        <v>0</v>
      </c>
      <c r="X567" s="2" t="s">
        <v>311</v>
      </c>
      <c r="Y567" s="6" t="str" cm="1">
        <f t="array" ref="Y567">_xlfn.IFS(Table1[[#This Row],[Duration in Seconds]]&lt;120,"Very short",Table1[[#This Row],[Duration in Seconds]]&lt;360,"Short",Table1[[#This Row],[Duration in Seconds]]&lt;600,"Medium",Table1[[#This Row],[Duration in Seconds]]&lt;1800,"Long",Table1[[#This Row],[Duration in Seconds]]&gt;1800,"Very Long")</f>
        <v>Long</v>
      </c>
    </row>
    <row r="568" spans="1:25" x14ac:dyDescent="0.3">
      <c r="A568" s="18" t="s">
        <v>2162</v>
      </c>
      <c r="B568" s="54">
        <v>1643292</v>
      </c>
      <c r="C568" s="2" t="s">
        <v>3121</v>
      </c>
      <c r="D568" s="2" t="s">
        <v>33</v>
      </c>
      <c r="E568" s="2" t="s">
        <v>34</v>
      </c>
      <c r="F568" s="2" t="s">
        <v>26</v>
      </c>
      <c r="G568" s="2">
        <v>2250000</v>
      </c>
      <c r="H568" s="6">
        <v>134771915</v>
      </c>
      <c r="I568" s="17">
        <v>8.6226851851851846E-3</v>
      </c>
      <c r="J568" s="8">
        <v>745</v>
      </c>
      <c r="K568" s="22">
        <v>44565</v>
      </c>
      <c r="L568" s="2">
        <v>45276</v>
      </c>
      <c r="M568" s="2" t="s">
        <v>27</v>
      </c>
      <c r="N568" s="2" t="s">
        <v>28</v>
      </c>
      <c r="O568" s="2" t="s">
        <v>28</v>
      </c>
      <c r="P568" s="2">
        <v>5</v>
      </c>
      <c r="Q568" s="2">
        <v>2000</v>
      </c>
      <c r="R568" s="9">
        <v>44826</v>
      </c>
      <c r="S568" s="2">
        <v>1080</v>
      </c>
      <c r="T568" s="2">
        <v>171</v>
      </c>
      <c r="U568" s="2">
        <v>7</v>
      </c>
      <c r="V568" s="2" t="s">
        <v>28</v>
      </c>
      <c r="W568" s="2">
        <v>8</v>
      </c>
      <c r="X568" s="2" t="s">
        <v>2195</v>
      </c>
      <c r="Y568" s="6" t="str" cm="1">
        <f t="array" ref="Y568">_xlfn.IFS(Table1[[#This Row],[Duration in Seconds]]&lt;120,"Very short",Table1[[#This Row],[Duration in Seconds]]&lt;360,"Short",Table1[[#This Row],[Duration in Seconds]]&lt;600,"Medium",Table1[[#This Row],[Duration in Seconds]]&lt;1800,"Long",Table1[[#This Row],[Duration in Seconds]]&gt;1800,"Very Long")</f>
        <v>Long</v>
      </c>
    </row>
    <row r="569" spans="1:25" x14ac:dyDescent="0.3">
      <c r="A569" s="18" t="s">
        <v>2944</v>
      </c>
      <c r="B569" s="54">
        <v>737728</v>
      </c>
      <c r="C569" s="2" t="s">
        <v>2945</v>
      </c>
      <c r="D569" s="2" t="s">
        <v>2368</v>
      </c>
      <c r="E569" s="2" t="s">
        <v>2941</v>
      </c>
      <c r="F569" s="2" t="s">
        <v>2852</v>
      </c>
      <c r="G569" s="2">
        <v>5700000</v>
      </c>
      <c r="H569" s="2">
        <v>1267778130</v>
      </c>
      <c r="I569" s="15">
        <v>5.8564814814814825E-3</v>
      </c>
      <c r="J569" s="8">
        <v>506</v>
      </c>
      <c r="K569" s="9">
        <v>44792</v>
      </c>
      <c r="L569" s="2">
        <v>6400</v>
      </c>
      <c r="M569" s="2" t="s">
        <v>27</v>
      </c>
      <c r="N569" s="2" t="s">
        <v>29</v>
      </c>
      <c r="O569" s="2" t="s">
        <v>28</v>
      </c>
      <c r="P569" s="2">
        <v>0</v>
      </c>
      <c r="Q569" s="2">
        <v>149</v>
      </c>
      <c r="R569" s="9">
        <v>44823</v>
      </c>
      <c r="S569" s="2">
        <v>1080</v>
      </c>
      <c r="T569" s="2">
        <v>261</v>
      </c>
      <c r="U569" s="2">
        <v>3</v>
      </c>
      <c r="V569" s="2" t="s">
        <v>29</v>
      </c>
      <c r="W569" s="2">
        <v>0</v>
      </c>
      <c r="X569" s="2" t="s">
        <v>2973</v>
      </c>
      <c r="Y569" s="6" t="str" cm="1">
        <f t="array" ref="Y569">_xlfn.IFS(Table1[[#This Row],[Duration in Seconds]]&lt;120,"Very short",Table1[[#This Row],[Duration in Seconds]]&lt;360,"Short",Table1[[#This Row],[Duration in Seconds]]&lt;600,"Medium",Table1[[#This Row],[Duration in Seconds]]&lt;1800,"Long",Table1[[#This Row],[Duration in Seconds]]&gt;1800,"Very Long")</f>
        <v>Medium</v>
      </c>
    </row>
    <row r="570" spans="1:25" x14ac:dyDescent="0.3">
      <c r="A570" s="18" t="s">
        <v>1367</v>
      </c>
      <c r="B570" s="54">
        <v>4764617</v>
      </c>
      <c r="C570" s="2" t="s">
        <v>1368</v>
      </c>
      <c r="D570" s="2" t="s">
        <v>1369</v>
      </c>
      <c r="E570" s="2" t="s">
        <v>1370</v>
      </c>
      <c r="F570" s="2" t="s">
        <v>54</v>
      </c>
      <c r="G570" s="6">
        <v>9700000</v>
      </c>
      <c r="H570" s="6">
        <v>1996301312</v>
      </c>
      <c r="I570" s="15">
        <v>5.162037037037037E-3</v>
      </c>
      <c r="J570" s="8">
        <v>446</v>
      </c>
      <c r="K570" s="9">
        <v>44779</v>
      </c>
      <c r="L570" s="6">
        <v>94000</v>
      </c>
      <c r="M570" s="2" t="s">
        <v>27</v>
      </c>
      <c r="N570" s="2" t="s">
        <v>28</v>
      </c>
      <c r="O570" s="2" t="s">
        <v>28</v>
      </c>
      <c r="P570" s="2">
        <v>0</v>
      </c>
      <c r="Q570" s="6">
        <v>3513</v>
      </c>
      <c r="R570" s="9">
        <v>44829</v>
      </c>
      <c r="S570" s="2">
        <v>1080</v>
      </c>
      <c r="T570" s="6">
        <v>592</v>
      </c>
      <c r="U570" s="6">
        <v>31</v>
      </c>
      <c r="V570" s="2" t="s">
        <v>29</v>
      </c>
      <c r="W570" s="2">
        <v>3</v>
      </c>
      <c r="X570" s="2" t="s">
        <v>1425</v>
      </c>
      <c r="Y570" s="6" t="str" cm="1">
        <f t="array" ref="Y570">_xlfn.IFS(Table1[[#This Row],[Duration in Seconds]]&lt;120,"Very short",Table1[[#This Row],[Duration in Seconds]]&lt;360,"Short",Table1[[#This Row],[Duration in Seconds]]&lt;600,"Medium",Table1[[#This Row],[Duration in Seconds]]&lt;1800,"Long",Table1[[#This Row],[Duration in Seconds]]&gt;1800,"Very Long")</f>
        <v>Medium</v>
      </c>
    </row>
    <row r="571" spans="1:25" x14ac:dyDescent="0.3">
      <c r="A571" s="18" t="s">
        <v>2098</v>
      </c>
      <c r="B571" s="54">
        <v>6762279</v>
      </c>
      <c r="C571" s="2" t="s">
        <v>3122</v>
      </c>
      <c r="D571" s="2" t="s">
        <v>2099</v>
      </c>
      <c r="E571" s="2" t="s">
        <v>2100</v>
      </c>
      <c r="F571" s="2" t="s">
        <v>26</v>
      </c>
      <c r="G571" s="2">
        <v>3390000</v>
      </c>
      <c r="H571" s="6">
        <v>199745416</v>
      </c>
      <c r="I571" s="15">
        <v>1.6435185185185188E-2</v>
      </c>
      <c r="J571" s="8">
        <v>1420</v>
      </c>
      <c r="K571" s="22">
        <v>43876</v>
      </c>
      <c r="L571" s="2">
        <v>188000</v>
      </c>
      <c r="M571" s="2" t="s">
        <v>73</v>
      </c>
      <c r="N571" s="2" t="s">
        <v>28</v>
      </c>
      <c r="O571" s="2" t="s">
        <v>28</v>
      </c>
      <c r="P571" s="2">
        <v>0</v>
      </c>
      <c r="Q571" s="2">
        <v>6100</v>
      </c>
      <c r="R571" s="9">
        <v>44827</v>
      </c>
      <c r="S571" s="2">
        <v>1080</v>
      </c>
      <c r="T571" s="2">
        <v>610</v>
      </c>
      <c r="U571" s="2">
        <v>36</v>
      </c>
      <c r="V571" s="2" t="s">
        <v>29</v>
      </c>
      <c r="W571" s="2">
        <v>1</v>
      </c>
      <c r="X571" s="2" t="s">
        <v>2195</v>
      </c>
      <c r="Y571" s="6" t="str" cm="1">
        <f t="array" ref="Y571">_xlfn.IFS(Table1[[#This Row],[Duration in Seconds]]&lt;120,"Very short",Table1[[#This Row],[Duration in Seconds]]&lt;360,"Short",Table1[[#This Row],[Duration in Seconds]]&lt;600,"Medium",Table1[[#This Row],[Duration in Seconds]]&lt;1800,"Long",Table1[[#This Row],[Duration in Seconds]]&gt;1800,"Very Long")</f>
        <v>Long</v>
      </c>
    </row>
    <row r="572" spans="1:25" x14ac:dyDescent="0.3">
      <c r="A572" s="18" t="s">
        <v>1732</v>
      </c>
      <c r="B572" s="54">
        <v>5026218</v>
      </c>
      <c r="C572" s="2" t="s">
        <v>1733</v>
      </c>
      <c r="D572" s="2" t="s">
        <v>1734</v>
      </c>
      <c r="E572" s="2" t="s">
        <v>1735</v>
      </c>
      <c r="F572" s="2" t="s">
        <v>86</v>
      </c>
      <c r="G572" s="6">
        <v>4450000</v>
      </c>
      <c r="H572" s="6">
        <v>260632873</v>
      </c>
      <c r="I572" s="15">
        <v>6.2847222222222228E-3</v>
      </c>
      <c r="J572" s="8">
        <v>543</v>
      </c>
      <c r="K572" s="13">
        <v>41209</v>
      </c>
      <c r="L572" s="6">
        <v>68000</v>
      </c>
      <c r="M572" s="2" t="s">
        <v>27</v>
      </c>
      <c r="N572" s="2" t="s">
        <v>28</v>
      </c>
      <c r="O572" s="2" t="s">
        <v>28</v>
      </c>
      <c r="P572" s="2">
        <v>0</v>
      </c>
      <c r="Q572" s="6">
        <v>3726</v>
      </c>
      <c r="R572" s="13">
        <v>44822</v>
      </c>
      <c r="S572" s="2">
        <v>1080</v>
      </c>
      <c r="T572" s="6">
        <v>258</v>
      </c>
      <c r="U572" s="2">
        <v>7</v>
      </c>
      <c r="V572" s="2" t="s">
        <v>29</v>
      </c>
      <c r="W572" s="2">
        <v>0</v>
      </c>
      <c r="X572" s="2" t="s">
        <v>2011</v>
      </c>
      <c r="Y572" s="6" t="str" cm="1">
        <f t="array" ref="Y572">_xlfn.IFS(Table1[[#This Row],[Duration in Seconds]]&lt;120,"Very short",Table1[[#This Row],[Duration in Seconds]]&lt;360,"Short",Table1[[#This Row],[Duration in Seconds]]&lt;600,"Medium",Table1[[#This Row],[Duration in Seconds]]&lt;1800,"Long",Table1[[#This Row],[Duration in Seconds]]&gt;1800,"Very Long")</f>
        <v>Medium</v>
      </c>
    </row>
    <row r="573" spans="1:25" x14ac:dyDescent="0.3">
      <c r="A573" s="18" t="s">
        <v>62</v>
      </c>
      <c r="B573" s="54">
        <v>19377153</v>
      </c>
      <c r="C573" s="2" t="s">
        <v>63</v>
      </c>
      <c r="D573" s="2" t="s">
        <v>61</v>
      </c>
      <c r="E573" s="2" t="s">
        <v>64</v>
      </c>
      <c r="F573" s="2" t="s">
        <v>26</v>
      </c>
      <c r="G573" s="2">
        <v>457000</v>
      </c>
      <c r="H573" s="2">
        <v>53003626</v>
      </c>
      <c r="I573" s="15">
        <v>2.2337962962962967E-3</v>
      </c>
      <c r="J573" s="8">
        <v>193</v>
      </c>
      <c r="K573" s="9">
        <v>42902</v>
      </c>
      <c r="L573" s="2">
        <v>337000</v>
      </c>
      <c r="M573" s="2" t="s">
        <v>39</v>
      </c>
      <c r="N573" s="2" t="s">
        <v>29</v>
      </c>
      <c r="O573" s="2" t="s">
        <v>28</v>
      </c>
      <c r="P573" s="2">
        <v>0</v>
      </c>
      <c r="Q573" s="2">
        <v>11666</v>
      </c>
      <c r="R573" s="9">
        <v>44467</v>
      </c>
      <c r="S573" s="2">
        <v>1080</v>
      </c>
      <c r="T573" s="2">
        <v>40</v>
      </c>
      <c r="U573" s="2">
        <v>3</v>
      </c>
      <c r="V573" s="2" t="s">
        <v>29</v>
      </c>
      <c r="W573" s="2">
        <v>0</v>
      </c>
      <c r="X573" s="2" t="s">
        <v>30</v>
      </c>
      <c r="Y573" s="6" t="str" cm="1">
        <f t="array" ref="Y573">_xlfn.IFS(Table1[[#This Row],[Duration in Seconds]]&lt;120,"Very short",Table1[[#This Row],[Duration in Seconds]]&lt;360,"Short",Table1[[#This Row],[Duration in Seconds]]&lt;600,"Medium",Table1[[#This Row],[Duration in Seconds]]&lt;1800,"Long",Table1[[#This Row],[Duration in Seconds]]&gt;1800,"Very Long")</f>
        <v>Short</v>
      </c>
    </row>
    <row r="574" spans="1:25" x14ac:dyDescent="0.3">
      <c r="A574" s="18" t="s">
        <v>1359</v>
      </c>
      <c r="B574" s="54">
        <v>4861075</v>
      </c>
      <c r="C574" s="2" t="s">
        <v>1360</v>
      </c>
      <c r="D574" s="2" t="s">
        <v>1361</v>
      </c>
      <c r="E574" s="2" t="s">
        <v>1362</v>
      </c>
      <c r="F574" s="2" t="s">
        <v>54</v>
      </c>
      <c r="G574" s="6">
        <v>371000</v>
      </c>
      <c r="H574" s="6">
        <v>84515479</v>
      </c>
      <c r="I574" s="17">
        <v>8.4953703703703701E-3</v>
      </c>
      <c r="J574" s="8">
        <v>734</v>
      </c>
      <c r="K574" s="9">
        <v>44815</v>
      </c>
      <c r="L574" s="6">
        <v>18000</v>
      </c>
      <c r="M574" s="2" t="s">
        <v>27</v>
      </c>
      <c r="N574" s="2" t="s">
        <v>28</v>
      </c>
      <c r="O574" s="2" t="s">
        <v>29</v>
      </c>
      <c r="P574" s="2">
        <v>3</v>
      </c>
      <c r="Q574" s="6">
        <v>228</v>
      </c>
      <c r="R574" s="9">
        <v>44829</v>
      </c>
      <c r="S574" s="2">
        <v>720</v>
      </c>
      <c r="T574" s="6">
        <v>58</v>
      </c>
      <c r="U574" s="6">
        <v>1</v>
      </c>
      <c r="V574" s="2" t="s">
        <v>28</v>
      </c>
      <c r="W574" s="2">
        <v>2</v>
      </c>
      <c r="X574" s="2" t="s">
        <v>1425</v>
      </c>
      <c r="Y574" s="6" t="str" cm="1">
        <f t="array" ref="Y574">_xlfn.IFS(Table1[[#This Row],[Duration in Seconds]]&lt;120,"Very short",Table1[[#This Row],[Duration in Seconds]]&lt;360,"Short",Table1[[#This Row],[Duration in Seconds]]&lt;600,"Medium",Table1[[#This Row],[Duration in Seconds]]&lt;1800,"Long",Table1[[#This Row],[Duration in Seconds]]&gt;1800,"Very Long")</f>
        <v>Long</v>
      </c>
    </row>
    <row r="575" spans="1:25" x14ac:dyDescent="0.3">
      <c r="A575" s="18" t="s">
        <v>332</v>
      </c>
      <c r="B575" s="54">
        <v>137070113</v>
      </c>
      <c r="C575" s="2" t="s">
        <v>333</v>
      </c>
      <c r="D575" s="2" t="s">
        <v>332</v>
      </c>
      <c r="E575" s="2" t="s">
        <v>1180</v>
      </c>
      <c r="F575" s="2" t="s">
        <v>26</v>
      </c>
      <c r="G575" s="2">
        <v>28700000</v>
      </c>
      <c r="H575" s="2">
        <v>4101186573</v>
      </c>
      <c r="I575" s="15">
        <v>9.5486111111111101E-3</v>
      </c>
      <c r="J575" s="8">
        <v>825</v>
      </c>
      <c r="K575" s="9">
        <v>44636</v>
      </c>
      <c r="L575" s="2">
        <v>5100000</v>
      </c>
      <c r="M575" s="2" t="s">
        <v>73</v>
      </c>
      <c r="N575" s="2" t="s">
        <v>28</v>
      </c>
      <c r="O575" s="2" t="s">
        <v>28</v>
      </c>
      <c r="P575" s="2">
        <v>0</v>
      </c>
      <c r="Q575" s="2">
        <v>130964</v>
      </c>
      <c r="R575" s="9">
        <v>44827</v>
      </c>
      <c r="S575" s="2">
        <v>1080</v>
      </c>
      <c r="T575" s="2">
        <v>147</v>
      </c>
      <c r="U575" s="2">
        <v>18</v>
      </c>
      <c r="V575" s="2" t="s">
        <v>29</v>
      </c>
      <c r="W575" s="2">
        <v>1</v>
      </c>
      <c r="X575" s="2" t="s">
        <v>311</v>
      </c>
      <c r="Y575" s="6" t="str" cm="1">
        <f t="array" ref="Y575">_xlfn.IFS(Table1[[#This Row],[Duration in Seconds]]&lt;120,"Very short",Table1[[#This Row],[Duration in Seconds]]&lt;360,"Short",Table1[[#This Row],[Duration in Seconds]]&lt;600,"Medium",Table1[[#This Row],[Duration in Seconds]]&lt;1800,"Long",Table1[[#This Row],[Duration in Seconds]]&gt;1800,"Very Long")</f>
        <v>Long</v>
      </c>
    </row>
    <row r="576" spans="1:25" x14ac:dyDescent="0.3">
      <c r="A576" s="18" t="s">
        <v>2149</v>
      </c>
      <c r="B576" s="54">
        <v>1523893</v>
      </c>
      <c r="C576" s="2" t="s">
        <v>2150</v>
      </c>
      <c r="D576" s="2" t="s">
        <v>33</v>
      </c>
      <c r="E576" s="2" t="s">
        <v>34</v>
      </c>
      <c r="F576" s="2" t="s">
        <v>26</v>
      </c>
      <c r="G576" s="2">
        <v>2250000</v>
      </c>
      <c r="H576" s="6">
        <v>134771915</v>
      </c>
      <c r="I576" s="15">
        <v>0.51078703703703698</v>
      </c>
      <c r="J576" s="8">
        <v>44132</v>
      </c>
      <c r="K576" s="22">
        <v>44446</v>
      </c>
      <c r="L576" s="2">
        <v>51634</v>
      </c>
      <c r="M576" s="2" t="s">
        <v>27</v>
      </c>
      <c r="N576" s="2" t="s">
        <v>28</v>
      </c>
      <c r="O576" s="2" t="s">
        <v>28</v>
      </c>
      <c r="P576" s="2">
        <v>4</v>
      </c>
      <c r="Q576" s="2">
        <v>3600</v>
      </c>
      <c r="R576" s="9">
        <v>44818</v>
      </c>
      <c r="S576" s="2">
        <v>1080</v>
      </c>
      <c r="T576" s="2">
        <v>171</v>
      </c>
      <c r="U576" s="2">
        <v>7</v>
      </c>
      <c r="V576" s="2" t="s">
        <v>28</v>
      </c>
      <c r="W576" s="2">
        <v>8</v>
      </c>
      <c r="X576" s="2" t="s">
        <v>2195</v>
      </c>
      <c r="Y576" s="6" t="str" cm="1">
        <f t="array" ref="Y576">_xlfn.IFS(Table1[[#This Row],[Duration in Seconds]]&lt;120,"Very short",Table1[[#This Row],[Duration in Seconds]]&lt;360,"Short",Table1[[#This Row],[Duration in Seconds]]&lt;600,"Medium",Table1[[#This Row],[Duration in Seconds]]&lt;1800,"Long",Table1[[#This Row],[Duration in Seconds]]&gt;1800,"Very Long")</f>
        <v>Very Long</v>
      </c>
    </row>
    <row r="577" spans="1:25" x14ac:dyDescent="0.3">
      <c r="A577" s="18" t="s">
        <v>2905</v>
      </c>
      <c r="B577" s="54">
        <v>211823</v>
      </c>
      <c r="C577" s="2" t="s">
        <v>2906</v>
      </c>
      <c r="D577" s="2" t="s">
        <v>2907</v>
      </c>
      <c r="E577" s="2" t="s">
        <v>2908</v>
      </c>
      <c r="F577" s="2" t="s">
        <v>2852</v>
      </c>
      <c r="G577" s="2">
        <v>4400000</v>
      </c>
      <c r="H577" s="2">
        <v>1200886529</v>
      </c>
      <c r="I577" s="15">
        <v>1.1689814814814814E-2</v>
      </c>
      <c r="J577" s="8">
        <v>1010</v>
      </c>
      <c r="K577" s="9">
        <v>44819</v>
      </c>
      <c r="L577" s="2">
        <v>2400</v>
      </c>
      <c r="M577" s="2" t="s">
        <v>27</v>
      </c>
      <c r="N577" s="2" t="s">
        <v>28</v>
      </c>
      <c r="O577" s="2" t="s">
        <v>28</v>
      </c>
      <c r="P577" s="2">
        <v>0</v>
      </c>
      <c r="Q577" s="2">
        <v>145</v>
      </c>
      <c r="R577" s="9">
        <v>44823</v>
      </c>
      <c r="S577" s="2">
        <v>1080</v>
      </c>
      <c r="T577" s="2">
        <v>1342</v>
      </c>
      <c r="U577" s="2">
        <v>99</v>
      </c>
      <c r="V577" s="2" t="s">
        <v>29</v>
      </c>
      <c r="W577" s="2">
        <v>2</v>
      </c>
      <c r="X577" s="2" t="s">
        <v>2973</v>
      </c>
      <c r="Y577" s="6" t="str" cm="1">
        <f t="array" ref="Y577">_xlfn.IFS(Table1[[#This Row],[Duration in Seconds]]&lt;120,"Very short",Table1[[#This Row],[Duration in Seconds]]&lt;360,"Short",Table1[[#This Row],[Duration in Seconds]]&lt;600,"Medium",Table1[[#This Row],[Duration in Seconds]]&lt;1800,"Long",Table1[[#This Row],[Duration in Seconds]]&gt;1800,"Very Long")</f>
        <v>Long</v>
      </c>
    </row>
    <row r="578" spans="1:25" x14ac:dyDescent="0.3">
      <c r="A578" s="18" t="s">
        <v>2946</v>
      </c>
      <c r="B578" s="54">
        <v>2610340</v>
      </c>
      <c r="C578" s="2" t="s">
        <v>2947</v>
      </c>
      <c r="D578" s="2" t="s">
        <v>2368</v>
      </c>
      <c r="E578" s="2" t="s">
        <v>2941</v>
      </c>
      <c r="F578" s="2" t="s">
        <v>2852</v>
      </c>
      <c r="G578" s="2">
        <v>5700000</v>
      </c>
      <c r="H578" s="2">
        <v>1267778130</v>
      </c>
      <c r="I578" s="15">
        <v>5.7291666666666671E-3</v>
      </c>
      <c r="J578" s="8">
        <v>495</v>
      </c>
      <c r="K578" s="9">
        <v>44782</v>
      </c>
      <c r="L578" s="2">
        <v>16000</v>
      </c>
      <c r="M578" s="2" t="s">
        <v>27</v>
      </c>
      <c r="N578" s="2" t="s">
        <v>29</v>
      </c>
      <c r="O578" s="2" t="s">
        <v>28</v>
      </c>
      <c r="P578" s="2">
        <v>0</v>
      </c>
      <c r="Q578" s="2">
        <v>252</v>
      </c>
      <c r="R578" s="9">
        <v>44824</v>
      </c>
      <c r="S578" s="2">
        <v>1080</v>
      </c>
      <c r="T578" s="2">
        <v>261</v>
      </c>
      <c r="U578" s="2">
        <v>3</v>
      </c>
      <c r="V578" s="2" t="s">
        <v>29</v>
      </c>
      <c r="W578" s="2">
        <v>0</v>
      </c>
      <c r="X578" s="2" t="s">
        <v>2973</v>
      </c>
      <c r="Y578" s="6" t="str" cm="1">
        <f t="array" ref="Y578">_xlfn.IFS(Table1[[#This Row],[Duration in Seconds]]&lt;120,"Very short",Table1[[#This Row],[Duration in Seconds]]&lt;360,"Short",Table1[[#This Row],[Duration in Seconds]]&lt;600,"Medium",Table1[[#This Row],[Duration in Seconds]]&lt;1800,"Long",Table1[[#This Row],[Duration in Seconds]]&gt;1800,"Very Long")</f>
        <v>Medium</v>
      </c>
    </row>
    <row r="579" spans="1:25" x14ac:dyDescent="0.3">
      <c r="A579" s="18" t="s">
        <v>2857</v>
      </c>
      <c r="B579" s="54">
        <v>42</v>
      </c>
      <c r="C579" s="2" t="s">
        <v>2858</v>
      </c>
      <c r="D579" s="2" t="s">
        <v>2850</v>
      </c>
      <c r="E579" s="2" t="s">
        <v>2851</v>
      </c>
      <c r="F579" s="2" t="s">
        <v>26</v>
      </c>
      <c r="G579" s="2">
        <v>324</v>
      </c>
      <c r="H579" s="2">
        <v>2797</v>
      </c>
      <c r="I579" s="15">
        <v>2.5115740740740741E-3</v>
      </c>
      <c r="J579" s="8">
        <v>217</v>
      </c>
      <c r="K579" s="9">
        <v>44577</v>
      </c>
      <c r="L579" s="2">
        <v>1</v>
      </c>
      <c r="M579" s="2" t="s">
        <v>27</v>
      </c>
      <c r="N579" s="2" t="s">
        <v>28</v>
      </c>
      <c r="O579" s="2" t="s">
        <v>28</v>
      </c>
      <c r="P579" s="2">
        <v>0</v>
      </c>
      <c r="Q579" s="2">
        <v>0</v>
      </c>
      <c r="R579" s="2" t="s">
        <v>54</v>
      </c>
      <c r="S579" s="2">
        <v>1080</v>
      </c>
      <c r="T579" s="2">
        <v>66</v>
      </c>
      <c r="U579" s="2">
        <v>5</v>
      </c>
      <c r="V579" s="2" t="s">
        <v>29</v>
      </c>
      <c r="W579" s="2">
        <v>0</v>
      </c>
      <c r="X579" s="2" t="s">
        <v>2973</v>
      </c>
      <c r="Y579" s="6" t="str" cm="1">
        <f t="array" ref="Y579">_xlfn.IFS(Table1[[#This Row],[Duration in Seconds]]&lt;120,"Very short",Table1[[#This Row],[Duration in Seconds]]&lt;360,"Short",Table1[[#This Row],[Duration in Seconds]]&lt;600,"Medium",Table1[[#This Row],[Duration in Seconds]]&lt;1800,"Long",Table1[[#This Row],[Duration in Seconds]]&gt;1800,"Very Long")</f>
        <v>Short</v>
      </c>
    </row>
    <row r="580" spans="1:25" x14ac:dyDescent="0.3">
      <c r="A580" s="18" t="s">
        <v>1282</v>
      </c>
      <c r="B580" s="54">
        <v>635811</v>
      </c>
      <c r="C580" s="2" t="s">
        <v>1283</v>
      </c>
      <c r="D580" s="2" t="s">
        <v>1284</v>
      </c>
      <c r="E580" s="2" t="s">
        <v>1285</v>
      </c>
      <c r="F580" s="2" t="s">
        <v>26</v>
      </c>
      <c r="G580" s="6">
        <v>2340000</v>
      </c>
      <c r="H580" s="6">
        <v>372472765</v>
      </c>
      <c r="I580" s="15">
        <v>6.5740740740740733E-3</v>
      </c>
      <c r="J580" s="8">
        <v>568</v>
      </c>
      <c r="K580" s="9">
        <v>44467</v>
      </c>
      <c r="L580" s="6">
        <v>29000</v>
      </c>
      <c r="M580" s="2" t="s">
        <v>27</v>
      </c>
      <c r="N580" s="2" t="s">
        <v>28</v>
      </c>
      <c r="O580" s="2" t="s">
        <v>28</v>
      </c>
      <c r="P580" s="2">
        <v>1</v>
      </c>
      <c r="Q580" s="6">
        <v>858</v>
      </c>
      <c r="R580" s="9">
        <v>44827</v>
      </c>
      <c r="S580" s="2">
        <v>2160</v>
      </c>
      <c r="T580" s="6">
        <v>819</v>
      </c>
      <c r="U580" s="6">
        <v>9</v>
      </c>
      <c r="V580" s="2" t="s">
        <v>29</v>
      </c>
      <c r="W580" s="2">
        <v>2</v>
      </c>
      <c r="X580" s="2" t="s">
        <v>1425</v>
      </c>
      <c r="Y580" s="6" t="str" cm="1">
        <f t="array" ref="Y580">_xlfn.IFS(Table1[[#This Row],[Duration in Seconds]]&lt;120,"Very short",Table1[[#This Row],[Duration in Seconds]]&lt;360,"Short",Table1[[#This Row],[Duration in Seconds]]&lt;600,"Medium",Table1[[#This Row],[Duration in Seconds]]&lt;1800,"Long",Table1[[#This Row],[Duration in Seconds]]&gt;1800,"Very Long")</f>
        <v>Medium</v>
      </c>
    </row>
    <row r="581" spans="1:25" x14ac:dyDescent="0.3">
      <c r="A581" s="18" t="s">
        <v>211</v>
      </c>
      <c r="B581" s="54">
        <v>705079</v>
      </c>
      <c r="C581" s="2" t="s">
        <v>212</v>
      </c>
      <c r="D581" s="2" t="s">
        <v>213</v>
      </c>
      <c r="E581" s="2" t="s">
        <v>214</v>
      </c>
      <c r="F581" s="2" t="s">
        <v>26</v>
      </c>
      <c r="G581" s="2">
        <v>425000</v>
      </c>
      <c r="H581" s="2">
        <v>63747367</v>
      </c>
      <c r="I581" s="15">
        <v>4.7800925925925919E-3</v>
      </c>
      <c r="J581" s="8">
        <v>413</v>
      </c>
      <c r="K581" s="9">
        <v>43534</v>
      </c>
      <c r="L581" s="2">
        <v>16000</v>
      </c>
      <c r="M581" s="2" t="s">
        <v>39</v>
      </c>
      <c r="N581" s="2" t="s">
        <v>28</v>
      </c>
      <c r="O581" s="2" t="s">
        <v>28</v>
      </c>
      <c r="P581" s="2">
        <v>2</v>
      </c>
      <c r="Q581" s="2">
        <v>1279</v>
      </c>
      <c r="R581" s="9">
        <v>44102</v>
      </c>
      <c r="S581" s="2">
        <v>1080</v>
      </c>
      <c r="T581" s="2">
        <v>386</v>
      </c>
      <c r="U581" s="2">
        <v>23</v>
      </c>
      <c r="V581" s="2" t="s">
        <v>29</v>
      </c>
      <c r="W581" s="2">
        <v>0</v>
      </c>
      <c r="X581" s="2" t="s">
        <v>30</v>
      </c>
      <c r="Y581" s="6" t="str" cm="1">
        <f t="array" ref="Y581">_xlfn.IFS(Table1[[#This Row],[Duration in Seconds]]&lt;120,"Very short",Table1[[#This Row],[Duration in Seconds]]&lt;360,"Short",Table1[[#This Row],[Duration in Seconds]]&lt;600,"Medium",Table1[[#This Row],[Duration in Seconds]]&lt;1800,"Long",Table1[[#This Row],[Duration in Seconds]]&gt;1800,"Very Long")</f>
        <v>Medium</v>
      </c>
    </row>
    <row r="582" spans="1:25" x14ac:dyDescent="0.3">
      <c r="A582" s="18" t="s">
        <v>2524</v>
      </c>
      <c r="B582" s="54">
        <v>601388</v>
      </c>
      <c r="C582" s="2" t="s">
        <v>2525</v>
      </c>
      <c r="D582" s="2" t="s">
        <v>2491</v>
      </c>
      <c r="E582" s="2" t="s">
        <v>2492</v>
      </c>
      <c r="F582" s="2" t="s">
        <v>26</v>
      </c>
      <c r="G582" s="2">
        <v>2250000</v>
      </c>
      <c r="H582" s="5">
        <v>9169093</v>
      </c>
      <c r="I582" s="15">
        <v>1.1608796296296296E-2</v>
      </c>
      <c r="J582" s="8">
        <v>1003</v>
      </c>
      <c r="K582" s="9">
        <v>44818</v>
      </c>
      <c r="L582" s="2">
        <v>5200</v>
      </c>
      <c r="M582" s="2" t="s">
        <v>73</v>
      </c>
      <c r="N582" s="2" t="s">
        <v>28</v>
      </c>
      <c r="O582" s="2" t="s">
        <v>28</v>
      </c>
      <c r="P582" s="2">
        <v>2</v>
      </c>
      <c r="Q582" s="2">
        <v>391</v>
      </c>
      <c r="R582" s="9">
        <v>44826</v>
      </c>
      <c r="S582" s="2">
        <v>1080</v>
      </c>
      <c r="T582" s="2">
        <v>210</v>
      </c>
      <c r="U582" s="2">
        <v>6</v>
      </c>
      <c r="V582" s="2" t="s">
        <v>29</v>
      </c>
      <c r="W582" s="2">
        <v>1</v>
      </c>
      <c r="X582" s="2" t="s">
        <v>2560</v>
      </c>
      <c r="Y582" s="6" t="str" cm="1">
        <f t="array" ref="Y582">_xlfn.IFS(Table1[[#This Row],[Duration in Seconds]]&lt;120,"Very short",Table1[[#This Row],[Duration in Seconds]]&lt;360,"Short",Table1[[#This Row],[Duration in Seconds]]&lt;600,"Medium",Table1[[#This Row],[Duration in Seconds]]&lt;1800,"Long",Table1[[#This Row],[Duration in Seconds]]&gt;1800,"Very Long")</f>
        <v>Long</v>
      </c>
    </row>
    <row r="583" spans="1:25" x14ac:dyDescent="0.3">
      <c r="A583" s="18" t="s">
        <v>2586</v>
      </c>
      <c r="B583" s="54">
        <v>110380</v>
      </c>
      <c r="C583" s="21" t="s">
        <v>2587</v>
      </c>
      <c r="D583" s="21" t="s">
        <v>2588</v>
      </c>
      <c r="E583" s="21" t="s">
        <v>2589</v>
      </c>
      <c r="F583" s="21" t="s">
        <v>26</v>
      </c>
      <c r="G583" s="6">
        <v>204000</v>
      </c>
      <c r="H583" s="6">
        <v>11566005</v>
      </c>
      <c r="I583" s="15">
        <v>1.2407407407407409E-2</v>
      </c>
      <c r="J583" s="8">
        <v>1072</v>
      </c>
      <c r="K583" s="9">
        <v>44819</v>
      </c>
      <c r="L583" s="6">
        <v>2300</v>
      </c>
      <c r="M583" s="21" t="s">
        <v>27</v>
      </c>
      <c r="N583" s="21" t="s">
        <v>29</v>
      </c>
      <c r="O583" s="21" t="s">
        <v>28</v>
      </c>
      <c r="P583" s="21">
        <v>0</v>
      </c>
      <c r="Q583" s="6">
        <v>139</v>
      </c>
      <c r="R583" s="9">
        <v>44825</v>
      </c>
      <c r="S583" s="6">
        <v>2160</v>
      </c>
      <c r="T583" s="6">
        <v>66</v>
      </c>
      <c r="U583" s="6">
        <v>1</v>
      </c>
      <c r="V583" s="21" t="s">
        <v>29</v>
      </c>
      <c r="W583" s="6">
        <v>0</v>
      </c>
      <c r="X583" s="2" t="s">
        <v>2835</v>
      </c>
      <c r="Y583" s="6" t="str" cm="1">
        <f t="array" ref="Y583">_xlfn.IFS(Table1[[#This Row],[Duration in Seconds]]&lt;120,"Very short",Table1[[#This Row],[Duration in Seconds]]&lt;360,"Short",Table1[[#This Row],[Duration in Seconds]]&lt;600,"Medium",Table1[[#This Row],[Duration in Seconds]]&lt;1800,"Long",Table1[[#This Row],[Duration in Seconds]]&gt;1800,"Very Long")</f>
        <v>Long</v>
      </c>
    </row>
    <row r="584" spans="1:25" x14ac:dyDescent="0.3">
      <c r="A584" s="18" t="s">
        <v>2594</v>
      </c>
      <c r="B584" s="54">
        <v>45775</v>
      </c>
      <c r="C584" s="21" t="s">
        <v>2595</v>
      </c>
      <c r="D584" s="21" t="s">
        <v>2596</v>
      </c>
      <c r="E584" s="21" t="s">
        <v>2597</v>
      </c>
      <c r="F584" s="21" t="s">
        <v>26</v>
      </c>
      <c r="G584" s="6">
        <v>1810000</v>
      </c>
      <c r="H584" s="6">
        <v>418237539</v>
      </c>
      <c r="I584" s="17">
        <v>8.1481481481481474E-3</v>
      </c>
      <c r="J584" s="8">
        <v>704</v>
      </c>
      <c r="K584" s="9">
        <v>44817</v>
      </c>
      <c r="L584" s="6">
        <v>1600</v>
      </c>
      <c r="M584" s="21" t="s">
        <v>27</v>
      </c>
      <c r="N584" s="21" t="s">
        <v>29</v>
      </c>
      <c r="O584" s="21" t="s">
        <v>28</v>
      </c>
      <c r="P584" s="21">
        <v>1</v>
      </c>
      <c r="Q584" s="6">
        <v>266</v>
      </c>
      <c r="R584" s="9">
        <v>44824</v>
      </c>
      <c r="S584" s="6">
        <v>2160</v>
      </c>
      <c r="T584" s="6">
        <v>3076</v>
      </c>
      <c r="U584" s="6">
        <v>126</v>
      </c>
      <c r="V584" s="21" t="s">
        <v>29</v>
      </c>
      <c r="W584" s="6">
        <v>0</v>
      </c>
      <c r="X584" s="2" t="s">
        <v>2835</v>
      </c>
      <c r="Y584" s="6" t="str" cm="1">
        <f t="array" ref="Y584">_xlfn.IFS(Table1[[#This Row],[Duration in Seconds]]&lt;120,"Very short",Table1[[#This Row],[Duration in Seconds]]&lt;360,"Short",Table1[[#This Row],[Duration in Seconds]]&lt;600,"Medium",Table1[[#This Row],[Duration in Seconds]]&lt;1800,"Long",Table1[[#This Row],[Duration in Seconds]]&gt;1800,"Very Long")</f>
        <v>Long</v>
      </c>
    </row>
    <row r="585" spans="1:25" x14ac:dyDescent="0.3">
      <c r="A585" s="18" t="s">
        <v>2107</v>
      </c>
      <c r="B585" s="54">
        <v>34287769</v>
      </c>
      <c r="C585" s="2" t="s">
        <v>3123</v>
      </c>
      <c r="D585" s="2" t="s">
        <v>2108</v>
      </c>
      <c r="E585" s="2" t="s">
        <v>2109</v>
      </c>
      <c r="F585" s="2" t="s">
        <v>2029</v>
      </c>
      <c r="G585" s="2">
        <v>1300000</v>
      </c>
      <c r="H585" s="6">
        <v>2187241067</v>
      </c>
      <c r="I585" s="15">
        <v>6.5046296296296302E-3</v>
      </c>
      <c r="J585" s="8">
        <v>562</v>
      </c>
      <c r="K585" s="22">
        <v>43016</v>
      </c>
      <c r="L585" s="2">
        <v>733000</v>
      </c>
      <c r="M585" s="2" t="s">
        <v>27</v>
      </c>
      <c r="N585" s="2" t="s">
        <v>28</v>
      </c>
      <c r="O585" s="2" t="s">
        <v>28</v>
      </c>
      <c r="P585" s="2">
        <v>1</v>
      </c>
      <c r="Q585" s="2">
        <v>21000</v>
      </c>
      <c r="R585" s="9">
        <v>44827</v>
      </c>
      <c r="S585" s="2">
        <v>1080</v>
      </c>
      <c r="T585" s="2">
        <v>1303</v>
      </c>
      <c r="U585" s="2">
        <v>30</v>
      </c>
      <c r="V585" s="2" t="s">
        <v>29</v>
      </c>
      <c r="W585" s="2">
        <v>1</v>
      </c>
      <c r="X585" s="2" t="s">
        <v>2195</v>
      </c>
      <c r="Y585" s="6" t="str" cm="1">
        <f t="array" ref="Y585">_xlfn.IFS(Table1[[#This Row],[Duration in Seconds]]&lt;120,"Very short",Table1[[#This Row],[Duration in Seconds]]&lt;360,"Short",Table1[[#This Row],[Duration in Seconds]]&lt;600,"Medium",Table1[[#This Row],[Duration in Seconds]]&lt;1800,"Long",Table1[[#This Row],[Duration in Seconds]]&gt;1800,"Very Long")</f>
        <v>Medium</v>
      </c>
    </row>
    <row r="586" spans="1:25" x14ac:dyDescent="0.3">
      <c r="A586" s="18" t="s">
        <v>2617</v>
      </c>
      <c r="B586" s="54">
        <v>20298</v>
      </c>
      <c r="C586" s="21" t="s">
        <v>2618</v>
      </c>
      <c r="D586" s="21" t="s">
        <v>2619</v>
      </c>
      <c r="E586" s="21" t="s">
        <v>2620</v>
      </c>
      <c r="F586" s="21" t="s">
        <v>26</v>
      </c>
      <c r="G586" s="6">
        <v>163000</v>
      </c>
      <c r="H586" s="6">
        <v>60039894</v>
      </c>
      <c r="I586" s="15">
        <v>5.1273148148148146E-3</v>
      </c>
      <c r="J586" s="8">
        <v>443</v>
      </c>
      <c r="K586" s="9">
        <v>44818</v>
      </c>
      <c r="L586" s="6">
        <v>367</v>
      </c>
      <c r="M586" s="21" t="s">
        <v>73</v>
      </c>
      <c r="N586" s="21" t="s">
        <v>29</v>
      </c>
      <c r="O586" s="21" t="s">
        <v>28</v>
      </c>
      <c r="P586" s="21">
        <v>1</v>
      </c>
      <c r="Q586" s="6">
        <v>60</v>
      </c>
      <c r="R586" s="9">
        <v>44827</v>
      </c>
      <c r="S586" s="6">
        <v>1080</v>
      </c>
      <c r="T586" s="6">
        <v>544</v>
      </c>
      <c r="U586" s="6">
        <v>33</v>
      </c>
      <c r="V586" s="21" t="s">
        <v>29</v>
      </c>
      <c r="W586" s="6">
        <v>14</v>
      </c>
      <c r="X586" s="2" t="s">
        <v>2835</v>
      </c>
      <c r="Y586" s="6" t="str" cm="1">
        <f t="array" ref="Y586">_xlfn.IFS(Table1[[#This Row],[Duration in Seconds]]&lt;120,"Very short",Table1[[#This Row],[Duration in Seconds]]&lt;360,"Short",Table1[[#This Row],[Duration in Seconds]]&lt;600,"Medium",Table1[[#This Row],[Duration in Seconds]]&lt;1800,"Long",Table1[[#This Row],[Duration in Seconds]]&gt;1800,"Very Long")</f>
        <v>Medium</v>
      </c>
    </row>
    <row r="587" spans="1:25" x14ac:dyDescent="0.3">
      <c r="A587" s="18" t="s">
        <v>91</v>
      </c>
      <c r="B587" s="54">
        <v>412517</v>
      </c>
      <c r="C587" s="2" t="s">
        <v>92</v>
      </c>
      <c r="D587" s="2" t="s">
        <v>93</v>
      </c>
      <c r="E587" s="2" t="s">
        <v>94</v>
      </c>
      <c r="F587" s="2" t="s">
        <v>54</v>
      </c>
      <c r="G587" s="2">
        <v>48000</v>
      </c>
      <c r="H587" s="2">
        <v>11210405</v>
      </c>
      <c r="I587" s="15">
        <v>2.9398148148148148E-3</v>
      </c>
      <c r="J587" s="8">
        <v>254</v>
      </c>
      <c r="K587" s="9">
        <v>41989</v>
      </c>
      <c r="L587" s="2">
        <v>3700</v>
      </c>
      <c r="M587" s="2" t="s">
        <v>27</v>
      </c>
      <c r="N587" s="2" t="s">
        <v>28</v>
      </c>
      <c r="O587" s="2" t="s">
        <v>28</v>
      </c>
      <c r="P587" s="2">
        <v>0</v>
      </c>
      <c r="Q587" s="2">
        <v>0</v>
      </c>
      <c r="R587" s="2" t="s">
        <v>54</v>
      </c>
      <c r="S587" s="2">
        <v>1080</v>
      </c>
      <c r="T587" s="2">
        <v>970</v>
      </c>
      <c r="U587" s="2">
        <v>19</v>
      </c>
      <c r="V587" s="2" t="s">
        <v>29</v>
      </c>
      <c r="W587" s="2">
        <v>0</v>
      </c>
      <c r="X587" s="2" t="s">
        <v>30</v>
      </c>
      <c r="Y587" s="6" t="str" cm="1">
        <f t="array" ref="Y587">_xlfn.IFS(Table1[[#This Row],[Duration in Seconds]]&lt;120,"Very short",Table1[[#This Row],[Duration in Seconds]]&lt;360,"Short",Table1[[#This Row],[Duration in Seconds]]&lt;600,"Medium",Table1[[#This Row],[Duration in Seconds]]&lt;1800,"Long",Table1[[#This Row],[Duration in Seconds]]&gt;1800,"Very Long")</f>
        <v>Short</v>
      </c>
    </row>
    <row r="588" spans="1:25" x14ac:dyDescent="0.3">
      <c r="A588" s="18" t="s">
        <v>1391</v>
      </c>
      <c r="B588" s="54">
        <v>774091</v>
      </c>
      <c r="C588" s="2" t="s">
        <v>1392</v>
      </c>
      <c r="D588" s="2" t="s">
        <v>1393</v>
      </c>
      <c r="E588" s="2" t="s">
        <v>1394</v>
      </c>
      <c r="F588" s="2" t="s">
        <v>26</v>
      </c>
      <c r="G588" s="6">
        <v>11300000</v>
      </c>
      <c r="H588" s="6">
        <v>1397485356</v>
      </c>
      <c r="I588" s="15">
        <v>9.2847222222222234E-2</v>
      </c>
      <c r="J588" s="8">
        <v>8022</v>
      </c>
      <c r="K588" s="9">
        <v>44823</v>
      </c>
      <c r="L588" s="6">
        <v>49000</v>
      </c>
      <c r="M588" s="2" t="s">
        <v>73</v>
      </c>
      <c r="N588" s="2" t="s">
        <v>29</v>
      </c>
      <c r="O588" s="2" t="s">
        <v>29</v>
      </c>
      <c r="P588" s="2">
        <v>0</v>
      </c>
      <c r="Q588" s="6">
        <v>349</v>
      </c>
      <c r="R588" s="9">
        <v>44829</v>
      </c>
      <c r="S588" s="2">
        <v>1440</v>
      </c>
      <c r="T588" s="6">
        <v>911</v>
      </c>
      <c r="U588" s="6">
        <v>35</v>
      </c>
      <c r="V588" s="2" t="s">
        <v>29</v>
      </c>
      <c r="W588" s="2">
        <v>0</v>
      </c>
      <c r="X588" s="2" t="s">
        <v>1425</v>
      </c>
      <c r="Y588" s="6" t="str" cm="1">
        <f t="array" ref="Y588">_xlfn.IFS(Table1[[#This Row],[Duration in Seconds]]&lt;120,"Very short",Table1[[#This Row],[Duration in Seconds]]&lt;360,"Short",Table1[[#This Row],[Duration in Seconds]]&lt;600,"Medium",Table1[[#This Row],[Duration in Seconds]]&lt;1800,"Long",Table1[[#This Row],[Duration in Seconds]]&gt;1800,"Very Long")</f>
        <v>Very Long</v>
      </c>
    </row>
    <row r="589" spans="1:25" x14ac:dyDescent="0.3">
      <c r="A589" s="18" t="s">
        <v>2931</v>
      </c>
      <c r="B589" s="54">
        <v>6380404</v>
      </c>
      <c r="C589" s="2" t="s">
        <v>2932</v>
      </c>
      <c r="D589" s="2" t="s">
        <v>2929</v>
      </c>
      <c r="E589" s="2" t="s">
        <v>2930</v>
      </c>
      <c r="F589" s="2" t="s">
        <v>26</v>
      </c>
      <c r="G589" s="2">
        <v>2270000</v>
      </c>
      <c r="H589" s="2">
        <v>268584946</v>
      </c>
      <c r="I589" s="15">
        <v>5.9953703703703697E-3</v>
      </c>
      <c r="J589" s="8">
        <v>518</v>
      </c>
      <c r="K589" s="9">
        <v>43124</v>
      </c>
      <c r="L589" s="2">
        <v>193000</v>
      </c>
      <c r="M589" s="2" t="s">
        <v>2565</v>
      </c>
      <c r="N589" s="2" t="s">
        <v>29</v>
      </c>
      <c r="O589" s="2" t="s">
        <v>28</v>
      </c>
      <c r="P589" s="2">
        <v>0</v>
      </c>
      <c r="Q589" s="2">
        <v>6782</v>
      </c>
      <c r="R589" s="9">
        <v>44823</v>
      </c>
      <c r="S589" s="2">
        <v>1080</v>
      </c>
      <c r="T589" s="2">
        <v>113</v>
      </c>
      <c r="U589" s="2">
        <v>17</v>
      </c>
      <c r="V589" s="2" t="s">
        <v>29</v>
      </c>
      <c r="W589" s="2">
        <v>0</v>
      </c>
      <c r="X589" s="2" t="s">
        <v>2973</v>
      </c>
      <c r="Y589" s="6" t="str" cm="1">
        <f t="array" ref="Y589">_xlfn.IFS(Table1[[#This Row],[Duration in Seconds]]&lt;120,"Very short",Table1[[#This Row],[Duration in Seconds]]&lt;360,"Short",Table1[[#This Row],[Duration in Seconds]]&lt;600,"Medium",Table1[[#This Row],[Duration in Seconds]]&lt;1800,"Long",Table1[[#This Row],[Duration in Seconds]]&gt;1800,"Very Long")</f>
        <v>Medium</v>
      </c>
    </row>
    <row r="590" spans="1:25" x14ac:dyDescent="0.3">
      <c r="A590" s="18" t="s">
        <v>2791</v>
      </c>
      <c r="B590" s="54">
        <v>568472</v>
      </c>
      <c r="C590" s="21" t="s">
        <v>2792</v>
      </c>
      <c r="D590" s="21" t="s">
        <v>2793</v>
      </c>
      <c r="E590" s="21" t="s">
        <v>2794</v>
      </c>
      <c r="F590" s="21" t="s">
        <v>26</v>
      </c>
      <c r="G590" s="6">
        <v>1920000</v>
      </c>
      <c r="H590" s="6">
        <v>509804838</v>
      </c>
      <c r="I590" s="15">
        <v>1.6724537037037034E-2</v>
      </c>
      <c r="J590" s="8">
        <v>1445</v>
      </c>
      <c r="K590" s="9">
        <v>44819</v>
      </c>
      <c r="L590" s="6">
        <v>16000</v>
      </c>
      <c r="M590" s="21" t="s">
        <v>39</v>
      </c>
      <c r="N590" s="21" t="s">
        <v>28</v>
      </c>
      <c r="O590" s="21" t="s">
        <v>28</v>
      </c>
      <c r="P590" s="21">
        <v>1</v>
      </c>
      <c r="Q590" s="6">
        <v>1100</v>
      </c>
      <c r="R590" s="9">
        <v>44825</v>
      </c>
      <c r="S590" s="6">
        <v>1080</v>
      </c>
      <c r="T590" s="6">
        <v>1556</v>
      </c>
      <c r="U590" s="6">
        <v>60</v>
      </c>
      <c r="V590" s="21" t="s">
        <v>29</v>
      </c>
      <c r="W590" s="6">
        <v>3</v>
      </c>
      <c r="X590" s="2" t="s">
        <v>2835</v>
      </c>
      <c r="Y590" s="6" t="str" cm="1">
        <f t="array" ref="Y590">_xlfn.IFS(Table1[[#This Row],[Duration in Seconds]]&lt;120,"Very short",Table1[[#This Row],[Duration in Seconds]]&lt;360,"Short",Table1[[#This Row],[Duration in Seconds]]&lt;600,"Medium",Table1[[#This Row],[Duration in Seconds]]&lt;1800,"Long",Table1[[#This Row],[Duration in Seconds]]&gt;1800,"Very Long")</f>
        <v>Long</v>
      </c>
    </row>
    <row r="591" spans="1:25" x14ac:dyDescent="0.3">
      <c r="A591" s="18" t="s">
        <v>342</v>
      </c>
      <c r="B591" s="54">
        <v>64748763</v>
      </c>
      <c r="C591" s="2" t="s">
        <v>343</v>
      </c>
      <c r="D591" s="2" t="s">
        <v>344</v>
      </c>
      <c r="E591" s="2" t="s">
        <v>345</v>
      </c>
      <c r="F591" s="2" t="s">
        <v>26</v>
      </c>
      <c r="G591" s="2">
        <v>24100000</v>
      </c>
      <c r="H591" s="2">
        <v>2258312973</v>
      </c>
      <c r="I591" s="15">
        <v>4.6064814814814814E-3</v>
      </c>
      <c r="J591" s="8">
        <v>398</v>
      </c>
      <c r="K591" s="9">
        <v>43065</v>
      </c>
      <c r="L591" s="2">
        <v>1300000</v>
      </c>
      <c r="M591" s="2" t="s">
        <v>73</v>
      </c>
      <c r="N591" s="2" t="s">
        <v>29</v>
      </c>
      <c r="O591" s="2" t="s">
        <v>28</v>
      </c>
      <c r="P591" s="2">
        <v>2</v>
      </c>
      <c r="Q591" s="2">
        <v>34680</v>
      </c>
      <c r="R591" s="9">
        <v>44825</v>
      </c>
      <c r="S591" s="2">
        <v>1080</v>
      </c>
      <c r="T591" s="2">
        <v>94</v>
      </c>
      <c r="U591" s="2">
        <v>0</v>
      </c>
      <c r="V591" s="2" t="s">
        <v>29</v>
      </c>
      <c r="W591" s="2">
        <v>0</v>
      </c>
      <c r="X591" s="2" t="s">
        <v>311</v>
      </c>
      <c r="Y591" s="6" t="str" cm="1">
        <f t="array" ref="Y591">_xlfn.IFS(Table1[[#This Row],[Duration in Seconds]]&lt;120,"Very short",Table1[[#This Row],[Duration in Seconds]]&lt;360,"Short",Table1[[#This Row],[Duration in Seconds]]&lt;600,"Medium",Table1[[#This Row],[Duration in Seconds]]&lt;1800,"Long",Table1[[#This Row],[Duration in Seconds]]&gt;1800,"Very Long")</f>
        <v>Medium</v>
      </c>
    </row>
    <row r="592" spans="1:25" x14ac:dyDescent="0.3">
      <c r="A592" s="18" t="s">
        <v>346</v>
      </c>
      <c r="B592" s="54">
        <v>62919772</v>
      </c>
      <c r="C592" s="2" t="s">
        <v>347</v>
      </c>
      <c r="D592" s="2" t="s">
        <v>348</v>
      </c>
      <c r="E592" s="2" t="s">
        <v>349</v>
      </c>
      <c r="F592" s="2" t="s">
        <v>26</v>
      </c>
      <c r="G592" s="2">
        <v>25000000</v>
      </c>
      <c r="H592" s="2">
        <v>1928545501</v>
      </c>
      <c r="I592" s="15">
        <v>9.0972222222222218E-2</v>
      </c>
      <c r="J592" s="8">
        <v>7860</v>
      </c>
      <c r="K592" s="9">
        <v>41237</v>
      </c>
      <c r="L592" s="2">
        <v>861000</v>
      </c>
      <c r="M592" s="2" t="s">
        <v>73</v>
      </c>
      <c r="N592" s="2" t="s">
        <v>29</v>
      </c>
      <c r="O592" s="2" t="s">
        <v>28</v>
      </c>
      <c r="P592" s="2">
        <v>0</v>
      </c>
      <c r="Q592" s="2">
        <v>38248</v>
      </c>
      <c r="R592" s="9">
        <v>37397</v>
      </c>
      <c r="S592" s="2">
        <v>1080</v>
      </c>
      <c r="T592" s="2">
        <v>520</v>
      </c>
      <c r="U592" s="2">
        <v>16</v>
      </c>
      <c r="V592" s="2" t="s">
        <v>29</v>
      </c>
      <c r="W592" s="2">
        <v>2</v>
      </c>
      <c r="X592" s="2" t="s">
        <v>311</v>
      </c>
      <c r="Y592" s="6" t="str" cm="1">
        <f t="array" ref="Y592">_xlfn.IFS(Table1[[#This Row],[Duration in Seconds]]&lt;120,"Very short",Table1[[#This Row],[Duration in Seconds]]&lt;360,"Short",Table1[[#This Row],[Duration in Seconds]]&lt;600,"Medium",Table1[[#This Row],[Duration in Seconds]]&lt;1800,"Long",Table1[[#This Row],[Duration in Seconds]]&gt;1800,"Very Long")</f>
        <v>Very Long</v>
      </c>
    </row>
    <row r="593" spans="1:25" x14ac:dyDescent="0.3">
      <c r="A593" s="18" t="s">
        <v>2538</v>
      </c>
      <c r="B593" s="54">
        <v>940663</v>
      </c>
      <c r="C593" s="2" t="s">
        <v>2539</v>
      </c>
      <c r="D593" s="2" t="s">
        <v>2504</v>
      </c>
      <c r="E593" s="2" t="s">
        <v>2505</v>
      </c>
      <c r="F593" s="2" t="s">
        <v>26</v>
      </c>
      <c r="G593" s="2">
        <v>10300</v>
      </c>
      <c r="H593" s="5">
        <v>815678</v>
      </c>
      <c r="I593" s="15">
        <v>9.1782407407407403E-3</v>
      </c>
      <c r="J593" s="8">
        <v>793</v>
      </c>
      <c r="K593" s="9">
        <v>44775</v>
      </c>
      <c r="L593" s="2">
        <v>10000</v>
      </c>
      <c r="M593" s="2" t="s">
        <v>73</v>
      </c>
      <c r="N593" s="2" t="s">
        <v>29</v>
      </c>
      <c r="O593" s="2" t="s">
        <v>28</v>
      </c>
      <c r="P593" s="2">
        <v>1</v>
      </c>
      <c r="Q593" s="2">
        <v>465</v>
      </c>
      <c r="R593" s="9">
        <v>44827</v>
      </c>
      <c r="S593" s="2">
        <v>1080</v>
      </c>
      <c r="T593" s="2">
        <v>42</v>
      </c>
      <c r="U593" s="2">
        <v>4</v>
      </c>
      <c r="V593" s="2" t="s">
        <v>29</v>
      </c>
      <c r="W593" s="2">
        <v>2</v>
      </c>
      <c r="X593" s="2" t="s">
        <v>2560</v>
      </c>
      <c r="Y593" s="6" t="str" cm="1">
        <f t="array" ref="Y593">_xlfn.IFS(Table1[[#This Row],[Duration in Seconds]]&lt;120,"Very short",Table1[[#This Row],[Duration in Seconds]]&lt;360,"Short",Table1[[#This Row],[Duration in Seconds]]&lt;600,"Medium",Table1[[#This Row],[Duration in Seconds]]&lt;1800,"Long",Table1[[#This Row],[Duration in Seconds]]&gt;1800,"Very Long")</f>
        <v>Long</v>
      </c>
    </row>
    <row r="594" spans="1:25" x14ac:dyDescent="0.3">
      <c r="A594" s="18" t="s">
        <v>2836</v>
      </c>
      <c r="B594" s="54">
        <v>11137</v>
      </c>
      <c r="C594" s="2" t="s">
        <v>2837</v>
      </c>
      <c r="D594" s="2" t="s">
        <v>2838</v>
      </c>
      <c r="E594" s="2" t="s">
        <v>2839</v>
      </c>
      <c r="F594" s="2" t="s">
        <v>26</v>
      </c>
      <c r="G594" s="2">
        <v>254000</v>
      </c>
      <c r="H594" s="2">
        <v>22451639</v>
      </c>
      <c r="I594" s="15">
        <v>7.106481481481481E-3</v>
      </c>
      <c r="J594" s="8">
        <v>614</v>
      </c>
      <c r="K594" s="9">
        <v>44819</v>
      </c>
      <c r="L594" s="2">
        <v>371</v>
      </c>
      <c r="M594" s="2" t="s">
        <v>27</v>
      </c>
      <c r="N594" s="2" t="s">
        <v>28</v>
      </c>
      <c r="O594" s="2" t="s">
        <v>28</v>
      </c>
      <c r="P594" s="2">
        <v>0</v>
      </c>
      <c r="Q594" s="2">
        <v>26</v>
      </c>
      <c r="R594" s="9">
        <v>44821</v>
      </c>
      <c r="S594" s="2">
        <v>1080</v>
      </c>
      <c r="T594" s="2">
        <v>1686</v>
      </c>
      <c r="U594" s="2">
        <v>64</v>
      </c>
      <c r="V594" s="2" t="s">
        <v>29</v>
      </c>
      <c r="W594" s="2">
        <v>3</v>
      </c>
      <c r="X594" s="2" t="s">
        <v>2973</v>
      </c>
      <c r="Y594" s="6" t="str" cm="1">
        <f t="array" ref="Y594">_xlfn.IFS(Table1[[#This Row],[Duration in Seconds]]&lt;120,"Very short",Table1[[#This Row],[Duration in Seconds]]&lt;360,"Short",Table1[[#This Row],[Duration in Seconds]]&lt;600,"Medium",Table1[[#This Row],[Duration in Seconds]]&lt;1800,"Long",Table1[[#This Row],[Duration in Seconds]]&gt;1800,"Very Long")</f>
        <v>Long</v>
      </c>
    </row>
    <row r="595" spans="1:25" x14ac:dyDescent="0.3">
      <c r="A595" s="18" t="s">
        <v>215</v>
      </c>
      <c r="B595" s="54">
        <v>743064</v>
      </c>
      <c r="C595" s="2" t="s">
        <v>216</v>
      </c>
      <c r="D595" s="2" t="s">
        <v>217</v>
      </c>
      <c r="E595" s="2" t="s">
        <v>218</v>
      </c>
      <c r="F595" s="2" t="s">
        <v>54</v>
      </c>
      <c r="G595" s="2">
        <v>436000</v>
      </c>
      <c r="H595" s="2">
        <v>50159382</v>
      </c>
      <c r="I595" s="15">
        <v>4.8611111111111104E-4</v>
      </c>
      <c r="J595" s="8">
        <v>42</v>
      </c>
      <c r="K595" s="9">
        <v>44845</v>
      </c>
      <c r="L595" s="2">
        <v>29000</v>
      </c>
      <c r="M595" s="2" t="s">
        <v>39</v>
      </c>
      <c r="N595" s="2" t="s">
        <v>28</v>
      </c>
      <c r="O595" s="2" t="s">
        <v>28</v>
      </c>
      <c r="P595" s="2">
        <v>0</v>
      </c>
      <c r="Q595" s="2">
        <v>293</v>
      </c>
      <c r="R595" s="9">
        <v>44828</v>
      </c>
      <c r="S595" s="2">
        <v>1080</v>
      </c>
      <c r="T595" s="2">
        <v>42</v>
      </c>
      <c r="U595" s="2">
        <v>2</v>
      </c>
      <c r="V595" s="2" t="s">
        <v>29</v>
      </c>
      <c r="W595" s="2">
        <v>0</v>
      </c>
      <c r="X595" s="2" t="s">
        <v>30</v>
      </c>
      <c r="Y595" s="6" t="str" cm="1">
        <f t="array" ref="Y595">_xlfn.IFS(Table1[[#This Row],[Duration in Seconds]]&lt;120,"Very short",Table1[[#This Row],[Duration in Seconds]]&lt;360,"Short",Table1[[#This Row],[Duration in Seconds]]&lt;600,"Medium",Table1[[#This Row],[Duration in Seconds]]&lt;1800,"Long",Table1[[#This Row],[Duration in Seconds]]&gt;1800,"Very Long")</f>
        <v>Very short</v>
      </c>
    </row>
    <row r="596" spans="1:25" x14ac:dyDescent="0.3">
      <c r="A596" s="18" t="s">
        <v>2590</v>
      </c>
      <c r="B596" s="54">
        <v>17671</v>
      </c>
      <c r="C596" s="21" t="s">
        <v>2591</v>
      </c>
      <c r="D596" s="21" t="s">
        <v>2592</v>
      </c>
      <c r="E596" s="21" t="s">
        <v>2593</v>
      </c>
      <c r="F596" s="21" t="s">
        <v>26</v>
      </c>
      <c r="G596" s="6">
        <v>605000</v>
      </c>
      <c r="H596" s="6">
        <v>72904355</v>
      </c>
      <c r="I596" s="17">
        <v>8.5532407407407415E-3</v>
      </c>
      <c r="J596" s="8">
        <v>739</v>
      </c>
      <c r="K596" s="9">
        <v>44819</v>
      </c>
      <c r="L596" s="6">
        <v>455</v>
      </c>
      <c r="M596" s="21" t="s">
        <v>2565</v>
      </c>
      <c r="N596" s="21" t="s">
        <v>29</v>
      </c>
      <c r="O596" s="21" t="s">
        <v>28</v>
      </c>
      <c r="P596" s="21">
        <v>1</v>
      </c>
      <c r="Q596" s="6">
        <v>112</v>
      </c>
      <c r="R596" s="9">
        <v>44826</v>
      </c>
      <c r="S596" s="6">
        <v>1080</v>
      </c>
      <c r="T596" s="6">
        <v>545</v>
      </c>
      <c r="U596" s="6">
        <v>36</v>
      </c>
      <c r="V596" s="21" t="s">
        <v>29</v>
      </c>
      <c r="W596" s="6">
        <v>1</v>
      </c>
      <c r="X596" s="2" t="s">
        <v>2835</v>
      </c>
      <c r="Y596" s="6" t="str" cm="1">
        <f t="array" ref="Y596">_xlfn.IFS(Table1[[#This Row],[Duration in Seconds]]&lt;120,"Very short",Table1[[#This Row],[Duration in Seconds]]&lt;360,"Short",Table1[[#This Row],[Duration in Seconds]]&lt;600,"Medium",Table1[[#This Row],[Duration in Seconds]]&lt;1800,"Long",Table1[[#This Row],[Duration in Seconds]]&gt;1800,"Very Long")</f>
        <v>Long</v>
      </c>
    </row>
    <row r="597" spans="1:25" x14ac:dyDescent="0.3">
      <c r="A597" s="18" t="s">
        <v>418</v>
      </c>
      <c r="B597" s="54">
        <v>2040023</v>
      </c>
      <c r="C597" s="2" t="s">
        <v>419</v>
      </c>
      <c r="D597" s="2" t="s">
        <v>420</v>
      </c>
      <c r="E597" s="2" t="s">
        <v>421</v>
      </c>
      <c r="F597" s="2" t="s">
        <v>26</v>
      </c>
      <c r="G597" s="2">
        <v>694000</v>
      </c>
      <c r="H597" s="2">
        <v>87376380</v>
      </c>
      <c r="I597" s="15">
        <v>0.1842013888888889</v>
      </c>
      <c r="J597" s="8">
        <v>15915</v>
      </c>
      <c r="K597" s="9">
        <v>43904</v>
      </c>
      <c r="L597" s="2">
        <v>57000</v>
      </c>
      <c r="M597" s="2" t="s">
        <v>73</v>
      </c>
      <c r="N597" s="2" t="s">
        <v>29</v>
      </c>
      <c r="O597" s="2" t="s">
        <v>28</v>
      </c>
      <c r="P597" s="2">
        <v>4</v>
      </c>
      <c r="Q597" s="2">
        <v>3366</v>
      </c>
      <c r="R597" s="9">
        <v>44827</v>
      </c>
      <c r="S597" s="2">
        <v>1080</v>
      </c>
      <c r="T597" s="2">
        <v>1700</v>
      </c>
      <c r="U597" s="2">
        <v>48</v>
      </c>
      <c r="V597" s="2" t="s">
        <v>29</v>
      </c>
      <c r="W597" s="2">
        <v>9</v>
      </c>
      <c r="X597" s="2" t="s">
        <v>311</v>
      </c>
      <c r="Y597" s="6" t="str" cm="1">
        <f t="array" ref="Y597">_xlfn.IFS(Table1[[#This Row],[Duration in Seconds]]&lt;120,"Very short",Table1[[#This Row],[Duration in Seconds]]&lt;360,"Short",Table1[[#This Row],[Duration in Seconds]]&lt;600,"Medium",Table1[[#This Row],[Duration in Seconds]]&lt;1800,"Long",Table1[[#This Row],[Duration in Seconds]]&gt;1800,"Very Long")</f>
        <v>Very Long</v>
      </c>
    </row>
    <row r="598" spans="1:25" x14ac:dyDescent="0.3">
      <c r="A598" s="18" t="s">
        <v>2145</v>
      </c>
      <c r="B598" s="54">
        <v>1820478</v>
      </c>
      <c r="C598" s="2" t="s">
        <v>2146</v>
      </c>
      <c r="D598" s="2" t="s">
        <v>33</v>
      </c>
      <c r="E598" s="2" t="s">
        <v>34</v>
      </c>
      <c r="F598" s="2" t="s">
        <v>26</v>
      </c>
      <c r="G598" s="2">
        <v>2250000</v>
      </c>
      <c r="H598" s="6">
        <v>134771915</v>
      </c>
      <c r="I598" s="15">
        <v>6.9907407407407409E-3</v>
      </c>
      <c r="J598" s="8">
        <v>604</v>
      </c>
      <c r="K598" s="22">
        <v>44299</v>
      </c>
      <c r="L598" s="2">
        <v>90455</v>
      </c>
      <c r="M598" s="2" t="s">
        <v>27</v>
      </c>
      <c r="N598" s="2" t="s">
        <v>28</v>
      </c>
      <c r="O598" s="2" t="s">
        <v>28</v>
      </c>
      <c r="P598" s="2">
        <v>5</v>
      </c>
      <c r="Q598" s="2">
        <v>3800</v>
      </c>
      <c r="R598" s="9">
        <v>44815</v>
      </c>
      <c r="S598" s="2">
        <v>1080</v>
      </c>
      <c r="T598" s="2">
        <v>171</v>
      </c>
      <c r="U598" s="2">
        <v>7</v>
      </c>
      <c r="V598" s="2" t="s">
        <v>29</v>
      </c>
      <c r="W598" s="2">
        <v>1</v>
      </c>
      <c r="X598" s="2" t="s">
        <v>2195</v>
      </c>
      <c r="Y598" s="6" t="str" cm="1">
        <f t="array" ref="Y598">_xlfn.IFS(Table1[[#This Row],[Duration in Seconds]]&lt;120,"Very short",Table1[[#This Row],[Duration in Seconds]]&lt;360,"Short",Table1[[#This Row],[Duration in Seconds]]&lt;600,"Medium",Table1[[#This Row],[Duration in Seconds]]&lt;1800,"Long",Table1[[#This Row],[Duration in Seconds]]&gt;1800,"Very Long")</f>
        <v>Long</v>
      </c>
    </row>
    <row r="599" spans="1:25" x14ac:dyDescent="0.3">
      <c r="A599" s="18" t="s">
        <v>374</v>
      </c>
      <c r="B599" s="54">
        <v>19230485</v>
      </c>
      <c r="C599" s="2" t="s">
        <v>375</v>
      </c>
      <c r="D599" s="2" t="s">
        <v>376</v>
      </c>
      <c r="E599" s="2" t="s">
        <v>377</v>
      </c>
      <c r="F599" s="2" t="s">
        <v>26</v>
      </c>
      <c r="G599" s="2">
        <v>7030000</v>
      </c>
      <c r="H599" s="2">
        <v>1171602287</v>
      </c>
      <c r="I599" s="15">
        <v>2.2337962962962967E-3</v>
      </c>
      <c r="J599" s="8">
        <v>193</v>
      </c>
      <c r="K599" s="9">
        <v>43394</v>
      </c>
      <c r="L599" s="2">
        <v>1100000</v>
      </c>
      <c r="M599" s="2" t="s">
        <v>73</v>
      </c>
      <c r="N599" s="2" t="s">
        <v>29</v>
      </c>
      <c r="O599" s="2" t="s">
        <v>28</v>
      </c>
      <c r="P599" s="2">
        <v>0</v>
      </c>
      <c r="Q599" s="2">
        <v>26528</v>
      </c>
      <c r="R599" s="9">
        <v>44827</v>
      </c>
      <c r="S599" s="2">
        <v>1080</v>
      </c>
      <c r="T599" s="2">
        <v>1500</v>
      </c>
      <c r="U599" s="2">
        <v>22</v>
      </c>
      <c r="V599" s="2" t="s">
        <v>29</v>
      </c>
      <c r="W599" s="2">
        <v>0</v>
      </c>
      <c r="X599" s="2" t="s">
        <v>311</v>
      </c>
      <c r="Y599" s="6" t="str" cm="1">
        <f t="array" ref="Y599">_xlfn.IFS(Table1[[#This Row],[Duration in Seconds]]&lt;120,"Very short",Table1[[#This Row],[Duration in Seconds]]&lt;360,"Short",Table1[[#This Row],[Duration in Seconds]]&lt;600,"Medium",Table1[[#This Row],[Duration in Seconds]]&lt;1800,"Long",Table1[[#This Row],[Duration in Seconds]]&gt;1800,"Very Long")</f>
        <v>Short</v>
      </c>
    </row>
    <row r="600" spans="1:25" x14ac:dyDescent="0.3">
      <c r="A600" s="18" t="s">
        <v>313</v>
      </c>
      <c r="B600" s="54">
        <v>20594509</v>
      </c>
      <c r="C600" s="2" t="s">
        <v>314</v>
      </c>
      <c r="D600" s="2" t="s">
        <v>315</v>
      </c>
      <c r="E600" s="2" t="s">
        <v>316</v>
      </c>
      <c r="F600" s="2" t="s">
        <v>26</v>
      </c>
      <c r="G600" s="2">
        <v>1050000</v>
      </c>
      <c r="H600" s="2">
        <v>1310065194</v>
      </c>
      <c r="I600" s="15">
        <v>1.3518518518518518E-2</v>
      </c>
      <c r="J600" s="8">
        <v>1168</v>
      </c>
      <c r="K600" s="9">
        <v>43620</v>
      </c>
      <c r="L600" s="2">
        <v>208000</v>
      </c>
      <c r="M600" s="2" t="s">
        <v>27</v>
      </c>
      <c r="N600" s="2" t="s">
        <v>28</v>
      </c>
      <c r="O600" s="2" t="s">
        <v>28</v>
      </c>
      <c r="P600" s="2">
        <v>0</v>
      </c>
      <c r="Q600" s="2">
        <v>8892</v>
      </c>
      <c r="R600" s="9">
        <v>44825</v>
      </c>
      <c r="S600" s="2">
        <v>1080</v>
      </c>
      <c r="T600" s="2">
        <v>2609</v>
      </c>
      <c r="U600" s="2">
        <v>155</v>
      </c>
      <c r="V600" s="2" t="s">
        <v>29</v>
      </c>
      <c r="W600" s="2">
        <v>14</v>
      </c>
      <c r="X600" s="2" t="s">
        <v>311</v>
      </c>
      <c r="Y600" s="6" t="str" cm="1">
        <f t="array" ref="Y600">_xlfn.IFS(Table1[[#This Row],[Duration in Seconds]]&lt;120,"Very short",Table1[[#This Row],[Duration in Seconds]]&lt;360,"Short",Table1[[#This Row],[Duration in Seconds]]&lt;600,"Medium",Table1[[#This Row],[Duration in Seconds]]&lt;1800,"Long",Table1[[#This Row],[Duration in Seconds]]&gt;1800,"Very Long")</f>
        <v>Long</v>
      </c>
    </row>
    <row r="601" spans="1:25" x14ac:dyDescent="0.3">
      <c r="A601" s="18" t="s">
        <v>338</v>
      </c>
      <c r="B601" s="54">
        <v>43192252</v>
      </c>
      <c r="C601" s="2" t="s">
        <v>339</v>
      </c>
      <c r="D601" s="2" t="s">
        <v>340</v>
      </c>
      <c r="E601" s="2" t="s">
        <v>341</v>
      </c>
      <c r="F601" s="2" t="s">
        <v>26</v>
      </c>
      <c r="G601" s="2">
        <v>15000000</v>
      </c>
      <c r="H601" s="2">
        <v>1672138407</v>
      </c>
      <c r="I601" s="15">
        <v>1.2094907407407408E-2</v>
      </c>
      <c r="J601" s="8">
        <v>1045</v>
      </c>
      <c r="K601" s="9">
        <v>43968</v>
      </c>
      <c r="L601" s="2">
        <v>4500000</v>
      </c>
      <c r="M601" s="2" t="s">
        <v>73</v>
      </c>
      <c r="N601" s="2" t="s">
        <v>28</v>
      </c>
      <c r="O601" s="2" t="s">
        <v>28</v>
      </c>
      <c r="P601" s="2">
        <v>1</v>
      </c>
      <c r="Q601" s="2">
        <v>279944</v>
      </c>
      <c r="R601" s="9">
        <v>44827</v>
      </c>
      <c r="S601" s="2">
        <v>1080</v>
      </c>
      <c r="T601" s="2">
        <v>160</v>
      </c>
      <c r="U601" s="2">
        <v>2</v>
      </c>
      <c r="V601" s="2" t="s">
        <v>29</v>
      </c>
      <c r="W601" s="2">
        <v>0</v>
      </c>
      <c r="X601" s="2" t="s">
        <v>311</v>
      </c>
      <c r="Y601" s="6" t="str" cm="1">
        <f t="array" ref="Y601">_xlfn.IFS(Table1[[#This Row],[Duration in Seconds]]&lt;120,"Very short",Table1[[#This Row],[Duration in Seconds]]&lt;360,"Short",Table1[[#This Row],[Duration in Seconds]]&lt;600,"Medium",Table1[[#This Row],[Duration in Seconds]]&lt;1800,"Long",Table1[[#This Row],[Duration in Seconds]]&gt;1800,"Very Long")</f>
        <v>Long</v>
      </c>
    </row>
    <row r="602" spans="1:25" x14ac:dyDescent="0.3">
      <c r="A602" s="18" t="s">
        <v>251</v>
      </c>
      <c r="B602" s="54">
        <v>40839</v>
      </c>
      <c r="C602" s="2" t="s">
        <v>252</v>
      </c>
      <c r="D602" s="2" t="s">
        <v>253</v>
      </c>
      <c r="E602" s="2" t="s">
        <v>254</v>
      </c>
      <c r="F602" s="2" t="s">
        <v>26</v>
      </c>
      <c r="G602" s="2">
        <v>226000</v>
      </c>
      <c r="H602" s="2">
        <v>6675270</v>
      </c>
      <c r="I602" s="17">
        <v>7.8935185185185185E-3</v>
      </c>
      <c r="J602" s="8">
        <v>682</v>
      </c>
      <c r="K602" s="9">
        <v>44782</v>
      </c>
      <c r="L602" s="2">
        <v>1500</v>
      </c>
      <c r="M602" s="2" t="s">
        <v>27</v>
      </c>
      <c r="N602" s="2" t="s">
        <v>28</v>
      </c>
      <c r="O602" s="2" t="s">
        <v>28</v>
      </c>
      <c r="P602" s="2">
        <v>0</v>
      </c>
      <c r="Q602" s="2">
        <v>87</v>
      </c>
      <c r="R602" s="9">
        <v>44824</v>
      </c>
      <c r="S602" s="2">
        <v>1080</v>
      </c>
      <c r="T602" s="2">
        <v>135</v>
      </c>
      <c r="U602" s="2">
        <v>3</v>
      </c>
      <c r="V602" s="2" t="s">
        <v>29</v>
      </c>
      <c r="W602" s="2">
        <v>1</v>
      </c>
      <c r="X602" s="2" t="s">
        <v>30</v>
      </c>
      <c r="Y602" s="6" t="str" cm="1">
        <f t="array" ref="Y602">_xlfn.IFS(Table1[[#This Row],[Duration in Seconds]]&lt;120,"Very short",Table1[[#This Row],[Duration in Seconds]]&lt;360,"Short",Table1[[#This Row],[Duration in Seconds]]&lt;600,"Medium",Table1[[#This Row],[Duration in Seconds]]&lt;1800,"Long",Table1[[#This Row],[Duration in Seconds]]&gt;1800,"Very Long")</f>
        <v>Long</v>
      </c>
    </row>
    <row r="603" spans="1:25" x14ac:dyDescent="0.3">
      <c r="A603" s="18" t="s">
        <v>115</v>
      </c>
      <c r="B603" s="54">
        <v>5817145</v>
      </c>
      <c r="C603" s="2" t="s">
        <v>116</v>
      </c>
      <c r="D603" s="2" t="s">
        <v>117</v>
      </c>
      <c r="E603" s="2" t="s">
        <v>25</v>
      </c>
      <c r="F603" s="2" t="s">
        <v>26</v>
      </c>
      <c r="G603" s="2">
        <v>464000</v>
      </c>
      <c r="H603" s="2">
        <v>27884879</v>
      </c>
      <c r="I603" s="15">
        <v>4.1203703703703706E-3</v>
      </c>
      <c r="J603" s="8">
        <v>356</v>
      </c>
      <c r="K603" s="9">
        <v>42974</v>
      </c>
      <c r="L603" s="2">
        <v>86000</v>
      </c>
      <c r="M603" s="2" t="s">
        <v>27</v>
      </c>
      <c r="N603" s="2" t="s">
        <v>29</v>
      </c>
      <c r="O603" s="2" t="s">
        <v>28</v>
      </c>
      <c r="P603" s="2">
        <v>0</v>
      </c>
      <c r="Q603" s="2">
        <v>18399</v>
      </c>
      <c r="R603" s="9">
        <v>44467</v>
      </c>
      <c r="S603" s="2">
        <v>720</v>
      </c>
      <c r="T603" s="2">
        <v>889</v>
      </c>
      <c r="U603" s="2">
        <v>17</v>
      </c>
      <c r="V603" s="2" t="s">
        <v>29</v>
      </c>
      <c r="W603" s="2">
        <v>0</v>
      </c>
      <c r="X603" s="2" t="s">
        <v>30</v>
      </c>
      <c r="Y603" s="6" t="str" cm="1">
        <f t="array" ref="Y603">_xlfn.IFS(Table1[[#This Row],[Duration in Seconds]]&lt;120,"Very short",Table1[[#This Row],[Duration in Seconds]]&lt;360,"Short",Table1[[#This Row],[Duration in Seconds]]&lt;600,"Medium",Table1[[#This Row],[Duration in Seconds]]&lt;1800,"Long",Table1[[#This Row],[Duration in Seconds]]&gt;1800,"Very Long")</f>
        <v>Short</v>
      </c>
    </row>
    <row r="604" spans="1:25" x14ac:dyDescent="0.3">
      <c r="A604" s="18" t="s">
        <v>334</v>
      </c>
      <c r="B604" s="54">
        <v>109552988</v>
      </c>
      <c r="C604" s="2" t="s">
        <v>335</v>
      </c>
      <c r="D604" s="2" t="s">
        <v>336</v>
      </c>
      <c r="E604" s="2" t="s">
        <v>337</v>
      </c>
      <c r="F604" s="2" t="s">
        <v>26</v>
      </c>
      <c r="G604" s="2">
        <v>27500000</v>
      </c>
      <c r="H604" s="2">
        <v>2804468420</v>
      </c>
      <c r="I604" s="15">
        <v>0.3</v>
      </c>
      <c r="J604" s="8">
        <v>25920</v>
      </c>
      <c r="K604" s="9">
        <v>43407</v>
      </c>
      <c r="L604" s="2">
        <v>2900000</v>
      </c>
      <c r="M604" s="2" t="s">
        <v>73</v>
      </c>
      <c r="N604" s="2" t="s">
        <v>28</v>
      </c>
      <c r="O604" s="2" t="s">
        <v>28</v>
      </c>
      <c r="P604" s="2">
        <v>0</v>
      </c>
      <c r="Q604" s="2">
        <v>107495</v>
      </c>
      <c r="R604" s="9">
        <v>44827</v>
      </c>
      <c r="S604" s="2">
        <v>1080</v>
      </c>
      <c r="T604" s="2">
        <v>65</v>
      </c>
      <c r="U604" s="2">
        <v>11</v>
      </c>
      <c r="V604" s="2" t="s">
        <v>28</v>
      </c>
      <c r="W604" s="2">
        <v>0</v>
      </c>
      <c r="X604" s="2" t="s">
        <v>311</v>
      </c>
      <c r="Y604" s="6" t="str" cm="1">
        <f t="array" ref="Y604">_xlfn.IFS(Table1[[#This Row],[Duration in Seconds]]&lt;120,"Very short",Table1[[#This Row],[Duration in Seconds]]&lt;360,"Short",Table1[[#This Row],[Duration in Seconds]]&lt;600,"Medium",Table1[[#This Row],[Duration in Seconds]]&lt;1800,"Long",Table1[[#This Row],[Duration in Seconds]]&gt;1800,"Very Long")</f>
        <v>Very Long</v>
      </c>
    </row>
    <row r="605" spans="1:25" x14ac:dyDescent="0.3">
      <c r="A605" s="18" t="s">
        <v>22</v>
      </c>
      <c r="B605" s="54">
        <v>9878036</v>
      </c>
      <c r="C605" s="2" t="s">
        <v>23</v>
      </c>
      <c r="D605" s="2" t="s">
        <v>24</v>
      </c>
      <c r="E605" s="2" t="s">
        <v>25</v>
      </c>
      <c r="F605" s="2" t="s">
        <v>26</v>
      </c>
      <c r="G605" s="2">
        <v>1640000</v>
      </c>
      <c r="H605" s="2">
        <v>259010134</v>
      </c>
      <c r="I605" s="23">
        <v>1.0752314814814814E-2</v>
      </c>
      <c r="J605" s="8">
        <v>929</v>
      </c>
      <c r="K605" s="9">
        <v>42200</v>
      </c>
      <c r="L605" s="2">
        <v>258000</v>
      </c>
      <c r="M605" s="2" t="s">
        <v>27</v>
      </c>
      <c r="N605" s="2" t="s">
        <v>28</v>
      </c>
      <c r="O605" s="2" t="s">
        <v>28</v>
      </c>
      <c r="P605" s="2">
        <v>0</v>
      </c>
      <c r="Q605" s="2">
        <v>32858</v>
      </c>
      <c r="R605" s="9">
        <v>44801</v>
      </c>
      <c r="S605" s="2">
        <v>1080</v>
      </c>
      <c r="T605" s="2">
        <v>2300</v>
      </c>
      <c r="U605" s="2">
        <v>60</v>
      </c>
      <c r="V605" s="2" t="s">
        <v>29</v>
      </c>
      <c r="W605" s="2">
        <v>0</v>
      </c>
      <c r="X605" s="2" t="s">
        <v>30</v>
      </c>
      <c r="Y605" s="6" t="str" cm="1">
        <f t="array" ref="Y605">_xlfn.IFS(Table1[[#This Row],[Duration in Seconds]]&lt;120,"Very short",Table1[[#This Row],[Duration in Seconds]]&lt;360,"Short",Table1[[#This Row],[Duration in Seconds]]&lt;600,"Medium",Table1[[#This Row],[Duration in Seconds]]&lt;1800,"Long",Table1[[#This Row],[Duration in Seconds]]&gt;1800,"Very Long")</f>
        <v>Long</v>
      </c>
    </row>
    <row r="606" spans="1:25" x14ac:dyDescent="0.3">
      <c r="A606" s="18" t="s">
        <v>2640</v>
      </c>
      <c r="B606" s="54">
        <v>1917022</v>
      </c>
      <c r="C606" s="21" t="s">
        <v>2641</v>
      </c>
      <c r="D606" s="21" t="s">
        <v>2642</v>
      </c>
      <c r="E606" s="21" t="s">
        <v>389</v>
      </c>
      <c r="F606" s="21" t="s">
        <v>26</v>
      </c>
      <c r="G606" s="6">
        <v>7690000</v>
      </c>
      <c r="H606" s="6">
        <v>3166497554</v>
      </c>
      <c r="I606" s="23">
        <v>7.4652777777777781E-3</v>
      </c>
      <c r="J606" s="8">
        <v>645</v>
      </c>
      <c r="K606" s="9">
        <v>44818</v>
      </c>
      <c r="L606" s="6">
        <v>121000</v>
      </c>
      <c r="M606" s="21" t="s">
        <v>73</v>
      </c>
      <c r="N606" s="21" t="s">
        <v>29</v>
      </c>
      <c r="O606" s="21" t="s">
        <v>28</v>
      </c>
      <c r="P606" s="21">
        <v>1</v>
      </c>
      <c r="Q606" s="6">
        <v>2400</v>
      </c>
      <c r="R606" s="9">
        <v>44826</v>
      </c>
      <c r="S606" s="6">
        <v>1080</v>
      </c>
      <c r="T606" s="6">
        <v>1204</v>
      </c>
      <c r="U606" s="6">
        <v>9</v>
      </c>
      <c r="V606" s="21" t="s">
        <v>29</v>
      </c>
      <c r="W606" s="6">
        <v>0</v>
      </c>
      <c r="X606" s="2" t="s">
        <v>2835</v>
      </c>
      <c r="Y606" s="6" t="str" cm="1">
        <f t="array" ref="Y606">_xlfn.IFS(Table1[[#This Row],[Duration in Seconds]]&lt;120,"Very short",Table1[[#This Row],[Duration in Seconds]]&lt;360,"Short",Table1[[#This Row],[Duration in Seconds]]&lt;600,"Medium",Table1[[#This Row],[Duration in Seconds]]&lt;1800,"Long",Table1[[#This Row],[Duration in Seconds]]&gt;1800,"Very Long")</f>
        <v>Long</v>
      </c>
    </row>
    <row r="607" spans="1:25" x14ac:dyDescent="0.3">
      <c r="A607" s="18" t="s">
        <v>554</v>
      </c>
      <c r="B607" s="54">
        <v>40881326</v>
      </c>
      <c r="C607" s="2" t="s">
        <v>555</v>
      </c>
      <c r="D607" s="2" t="s">
        <v>556</v>
      </c>
      <c r="E607" s="2" t="s">
        <v>557</v>
      </c>
      <c r="F607" s="2" t="s">
        <v>26</v>
      </c>
      <c r="G607" s="2">
        <v>7060000</v>
      </c>
      <c r="H607" s="2">
        <v>4395492534</v>
      </c>
      <c r="I607" s="23">
        <v>3.1249999999999997E-3</v>
      </c>
      <c r="J607" s="8">
        <v>270</v>
      </c>
      <c r="K607" s="9">
        <v>43389</v>
      </c>
      <c r="L607" s="2">
        <v>802000</v>
      </c>
      <c r="M607" s="2" t="s">
        <v>27</v>
      </c>
      <c r="N607" s="2" t="s">
        <v>28</v>
      </c>
      <c r="O607" s="2" t="s">
        <v>28</v>
      </c>
      <c r="P607" s="2">
        <v>4</v>
      </c>
      <c r="Q607" s="2">
        <v>248471</v>
      </c>
      <c r="R607" s="9">
        <v>44827</v>
      </c>
      <c r="S607" s="2">
        <v>1080</v>
      </c>
      <c r="T607" s="2">
        <v>41000</v>
      </c>
      <c r="U607" s="2">
        <v>40</v>
      </c>
      <c r="V607" s="2" t="s">
        <v>29</v>
      </c>
      <c r="W607" s="2">
        <v>2</v>
      </c>
      <c r="X607" s="2" t="s">
        <v>311</v>
      </c>
      <c r="Y607" s="6" t="str" cm="1">
        <f t="array" ref="Y607">_xlfn.IFS(Table1[[#This Row],[Duration in Seconds]]&lt;120,"Very short",Table1[[#This Row],[Duration in Seconds]]&lt;360,"Short",Table1[[#This Row],[Duration in Seconds]]&lt;600,"Medium",Table1[[#This Row],[Duration in Seconds]]&lt;1800,"Long",Table1[[#This Row],[Duration in Seconds]]&gt;1800,"Very Long")</f>
        <v>Short</v>
      </c>
    </row>
    <row r="608" spans="1:25" x14ac:dyDescent="0.3">
      <c r="A608" s="18" t="s">
        <v>501</v>
      </c>
      <c r="B608" s="54">
        <v>4171</v>
      </c>
      <c r="C608" s="2" t="s">
        <v>502</v>
      </c>
      <c r="D608" s="2" t="s">
        <v>503</v>
      </c>
      <c r="E608" s="2" t="s">
        <v>504</v>
      </c>
      <c r="F608" s="2" t="s">
        <v>86</v>
      </c>
      <c r="G608" s="2">
        <v>673000</v>
      </c>
      <c r="H608" s="2">
        <v>90000</v>
      </c>
      <c r="I608" s="23">
        <v>8.0555555555555554E-3</v>
      </c>
      <c r="J608" s="8">
        <v>696</v>
      </c>
      <c r="K608" s="9">
        <v>44579</v>
      </c>
      <c r="L608" s="2">
        <v>84000</v>
      </c>
      <c r="M608" s="2" t="s">
        <v>27</v>
      </c>
      <c r="N608" s="2" t="s">
        <v>28</v>
      </c>
      <c r="O608" s="2" t="s">
        <v>28</v>
      </c>
      <c r="P608" s="2">
        <v>0</v>
      </c>
      <c r="Q608" s="2">
        <v>8</v>
      </c>
      <c r="R608" s="9">
        <v>44827</v>
      </c>
      <c r="S608" s="2">
        <v>1080</v>
      </c>
      <c r="T608" s="2">
        <v>60</v>
      </c>
      <c r="U608" s="2">
        <v>0</v>
      </c>
      <c r="V608" s="2" t="s">
        <v>29</v>
      </c>
      <c r="W608" s="2">
        <v>0</v>
      </c>
      <c r="X608" s="2" t="s">
        <v>311</v>
      </c>
      <c r="Y608" s="6" t="str" cm="1">
        <f t="array" ref="Y608">_xlfn.IFS(Table1[[#This Row],[Duration in Seconds]]&lt;120,"Very short",Table1[[#This Row],[Duration in Seconds]]&lt;360,"Short",Table1[[#This Row],[Duration in Seconds]]&lt;600,"Medium",Table1[[#This Row],[Duration in Seconds]]&lt;1800,"Long",Table1[[#This Row],[Duration in Seconds]]&gt;1800,"Very Long")</f>
        <v>Long</v>
      </c>
    </row>
    <row r="609" spans="1:25" x14ac:dyDescent="0.3">
      <c r="A609" s="18" t="s">
        <v>2844</v>
      </c>
      <c r="B609" s="54">
        <v>73173</v>
      </c>
      <c r="C609" s="2" t="s">
        <v>2845</v>
      </c>
      <c r="D609" s="2" t="s">
        <v>2838</v>
      </c>
      <c r="E609" s="2" t="s">
        <v>2839</v>
      </c>
      <c r="F609" s="2" t="s">
        <v>26</v>
      </c>
      <c r="G609" s="2">
        <v>254000</v>
      </c>
      <c r="H609" s="2">
        <v>22451639</v>
      </c>
      <c r="I609" s="23">
        <v>4.6643518518518518E-3</v>
      </c>
      <c r="J609" s="8">
        <v>403</v>
      </c>
      <c r="K609" s="9">
        <v>44083</v>
      </c>
      <c r="L609" s="2">
        <v>2400</v>
      </c>
      <c r="M609" s="2" t="s">
        <v>27</v>
      </c>
      <c r="N609" s="2" t="s">
        <v>28</v>
      </c>
      <c r="O609" s="2" t="s">
        <v>28</v>
      </c>
      <c r="P609" s="2">
        <v>0</v>
      </c>
      <c r="Q609" s="2">
        <v>84</v>
      </c>
      <c r="R609" s="9">
        <v>44805</v>
      </c>
      <c r="S609" s="2">
        <v>480</v>
      </c>
      <c r="T609" s="2">
        <v>1686</v>
      </c>
      <c r="U609" s="2">
        <v>64</v>
      </c>
      <c r="V609" s="2" t="s">
        <v>29</v>
      </c>
      <c r="W609" s="2">
        <v>3</v>
      </c>
      <c r="X609" s="2" t="s">
        <v>2973</v>
      </c>
      <c r="Y609" s="6" t="str" cm="1">
        <f t="array" ref="Y609">_xlfn.IFS(Table1[[#This Row],[Duration in Seconds]]&lt;120,"Very short",Table1[[#This Row],[Duration in Seconds]]&lt;360,"Short",Table1[[#This Row],[Duration in Seconds]]&lt;600,"Medium",Table1[[#This Row],[Duration in Seconds]]&lt;1800,"Long",Table1[[#This Row],[Duration in Seconds]]&gt;1800,"Very Long")</f>
        <v>Medium</v>
      </c>
    </row>
    <row r="610" spans="1:25" x14ac:dyDescent="0.3">
      <c r="A610" s="18" t="s">
        <v>2871</v>
      </c>
      <c r="B610" s="54">
        <v>170524</v>
      </c>
      <c r="C610" s="2" t="s">
        <v>2872</v>
      </c>
      <c r="D610" s="2" t="s">
        <v>2863</v>
      </c>
      <c r="E610" s="2" t="s">
        <v>2864</v>
      </c>
      <c r="F610" s="2" t="s">
        <v>2852</v>
      </c>
      <c r="G610" s="2">
        <v>1960000</v>
      </c>
      <c r="H610" s="2">
        <v>5183991691</v>
      </c>
      <c r="I610" s="23">
        <v>9.0277777777777784E-4</v>
      </c>
      <c r="J610" s="8">
        <v>78</v>
      </c>
      <c r="K610" s="9">
        <v>44815</v>
      </c>
      <c r="L610" s="2">
        <v>5500</v>
      </c>
      <c r="M610" s="2" t="s">
        <v>27</v>
      </c>
      <c r="N610" s="2" t="s">
        <v>29</v>
      </c>
      <c r="O610" s="2" t="s">
        <v>28</v>
      </c>
      <c r="P610" s="2">
        <v>0</v>
      </c>
      <c r="Q610" s="2">
        <v>386</v>
      </c>
      <c r="R610" s="9">
        <v>44819</v>
      </c>
      <c r="S610" s="2">
        <v>1080</v>
      </c>
      <c r="T610" s="2">
        <v>8061</v>
      </c>
      <c r="U610" s="2">
        <v>185</v>
      </c>
      <c r="V610" s="2" t="s">
        <v>29</v>
      </c>
      <c r="W610" s="2">
        <v>0</v>
      </c>
      <c r="X610" s="2" t="s">
        <v>2973</v>
      </c>
      <c r="Y610" s="6" t="str" cm="1">
        <f t="array" ref="Y610">_xlfn.IFS(Table1[[#This Row],[Duration in Seconds]]&lt;120,"Very short",Table1[[#This Row],[Duration in Seconds]]&lt;360,"Short",Table1[[#This Row],[Duration in Seconds]]&lt;600,"Medium",Table1[[#This Row],[Duration in Seconds]]&lt;1800,"Long",Table1[[#This Row],[Duration in Seconds]]&gt;1800,"Very Long")</f>
        <v>Very short</v>
      </c>
    </row>
    <row r="611" spans="1:25" x14ac:dyDescent="0.3">
      <c r="A611" s="18" t="s">
        <v>2687</v>
      </c>
      <c r="B611" s="54">
        <v>879278</v>
      </c>
      <c r="C611" s="21" t="s">
        <v>2688</v>
      </c>
      <c r="D611" s="21" t="s">
        <v>2689</v>
      </c>
      <c r="E611" s="21" t="s">
        <v>2690</v>
      </c>
      <c r="F611" s="21" t="s">
        <v>26</v>
      </c>
      <c r="G611" s="6">
        <v>6420000</v>
      </c>
      <c r="H611" s="6">
        <v>1347347754</v>
      </c>
      <c r="I611" s="23">
        <v>8.4953703703703701E-3</v>
      </c>
      <c r="J611" s="8">
        <v>734</v>
      </c>
      <c r="K611" s="9">
        <v>44818</v>
      </c>
      <c r="L611" s="6">
        <v>57000</v>
      </c>
      <c r="M611" s="21" t="s">
        <v>2565</v>
      </c>
      <c r="N611" s="21" t="s">
        <v>29</v>
      </c>
      <c r="O611" s="21" t="s">
        <v>28</v>
      </c>
      <c r="P611" s="21">
        <v>0</v>
      </c>
      <c r="Q611" s="6">
        <v>3400</v>
      </c>
      <c r="R611" s="9">
        <v>44825</v>
      </c>
      <c r="S611" s="6">
        <v>1080</v>
      </c>
      <c r="T611" s="6">
        <v>1883</v>
      </c>
      <c r="U611" s="6">
        <v>40</v>
      </c>
      <c r="V611" s="21" t="s">
        <v>29</v>
      </c>
      <c r="W611" s="6">
        <v>0</v>
      </c>
      <c r="X611" s="2" t="s">
        <v>2835</v>
      </c>
      <c r="Y611" s="6" t="str" cm="1">
        <f t="array" ref="Y611">_xlfn.IFS(Table1[[#This Row],[Duration in Seconds]]&lt;120,"Very short",Table1[[#This Row],[Duration in Seconds]]&lt;360,"Short",Table1[[#This Row],[Duration in Seconds]]&lt;600,"Medium",Table1[[#This Row],[Duration in Seconds]]&lt;1800,"Long",Table1[[#This Row],[Duration in Seconds]]&gt;1800,"Very Long")</f>
        <v>Long</v>
      </c>
    </row>
    <row r="612" spans="1:25" x14ac:dyDescent="0.3">
      <c r="A612" s="18" t="s">
        <v>203</v>
      </c>
      <c r="B612" s="54">
        <v>1228192</v>
      </c>
      <c r="C612" s="2" t="s">
        <v>204</v>
      </c>
      <c r="D612" s="2" t="s">
        <v>205</v>
      </c>
      <c r="E612" s="2" t="s">
        <v>206</v>
      </c>
      <c r="F612" s="2" t="s">
        <v>54</v>
      </c>
      <c r="G612" s="2">
        <v>99200</v>
      </c>
      <c r="H612" s="2">
        <v>16997570</v>
      </c>
      <c r="I612" s="23">
        <v>1.1342592592592591E-3</v>
      </c>
      <c r="J612" s="8">
        <v>98</v>
      </c>
      <c r="K612" s="9">
        <v>43761</v>
      </c>
      <c r="L612" s="2">
        <v>180</v>
      </c>
      <c r="M612" s="2" t="s">
        <v>27</v>
      </c>
      <c r="N612" s="2" t="s">
        <v>29</v>
      </c>
      <c r="O612" s="2" t="s">
        <v>28</v>
      </c>
      <c r="P612" s="2">
        <v>0</v>
      </c>
      <c r="Q612" s="2">
        <v>11</v>
      </c>
      <c r="R612" s="9">
        <v>44102</v>
      </c>
      <c r="S612" s="2">
        <v>1080</v>
      </c>
      <c r="T612" s="2">
        <v>2700</v>
      </c>
      <c r="U612" s="2">
        <v>110</v>
      </c>
      <c r="V612" s="2" t="s">
        <v>29</v>
      </c>
      <c r="W612" s="2">
        <v>1</v>
      </c>
      <c r="X612" s="2" t="s">
        <v>30</v>
      </c>
      <c r="Y612" s="6" t="str" cm="1">
        <f t="array" ref="Y612">_xlfn.IFS(Table1[[#This Row],[Duration in Seconds]]&lt;120,"Very short",Table1[[#This Row],[Duration in Seconds]]&lt;360,"Short",Table1[[#This Row],[Duration in Seconds]]&lt;600,"Medium",Table1[[#This Row],[Duration in Seconds]]&lt;1800,"Long",Table1[[#This Row],[Duration in Seconds]]&gt;1800,"Very Long")</f>
        <v>Very short</v>
      </c>
    </row>
    <row r="613" spans="1:25" x14ac:dyDescent="0.3">
      <c r="A613" s="18" t="s">
        <v>350</v>
      </c>
      <c r="B613" s="54">
        <v>21359833</v>
      </c>
      <c r="C613" s="2" t="s">
        <v>351</v>
      </c>
      <c r="D613" s="2" t="s">
        <v>352</v>
      </c>
      <c r="E613" s="2" t="s">
        <v>353</v>
      </c>
      <c r="F613" s="2" t="s">
        <v>26</v>
      </c>
      <c r="G613" s="2">
        <v>19800000</v>
      </c>
      <c r="H613" s="2">
        <v>1523716869</v>
      </c>
      <c r="I613" s="23">
        <v>7.0949074074074074E-3</v>
      </c>
      <c r="J613" s="8">
        <v>613</v>
      </c>
      <c r="K613" s="9">
        <v>43581</v>
      </c>
      <c r="L613" s="2">
        <v>1000000</v>
      </c>
      <c r="M613" s="2" t="s">
        <v>73</v>
      </c>
      <c r="N613" s="2" t="s">
        <v>29</v>
      </c>
      <c r="O613" s="2" t="s">
        <v>28</v>
      </c>
      <c r="P613" s="2">
        <v>10</v>
      </c>
      <c r="Q613" s="2">
        <v>38667</v>
      </c>
      <c r="R613" s="9">
        <v>44827</v>
      </c>
      <c r="S613" s="2">
        <v>1080</v>
      </c>
      <c r="T613" s="2">
        <v>716</v>
      </c>
      <c r="U613" s="2">
        <v>31</v>
      </c>
      <c r="V613" s="2" t="s">
        <v>29</v>
      </c>
      <c r="W613" s="2">
        <v>56</v>
      </c>
      <c r="X613" s="2" t="s">
        <v>311</v>
      </c>
      <c r="Y613" s="6" t="str" cm="1">
        <f t="array" ref="Y613">_xlfn.IFS(Table1[[#This Row],[Duration in Seconds]]&lt;120,"Very short",Table1[[#This Row],[Duration in Seconds]]&lt;360,"Short",Table1[[#This Row],[Duration in Seconds]]&lt;600,"Medium",Table1[[#This Row],[Duration in Seconds]]&lt;1800,"Long",Table1[[#This Row],[Duration in Seconds]]&gt;1800,"Very Long")</f>
        <v>Long</v>
      </c>
    </row>
    <row r="614" spans="1:25" x14ac:dyDescent="0.3">
      <c r="A614" s="18" t="s">
        <v>1311</v>
      </c>
      <c r="B614" s="54">
        <v>146251</v>
      </c>
      <c r="C614" s="2" t="s">
        <v>1312</v>
      </c>
      <c r="D614" s="2" t="s">
        <v>1313</v>
      </c>
      <c r="E614" s="2" t="s">
        <v>1314</v>
      </c>
      <c r="F614" s="2" t="s">
        <v>54</v>
      </c>
      <c r="G614" s="6">
        <v>134000</v>
      </c>
      <c r="H614" s="6">
        <v>9776059</v>
      </c>
      <c r="I614" s="23">
        <v>6.0416666666666665E-3</v>
      </c>
      <c r="J614" s="8">
        <v>522</v>
      </c>
      <c r="K614" s="9">
        <v>44681</v>
      </c>
      <c r="L614" s="6">
        <v>7800</v>
      </c>
      <c r="M614" s="2" t="s">
        <v>27</v>
      </c>
      <c r="N614" s="2" t="s">
        <v>28</v>
      </c>
      <c r="O614" s="2" t="s">
        <v>28</v>
      </c>
      <c r="P614" s="2">
        <v>0</v>
      </c>
      <c r="Q614" s="6">
        <v>746</v>
      </c>
      <c r="R614" s="9">
        <v>44827</v>
      </c>
      <c r="S614" s="2">
        <v>1080</v>
      </c>
      <c r="T614" s="6">
        <v>49</v>
      </c>
      <c r="U614" s="6">
        <v>7</v>
      </c>
      <c r="V614" s="2" t="s">
        <v>29</v>
      </c>
      <c r="W614" s="2">
        <v>7</v>
      </c>
      <c r="X614" s="2" t="s">
        <v>1425</v>
      </c>
      <c r="Y614" s="6" t="str" cm="1">
        <f t="array" ref="Y614">_xlfn.IFS(Table1[[#This Row],[Duration in Seconds]]&lt;120,"Very short",Table1[[#This Row],[Duration in Seconds]]&lt;360,"Short",Table1[[#This Row],[Duration in Seconds]]&lt;600,"Medium",Table1[[#This Row],[Duration in Seconds]]&lt;1800,"Long",Table1[[#This Row],[Duration in Seconds]]&gt;1800,"Very Long")</f>
        <v>Medium</v>
      </c>
    </row>
    <row r="615" spans="1:25" x14ac:dyDescent="0.3">
      <c r="A615" s="18" t="s">
        <v>442</v>
      </c>
      <c r="B615" s="54">
        <v>12703238</v>
      </c>
      <c r="C615" s="2" t="s">
        <v>443</v>
      </c>
      <c r="D615" s="2" t="s">
        <v>444</v>
      </c>
      <c r="E615" s="2" t="s">
        <v>445</v>
      </c>
      <c r="F615" s="2" t="s">
        <v>26</v>
      </c>
      <c r="G615" s="2">
        <v>1680000</v>
      </c>
      <c r="H615" s="2">
        <v>173877103</v>
      </c>
      <c r="I615" s="23">
        <v>0.13333333333333333</v>
      </c>
      <c r="J615" s="8">
        <v>11520</v>
      </c>
      <c r="K615" s="9">
        <v>44778</v>
      </c>
      <c r="L615" s="2">
        <v>224000</v>
      </c>
      <c r="M615" s="2" t="s">
        <v>27</v>
      </c>
      <c r="N615" s="2" t="s">
        <v>28</v>
      </c>
      <c r="O615" s="2" t="s">
        <v>28</v>
      </c>
      <c r="P615" s="2">
        <v>0</v>
      </c>
      <c r="Q615" s="2">
        <v>29058</v>
      </c>
      <c r="R615" s="9">
        <v>44827</v>
      </c>
      <c r="S615" s="2">
        <v>1440</v>
      </c>
      <c r="T615" s="2">
        <v>52</v>
      </c>
      <c r="U615" s="2">
        <v>1</v>
      </c>
      <c r="V615" s="2" t="s">
        <v>29</v>
      </c>
      <c r="W615" s="2">
        <v>0</v>
      </c>
      <c r="X615" s="2" t="s">
        <v>311</v>
      </c>
      <c r="Y615" s="6" t="str" cm="1">
        <f t="array" ref="Y615">_xlfn.IFS(Table1[[#This Row],[Duration in Seconds]]&lt;120,"Very short",Table1[[#This Row],[Duration in Seconds]]&lt;360,"Short",Table1[[#This Row],[Duration in Seconds]]&lt;600,"Medium",Table1[[#This Row],[Duration in Seconds]]&lt;1800,"Long",Table1[[#This Row],[Duration in Seconds]]&gt;1800,"Very Long")</f>
        <v>Very Long</v>
      </c>
    </row>
    <row r="616" spans="1:25" x14ac:dyDescent="0.3">
      <c r="A616" s="18" t="s">
        <v>569</v>
      </c>
      <c r="B616" s="54">
        <v>308279777</v>
      </c>
      <c r="C616" s="2" t="s">
        <v>570</v>
      </c>
      <c r="D616" s="2" t="s">
        <v>571</v>
      </c>
      <c r="E616" s="2" t="s">
        <v>572</v>
      </c>
      <c r="F616" s="2" t="s">
        <v>26</v>
      </c>
      <c r="G616" s="2">
        <v>91000000</v>
      </c>
      <c r="H616" s="2">
        <v>71528224019</v>
      </c>
      <c r="I616" s="23">
        <v>2.8819444444444444E-3</v>
      </c>
      <c r="J616" s="8">
        <v>249</v>
      </c>
      <c r="K616" s="9">
        <v>41567</v>
      </c>
      <c r="L616" s="2">
        <v>1300000</v>
      </c>
      <c r="M616" s="2" t="s">
        <v>27</v>
      </c>
      <c r="N616" s="2" t="s">
        <v>29</v>
      </c>
      <c r="O616" s="2" t="s">
        <v>28</v>
      </c>
      <c r="P616" s="2">
        <v>0</v>
      </c>
      <c r="Q616" s="2">
        <v>25552</v>
      </c>
      <c r="R616" s="9">
        <v>44827</v>
      </c>
      <c r="S616" s="2">
        <v>1080</v>
      </c>
      <c r="T616" s="2">
        <v>64000</v>
      </c>
      <c r="U616" s="2">
        <v>200</v>
      </c>
      <c r="V616" s="2" t="s">
        <v>29</v>
      </c>
      <c r="W616" s="2">
        <v>11</v>
      </c>
      <c r="X616" s="2" t="s">
        <v>311</v>
      </c>
      <c r="Y616" s="6" t="str" cm="1">
        <f t="array" ref="Y616">_xlfn.IFS(Table1[[#This Row],[Duration in Seconds]]&lt;120,"Very short",Table1[[#This Row],[Duration in Seconds]]&lt;360,"Short",Table1[[#This Row],[Duration in Seconds]]&lt;600,"Medium",Table1[[#This Row],[Duration in Seconds]]&lt;1800,"Long",Table1[[#This Row],[Duration in Seconds]]&gt;1800,"Very Long")</f>
        <v>Short</v>
      </c>
    </row>
    <row r="617" spans="1:25" x14ac:dyDescent="0.3">
      <c r="A617" s="18" t="s">
        <v>111</v>
      </c>
      <c r="B617" s="54">
        <v>3062501</v>
      </c>
      <c r="C617" s="2" t="s">
        <v>112</v>
      </c>
      <c r="D617" s="2" t="s">
        <v>113</v>
      </c>
      <c r="E617" s="2" t="s">
        <v>114</v>
      </c>
      <c r="F617" s="2" t="s">
        <v>54</v>
      </c>
      <c r="G617" s="2">
        <v>467000</v>
      </c>
      <c r="H617" s="2">
        <v>42284181</v>
      </c>
      <c r="I617" s="23">
        <v>7.6388888888888886E-3</v>
      </c>
      <c r="J617" s="8">
        <v>660</v>
      </c>
      <c r="K617" s="9">
        <v>43621</v>
      </c>
      <c r="L617" s="2">
        <v>68000</v>
      </c>
      <c r="M617" s="2" t="s">
        <v>73</v>
      </c>
      <c r="N617" s="2" t="s">
        <v>29</v>
      </c>
      <c r="O617" s="2" t="s">
        <v>28</v>
      </c>
      <c r="P617" s="2">
        <v>0</v>
      </c>
      <c r="Q617" s="2">
        <v>2169</v>
      </c>
      <c r="R617" s="9">
        <v>44770</v>
      </c>
      <c r="S617" s="2">
        <v>1080</v>
      </c>
      <c r="T617" s="2">
        <v>1100</v>
      </c>
      <c r="U617" s="2">
        <v>14</v>
      </c>
      <c r="V617" s="2" t="s">
        <v>29</v>
      </c>
      <c r="W617" s="2">
        <v>0</v>
      </c>
      <c r="X617" s="2" t="s">
        <v>30</v>
      </c>
      <c r="Y617" s="6" t="str" cm="1">
        <f t="array" ref="Y617">_xlfn.IFS(Table1[[#This Row],[Duration in Seconds]]&lt;120,"Very short",Table1[[#This Row],[Duration in Seconds]]&lt;360,"Short",Table1[[#This Row],[Duration in Seconds]]&lt;600,"Medium",Table1[[#This Row],[Duration in Seconds]]&lt;1800,"Long",Table1[[#This Row],[Duration in Seconds]]&gt;1800,"Very Long")</f>
        <v>Long</v>
      </c>
    </row>
    <row r="618" spans="1:25" x14ac:dyDescent="0.3">
      <c r="A618" s="18" t="s">
        <v>207</v>
      </c>
      <c r="B618" s="54">
        <v>368062</v>
      </c>
      <c r="C618" s="2" t="s">
        <v>208</v>
      </c>
      <c r="D618" s="2" t="s">
        <v>209</v>
      </c>
      <c r="E618" s="2" t="s">
        <v>210</v>
      </c>
      <c r="F618" s="2" t="s">
        <v>26</v>
      </c>
      <c r="G618" s="2">
        <v>433000</v>
      </c>
      <c r="H618" s="2">
        <v>20954074</v>
      </c>
      <c r="I618" s="23">
        <v>2.1122685185185185E-2</v>
      </c>
      <c r="J618" s="8">
        <v>1825</v>
      </c>
      <c r="K618" s="9">
        <v>44493</v>
      </c>
      <c r="L618" s="2">
        <v>18000</v>
      </c>
      <c r="M618" s="2" t="s">
        <v>39</v>
      </c>
      <c r="N618" s="2" t="s">
        <v>29</v>
      </c>
      <c r="O618" s="2" t="s">
        <v>28</v>
      </c>
      <c r="P618" s="2">
        <v>3</v>
      </c>
      <c r="Q618" s="2">
        <v>1900</v>
      </c>
      <c r="R618" s="9">
        <v>44525</v>
      </c>
      <c r="S618" s="2">
        <v>1080</v>
      </c>
      <c r="T618" s="2">
        <v>150</v>
      </c>
      <c r="U618" s="2">
        <v>9</v>
      </c>
      <c r="V618" s="2" t="s">
        <v>29</v>
      </c>
      <c r="W618" s="2">
        <v>9</v>
      </c>
      <c r="X618" s="2" t="s">
        <v>30</v>
      </c>
      <c r="Y618" s="6" t="str" cm="1">
        <f t="array" ref="Y618">_xlfn.IFS(Table1[[#This Row],[Duration in Seconds]]&lt;120,"Very short",Table1[[#This Row],[Duration in Seconds]]&lt;360,"Short",Table1[[#This Row],[Duration in Seconds]]&lt;600,"Medium",Table1[[#This Row],[Duration in Seconds]]&lt;1800,"Long",Table1[[#This Row],[Duration in Seconds]]&gt;1800,"Very Long")</f>
        <v>Very Long</v>
      </c>
    </row>
    <row r="619" spans="1:25" x14ac:dyDescent="0.3">
      <c r="A619" s="18" t="s">
        <v>2038</v>
      </c>
      <c r="B619" s="54">
        <v>1825286</v>
      </c>
      <c r="C619" s="2" t="s">
        <v>2039</v>
      </c>
      <c r="D619" s="2" t="s">
        <v>2040</v>
      </c>
      <c r="E619" s="2" t="s">
        <v>2041</v>
      </c>
      <c r="F619" s="2" t="s">
        <v>26</v>
      </c>
      <c r="G619" s="2">
        <v>1230000</v>
      </c>
      <c r="H619" s="6">
        <v>110989863</v>
      </c>
      <c r="I619" s="23">
        <v>1.5069444444444443E-2</v>
      </c>
      <c r="J619" s="8">
        <v>1302</v>
      </c>
      <c r="K619" s="22">
        <v>44048</v>
      </c>
      <c r="L619" s="2">
        <v>45913</v>
      </c>
      <c r="M619" s="2" t="s">
        <v>27</v>
      </c>
      <c r="N619" s="2" t="s">
        <v>28</v>
      </c>
      <c r="O619" s="2" t="s">
        <v>28</v>
      </c>
      <c r="P619" s="2">
        <v>1</v>
      </c>
      <c r="Q619" s="2">
        <v>3100</v>
      </c>
      <c r="R619" s="9">
        <v>44826</v>
      </c>
      <c r="S619" s="2">
        <v>1080</v>
      </c>
      <c r="T619" s="2">
        <v>532</v>
      </c>
      <c r="U619" s="2">
        <v>21</v>
      </c>
      <c r="V619" s="2" t="s">
        <v>29</v>
      </c>
      <c r="W619" s="2">
        <v>6</v>
      </c>
      <c r="X619" s="2" t="s">
        <v>2195</v>
      </c>
      <c r="Y619" s="6" t="str" cm="1">
        <f t="array" ref="Y619">_xlfn.IFS(Table1[[#This Row],[Duration in Seconds]]&lt;120,"Very short",Table1[[#This Row],[Duration in Seconds]]&lt;360,"Short",Table1[[#This Row],[Duration in Seconds]]&lt;600,"Medium",Table1[[#This Row],[Duration in Seconds]]&lt;1800,"Long",Table1[[#This Row],[Duration in Seconds]]&gt;1800,"Very Long")</f>
        <v>Long</v>
      </c>
    </row>
    <row r="620" spans="1:25" x14ac:dyDescent="0.3">
      <c r="A620" s="18" t="s">
        <v>99</v>
      </c>
      <c r="B620" s="54">
        <v>7896596</v>
      </c>
      <c r="C620" s="2" t="s">
        <v>100</v>
      </c>
      <c r="D620" s="2" t="s">
        <v>101</v>
      </c>
      <c r="E620" s="2" t="s">
        <v>102</v>
      </c>
      <c r="F620" s="2" t="s">
        <v>54</v>
      </c>
      <c r="G620" s="2">
        <v>1550000</v>
      </c>
      <c r="H620" s="2">
        <v>783331172</v>
      </c>
      <c r="I620" s="23">
        <v>2.7314814814814819E-3</v>
      </c>
      <c r="J620" s="8">
        <v>236</v>
      </c>
      <c r="K620" s="9">
        <v>44329</v>
      </c>
      <c r="L620" s="2">
        <v>60000</v>
      </c>
      <c r="M620" s="2" t="s">
        <v>27</v>
      </c>
      <c r="N620" s="2" t="s">
        <v>28</v>
      </c>
      <c r="O620" s="2" t="s">
        <v>28</v>
      </c>
      <c r="P620" s="2">
        <v>3</v>
      </c>
      <c r="Q620" s="2">
        <v>15653</v>
      </c>
      <c r="R620" s="9">
        <v>44832</v>
      </c>
      <c r="S620" s="2">
        <v>1080</v>
      </c>
      <c r="T620" s="2">
        <v>9800</v>
      </c>
      <c r="U620" s="2">
        <v>78</v>
      </c>
      <c r="V620" s="2" t="s">
        <v>29</v>
      </c>
      <c r="W620" s="2">
        <v>7</v>
      </c>
      <c r="X620" s="2" t="s">
        <v>30</v>
      </c>
      <c r="Y620" s="6" t="str" cm="1">
        <f t="array" ref="Y620">_xlfn.IFS(Table1[[#This Row],[Duration in Seconds]]&lt;120,"Very short",Table1[[#This Row],[Duration in Seconds]]&lt;360,"Short",Table1[[#This Row],[Duration in Seconds]]&lt;600,"Medium",Table1[[#This Row],[Duration in Seconds]]&lt;1800,"Long",Table1[[#This Row],[Duration in Seconds]]&gt;1800,"Very Long")</f>
        <v>Short</v>
      </c>
    </row>
    <row r="621" spans="1:25" x14ac:dyDescent="0.3">
      <c r="A621" s="18" t="s">
        <v>2132</v>
      </c>
      <c r="B621" s="54">
        <v>1591878444</v>
      </c>
      <c r="C621" s="2" t="s">
        <v>3124</v>
      </c>
      <c r="D621" s="2" t="s">
        <v>2133</v>
      </c>
      <c r="E621" s="2" t="s">
        <v>2134</v>
      </c>
      <c r="F621" s="2" t="s">
        <v>2029</v>
      </c>
      <c r="G621" s="2">
        <v>29700000</v>
      </c>
      <c r="H621" s="6">
        <v>20242683847</v>
      </c>
      <c r="I621" s="23">
        <v>2.2106481481481478E-3</v>
      </c>
      <c r="J621" s="8">
        <v>191</v>
      </c>
      <c r="K621" s="22">
        <v>41442</v>
      </c>
      <c r="L621" s="2">
        <v>125000</v>
      </c>
      <c r="M621" s="2" t="s">
        <v>27</v>
      </c>
      <c r="N621" s="2" t="s">
        <v>29</v>
      </c>
      <c r="O621" s="2" t="s">
        <v>28</v>
      </c>
      <c r="P621" s="2">
        <v>3</v>
      </c>
      <c r="Q621" s="2">
        <v>335000</v>
      </c>
      <c r="R621" s="9">
        <v>44827</v>
      </c>
      <c r="S621" s="2">
        <v>720</v>
      </c>
      <c r="T621" s="2">
        <v>10881</v>
      </c>
      <c r="U621" s="2">
        <v>28</v>
      </c>
      <c r="V621" s="2" t="s">
        <v>29</v>
      </c>
      <c r="W621" s="2">
        <v>1</v>
      </c>
      <c r="X621" s="2" t="s">
        <v>2195</v>
      </c>
      <c r="Y621" s="6" t="str" cm="1">
        <f t="array" ref="Y621">_xlfn.IFS(Table1[[#This Row],[Duration in Seconds]]&lt;120,"Very short",Table1[[#This Row],[Duration in Seconds]]&lt;360,"Short",Table1[[#This Row],[Duration in Seconds]]&lt;600,"Medium",Table1[[#This Row],[Duration in Seconds]]&lt;1800,"Long",Table1[[#This Row],[Duration in Seconds]]&gt;1800,"Very Long")</f>
        <v>Short</v>
      </c>
    </row>
    <row r="622" spans="1:25" x14ac:dyDescent="0.3">
      <c r="A622" s="18" t="s">
        <v>2919</v>
      </c>
      <c r="B622" s="54">
        <v>1460616</v>
      </c>
      <c r="C622" s="2" t="s">
        <v>2920</v>
      </c>
      <c r="D622" s="2" t="s">
        <v>2917</v>
      </c>
      <c r="E622" s="2" t="s">
        <v>2918</v>
      </c>
      <c r="F622" s="2" t="s">
        <v>26</v>
      </c>
      <c r="G622" s="2">
        <v>3880000</v>
      </c>
      <c r="H622" s="2">
        <v>562910909</v>
      </c>
      <c r="I622" s="23">
        <v>7.013888888888889E-3</v>
      </c>
      <c r="J622" s="8">
        <v>606</v>
      </c>
      <c r="K622" s="9">
        <v>44784</v>
      </c>
      <c r="L622" s="2">
        <v>98000</v>
      </c>
      <c r="M622" s="2" t="s">
        <v>2565</v>
      </c>
      <c r="N622" s="2" t="s">
        <v>28</v>
      </c>
      <c r="O622" s="2" t="s">
        <v>28</v>
      </c>
      <c r="P622" s="2">
        <v>0</v>
      </c>
      <c r="Q622" s="2">
        <v>1974</v>
      </c>
      <c r="R622" s="9">
        <v>44819</v>
      </c>
      <c r="S622" s="2">
        <v>1080</v>
      </c>
      <c r="T622" s="2">
        <v>260</v>
      </c>
      <c r="U622" s="2">
        <v>15</v>
      </c>
      <c r="V622" s="2" t="s">
        <v>29</v>
      </c>
      <c r="W622" s="2">
        <v>4</v>
      </c>
      <c r="X622" s="2" t="s">
        <v>2973</v>
      </c>
      <c r="Y622" s="6" t="str" cm="1">
        <f t="array" ref="Y622">_xlfn.IFS(Table1[[#This Row],[Duration in Seconds]]&lt;120,"Very short",Table1[[#This Row],[Duration in Seconds]]&lt;360,"Short",Table1[[#This Row],[Duration in Seconds]]&lt;600,"Medium",Table1[[#This Row],[Duration in Seconds]]&lt;1800,"Long",Table1[[#This Row],[Duration in Seconds]]&gt;1800,"Very Long")</f>
        <v>Long</v>
      </c>
    </row>
    <row r="623" spans="1:25" x14ac:dyDescent="0.3">
      <c r="A623" s="18" t="s">
        <v>2899</v>
      </c>
      <c r="B623" s="54">
        <v>1903488</v>
      </c>
      <c r="C623" s="2" t="s">
        <v>2900</v>
      </c>
      <c r="D623" s="2" t="s">
        <v>2032</v>
      </c>
      <c r="E623" s="2" t="s">
        <v>2033</v>
      </c>
      <c r="F623" s="2" t="s">
        <v>26</v>
      </c>
      <c r="G623" s="2">
        <v>4510000</v>
      </c>
      <c r="H623" s="2">
        <v>545401335</v>
      </c>
      <c r="I623" s="23">
        <v>8.3217592592592596E-3</v>
      </c>
      <c r="J623" s="8">
        <v>719</v>
      </c>
      <c r="K623" s="9">
        <v>44336</v>
      </c>
      <c r="L623" s="2">
        <v>245000</v>
      </c>
      <c r="M623" s="2" t="s">
        <v>73</v>
      </c>
      <c r="N623" s="2" t="s">
        <v>29</v>
      </c>
      <c r="O623" s="2" t="s">
        <v>28</v>
      </c>
      <c r="P623" s="2">
        <v>0</v>
      </c>
      <c r="Q623" s="2">
        <v>16112</v>
      </c>
      <c r="R623" s="9">
        <v>44818</v>
      </c>
      <c r="S623" s="2">
        <v>1080</v>
      </c>
      <c r="T623" s="2">
        <v>865</v>
      </c>
      <c r="U623" s="2">
        <v>5</v>
      </c>
      <c r="V623" s="2" t="s">
        <v>29</v>
      </c>
      <c r="W623" s="2">
        <v>1</v>
      </c>
      <c r="X623" s="2" t="s">
        <v>2973</v>
      </c>
      <c r="Y623" s="6" t="str" cm="1">
        <f t="array" ref="Y623">_xlfn.IFS(Table1[[#This Row],[Duration in Seconds]]&lt;120,"Very short",Table1[[#This Row],[Duration in Seconds]]&lt;360,"Short",Table1[[#This Row],[Duration in Seconds]]&lt;600,"Medium",Table1[[#This Row],[Duration in Seconds]]&lt;1800,"Long",Table1[[#This Row],[Duration in Seconds]]&gt;1800,"Very Long")</f>
        <v>Long</v>
      </c>
    </row>
    <row r="624" spans="1:25" x14ac:dyDescent="0.3">
      <c r="A624" s="18" t="s">
        <v>2942</v>
      </c>
      <c r="B624" s="54">
        <v>1138582</v>
      </c>
      <c r="C624" s="2" t="s">
        <v>2943</v>
      </c>
      <c r="D624" s="2" t="s">
        <v>2368</v>
      </c>
      <c r="E624" s="2" t="s">
        <v>2941</v>
      </c>
      <c r="F624" s="2" t="s">
        <v>2852</v>
      </c>
      <c r="G624" s="2">
        <v>5700000</v>
      </c>
      <c r="H624" s="2">
        <v>1267778130</v>
      </c>
      <c r="I624" s="23">
        <v>5.6597222222222222E-3</v>
      </c>
      <c r="J624" s="8">
        <v>489</v>
      </c>
      <c r="K624" s="9">
        <v>44804</v>
      </c>
      <c r="L624" s="2">
        <v>9600</v>
      </c>
      <c r="M624" s="2" t="s">
        <v>27</v>
      </c>
      <c r="N624" s="2" t="s">
        <v>29</v>
      </c>
      <c r="O624" s="2" t="s">
        <v>28</v>
      </c>
      <c r="P624" s="2">
        <v>0</v>
      </c>
      <c r="Q624" s="2">
        <v>190</v>
      </c>
      <c r="R624" s="9">
        <v>44822</v>
      </c>
      <c r="S624" s="2">
        <v>1080</v>
      </c>
      <c r="T624" s="2">
        <v>261</v>
      </c>
      <c r="U624" s="2">
        <v>3</v>
      </c>
      <c r="V624" s="2" t="s">
        <v>29</v>
      </c>
      <c r="W624" s="2">
        <v>0</v>
      </c>
      <c r="X624" s="2" t="s">
        <v>2973</v>
      </c>
      <c r="Y624" s="6" t="str" cm="1">
        <f t="array" ref="Y624">_xlfn.IFS(Table1[[#This Row],[Duration in Seconds]]&lt;120,"Very short",Table1[[#This Row],[Duration in Seconds]]&lt;360,"Short",Table1[[#This Row],[Duration in Seconds]]&lt;600,"Medium",Table1[[#This Row],[Duration in Seconds]]&lt;1800,"Long",Table1[[#This Row],[Duration in Seconds]]&gt;1800,"Very Long")</f>
        <v>Medium</v>
      </c>
    </row>
    <row r="625" spans="1:25" x14ac:dyDescent="0.3">
      <c r="A625" s="18" t="s">
        <v>378</v>
      </c>
      <c r="B625" s="54">
        <v>17663553</v>
      </c>
      <c r="C625" s="2" t="s">
        <v>379</v>
      </c>
      <c r="D625" s="2" t="s">
        <v>380</v>
      </c>
      <c r="E625" s="2" t="s">
        <v>381</v>
      </c>
      <c r="F625" s="2" t="s">
        <v>26</v>
      </c>
      <c r="G625" s="2">
        <v>3260000</v>
      </c>
      <c r="H625" s="2">
        <v>392898859</v>
      </c>
      <c r="I625" s="23">
        <v>0.49471064814814819</v>
      </c>
      <c r="J625" s="8">
        <v>42743</v>
      </c>
      <c r="K625" s="9">
        <v>44098</v>
      </c>
      <c r="L625" s="2">
        <v>503000</v>
      </c>
      <c r="M625" s="2" t="s">
        <v>73</v>
      </c>
      <c r="N625" s="2" t="s">
        <v>29</v>
      </c>
      <c r="O625" s="2" t="s">
        <v>28</v>
      </c>
      <c r="P625" s="2">
        <v>0</v>
      </c>
      <c r="Q625" s="2">
        <v>106765</v>
      </c>
      <c r="R625" s="9">
        <v>44827</v>
      </c>
      <c r="S625" s="2">
        <v>1080</v>
      </c>
      <c r="T625" s="2">
        <v>1700</v>
      </c>
      <c r="U625" s="2">
        <v>40</v>
      </c>
      <c r="V625" s="2" t="s">
        <v>29</v>
      </c>
      <c r="W625" s="2">
        <v>0</v>
      </c>
      <c r="X625" s="2" t="s">
        <v>311</v>
      </c>
      <c r="Y625" s="6" t="str" cm="1">
        <f t="array" ref="Y625">_xlfn.IFS(Table1[[#This Row],[Duration in Seconds]]&lt;120,"Very short",Table1[[#This Row],[Duration in Seconds]]&lt;360,"Short",Table1[[#This Row],[Duration in Seconds]]&lt;600,"Medium",Table1[[#This Row],[Duration in Seconds]]&lt;1800,"Long",Table1[[#This Row],[Duration in Seconds]]&gt;1800,"Very Long")</f>
        <v>Very Long</v>
      </c>
    </row>
    <row r="626" spans="1:25" x14ac:dyDescent="0.3">
      <c r="A626" s="18" t="s">
        <v>1198</v>
      </c>
      <c r="B626" s="54">
        <v>8031645</v>
      </c>
      <c r="C626" s="2" t="s">
        <v>1199</v>
      </c>
      <c r="D626" s="2" t="s">
        <v>1200</v>
      </c>
      <c r="E626" s="2" t="s">
        <v>1201</v>
      </c>
      <c r="F626" s="2" t="s">
        <v>54</v>
      </c>
      <c r="G626" s="6">
        <v>6810000</v>
      </c>
      <c r="H626" s="6">
        <v>1135288945</v>
      </c>
      <c r="I626" s="23">
        <v>4.1666666666666666E-3</v>
      </c>
      <c r="J626" s="8">
        <v>360</v>
      </c>
      <c r="K626" s="9">
        <v>44161</v>
      </c>
      <c r="L626" s="6">
        <v>148000</v>
      </c>
      <c r="M626" s="2" t="s">
        <v>27</v>
      </c>
      <c r="N626" s="2" t="s">
        <v>28</v>
      </c>
      <c r="O626" s="2" t="s">
        <v>28</v>
      </c>
      <c r="P626" s="2">
        <v>0</v>
      </c>
      <c r="Q626" s="6">
        <v>20818</v>
      </c>
      <c r="R626" s="9">
        <v>44829</v>
      </c>
      <c r="S626" s="2">
        <v>1080</v>
      </c>
      <c r="T626" s="6">
        <v>900</v>
      </c>
      <c r="U626" s="6">
        <v>32</v>
      </c>
      <c r="V626" s="2" t="s">
        <v>29</v>
      </c>
      <c r="W626" s="2">
        <v>4</v>
      </c>
      <c r="X626" s="2" t="s">
        <v>1425</v>
      </c>
      <c r="Y626" s="6" t="str" cm="1">
        <f t="array" ref="Y626">_xlfn.IFS(Table1[[#This Row],[Duration in Seconds]]&lt;120,"Very short",Table1[[#This Row],[Duration in Seconds]]&lt;360,"Short",Table1[[#This Row],[Duration in Seconds]]&lt;600,"Medium",Table1[[#This Row],[Duration in Seconds]]&lt;1800,"Long",Table1[[#This Row],[Duration in Seconds]]&gt;1800,"Very Long")</f>
        <v>Medium</v>
      </c>
    </row>
    <row r="627" spans="1:25" x14ac:dyDescent="0.3">
      <c r="A627" s="18" t="s">
        <v>585</v>
      </c>
      <c r="B627" s="54">
        <v>82408198</v>
      </c>
      <c r="C627" s="2" t="s">
        <v>586</v>
      </c>
      <c r="D627" s="2" t="s">
        <v>587</v>
      </c>
      <c r="E627" s="2" t="s">
        <v>588</v>
      </c>
      <c r="F627" s="2" t="s">
        <v>26</v>
      </c>
      <c r="G627" s="2">
        <v>16010000</v>
      </c>
      <c r="H627" s="2" t="s">
        <v>589</v>
      </c>
      <c r="I627" s="23">
        <v>1.2048611111111112E-2</v>
      </c>
      <c r="J627" s="8">
        <v>1041</v>
      </c>
      <c r="K627" s="9">
        <v>42663</v>
      </c>
      <c r="L627" s="2">
        <v>158000</v>
      </c>
      <c r="M627" s="2" t="s">
        <v>27</v>
      </c>
      <c r="N627" s="2" t="s">
        <v>28</v>
      </c>
      <c r="O627" s="2" t="s">
        <v>28</v>
      </c>
      <c r="P627" s="2">
        <v>0</v>
      </c>
      <c r="Q627" s="2">
        <v>27614</v>
      </c>
      <c r="R627" s="9">
        <v>44827</v>
      </c>
      <c r="S627" s="2">
        <v>1080</v>
      </c>
      <c r="T627" s="2">
        <v>3070</v>
      </c>
      <c r="U627" s="2">
        <v>55</v>
      </c>
      <c r="V627" s="2" t="s">
        <v>29</v>
      </c>
      <c r="W627" s="2">
        <v>2</v>
      </c>
      <c r="X627" s="2" t="s">
        <v>311</v>
      </c>
      <c r="Y627" s="6" t="str" cm="1">
        <f t="array" ref="Y627">_xlfn.IFS(Table1[[#This Row],[Duration in Seconds]]&lt;120,"Very short",Table1[[#This Row],[Duration in Seconds]]&lt;360,"Short",Table1[[#This Row],[Duration in Seconds]]&lt;600,"Medium",Table1[[#This Row],[Duration in Seconds]]&lt;1800,"Long",Table1[[#This Row],[Duration in Seconds]]&gt;1800,"Very Long")</f>
        <v>Long</v>
      </c>
    </row>
    <row r="628" spans="1:25" x14ac:dyDescent="0.3">
      <c r="A628" s="18" t="s">
        <v>321</v>
      </c>
      <c r="B628" s="54">
        <v>11110169</v>
      </c>
      <c r="C628" s="2" t="s">
        <v>322</v>
      </c>
      <c r="D628" s="2" t="s">
        <v>323</v>
      </c>
      <c r="E628" s="2" t="s">
        <v>324</v>
      </c>
      <c r="F628" s="2" t="s">
        <v>26</v>
      </c>
      <c r="G628" s="2">
        <v>8650000</v>
      </c>
      <c r="H628" s="2">
        <v>1097687259</v>
      </c>
      <c r="I628" s="23">
        <v>1.7499999999999998E-2</v>
      </c>
      <c r="J628" s="8">
        <v>1512</v>
      </c>
      <c r="K628" s="9">
        <v>43414</v>
      </c>
      <c r="L628" s="2">
        <v>497000</v>
      </c>
      <c r="M628" s="2" t="s">
        <v>73</v>
      </c>
      <c r="N628" s="2" t="s">
        <v>28</v>
      </c>
      <c r="O628" s="2" t="s">
        <v>28</v>
      </c>
      <c r="P628" s="2">
        <v>0</v>
      </c>
      <c r="Q628" s="2">
        <v>27412</v>
      </c>
      <c r="R628" s="9">
        <v>44825</v>
      </c>
      <c r="S628" s="2">
        <v>1080</v>
      </c>
      <c r="T628" s="2">
        <v>487</v>
      </c>
      <c r="U628" s="2">
        <v>20</v>
      </c>
      <c r="V628" s="2" t="s">
        <v>29</v>
      </c>
      <c r="W628" s="2">
        <v>2</v>
      </c>
      <c r="X628" s="2" t="s">
        <v>311</v>
      </c>
      <c r="Y628" s="6" t="str" cm="1">
        <f t="array" ref="Y628">_xlfn.IFS(Table1[[#This Row],[Duration in Seconds]]&lt;120,"Very short",Table1[[#This Row],[Duration in Seconds]]&lt;360,"Short",Table1[[#This Row],[Duration in Seconds]]&lt;600,"Medium",Table1[[#This Row],[Duration in Seconds]]&lt;1800,"Long",Table1[[#This Row],[Duration in Seconds]]&gt;1800,"Very Long")</f>
        <v>Long</v>
      </c>
    </row>
    <row r="629" spans="1:25" x14ac:dyDescent="0.3">
      <c r="A629" s="18" t="s">
        <v>294</v>
      </c>
      <c r="B629" s="54">
        <v>4807189</v>
      </c>
      <c r="C629" s="2" t="s">
        <v>295</v>
      </c>
      <c r="D629" s="2" t="s">
        <v>296</v>
      </c>
      <c r="E629" s="2" t="s">
        <v>297</v>
      </c>
      <c r="F629" s="2" t="s">
        <v>26</v>
      </c>
      <c r="G629" s="2">
        <v>2200000</v>
      </c>
      <c r="H629" s="2">
        <v>359090199</v>
      </c>
      <c r="I629" s="23">
        <v>0.10199074074074073</v>
      </c>
      <c r="J629" s="8">
        <v>8812</v>
      </c>
      <c r="K629" s="9">
        <v>42386</v>
      </c>
      <c r="L629" s="2">
        <v>37000</v>
      </c>
      <c r="M629" s="2" t="s">
        <v>27</v>
      </c>
      <c r="N629" s="2" t="s">
        <v>28</v>
      </c>
      <c r="O629" s="2" t="s">
        <v>28</v>
      </c>
      <c r="P629" s="2">
        <v>0</v>
      </c>
      <c r="Q629" s="2">
        <v>3000</v>
      </c>
      <c r="R629" s="9">
        <v>44824</v>
      </c>
      <c r="S629" s="2">
        <v>1080</v>
      </c>
      <c r="T629" s="2">
        <v>3100</v>
      </c>
      <c r="U629" s="2">
        <v>24</v>
      </c>
      <c r="V629" s="2" t="s">
        <v>29</v>
      </c>
      <c r="W629" s="2">
        <v>0</v>
      </c>
      <c r="X629" s="2" t="s">
        <v>30</v>
      </c>
      <c r="Y629" s="6" t="str" cm="1">
        <f t="array" ref="Y629">_xlfn.IFS(Table1[[#This Row],[Duration in Seconds]]&lt;120,"Very short",Table1[[#This Row],[Duration in Seconds]]&lt;360,"Short",Table1[[#This Row],[Duration in Seconds]]&lt;600,"Medium",Table1[[#This Row],[Duration in Seconds]]&lt;1800,"Long",Table1[[#This Row],[Duration in Seconds]]&gt;1800,"Very Long")</f>
        <v>Very Long</v>
      </c>
    </row>
    <row r="630" spans="1:25" x14ac:dyDescent="0.3">
      <c r="A630" s="18" t="s">
        <v>1308</v>
      </c>
      <c r="B630" s="54">
        <v>169100</v>
      </c>
      <c r="C630" s="2" t="s">
        <v>1309</v>
      </c>
      <c r="D630" s="2" t="s">
        <v>1310</v>
      </c>
      <c r="E630" s="2" t="s">
        <v>883</v>
      </c>
      <c r="F630" s="2" t="s">
        <v>26</v>
      </c>
      <c r="G630" s="6">
        <v>11000000</v>
      </c>
      <c r="H630" s="6">
        <v>2020906277</v>
      </c>
      <c r="I630" s="23">
        <v>8.0902777777777778E-3</v>
      </c>
      <c r="J630" s="8">
        <v>699</v>
      </c>
      <c r="K630" s="9">
        <v>44827</v>
      </c>
      <c r="L630" s="6">
        <v>6400</v>
      </c>
      <c r="M630" s="2" t="s">
        <v>27</v>
      </c>
      <c r="N630" s="2" t="s">
        <v>28</v>
      </c>
      <c r="O630" s="2" t="s">
        <v>29</v>
      </c>
      <c r="P630" s="2">
        <v>3</v>
      </c>
      <c r="Q630" s="6">
        <v>207</v>
      </c>
      <c r="R630" s="9">
        <v>44829</v>
      </c>
      <c r="S630" s="2">
        <v>1080</v>
      </c>
      <c r="T630" s="6">
        <v>1871</v>
      </c>
      <c r="U630" s="6">
        <v>8</v>
      </c>
      <c r="V630" s="2" t="s">
        <v>29</v>
      </c>
      <c r="W630" s="2">
        <v>4</v>
      </c>
      <c r="X630" s="2" t="s">
        <v>1425</v>
      </c>
      <c r="Y630" s="6" t="str" cm="1">
        <f t="array" ref="Y630">_xlfn.IFS(Table1[[#This Row],[Duration in Seconds]]&lt;120,"Very short",Table1[[#This Row],[Duration in Seconds]]&lt;360,"Short",Table1[[#This Row],[Duration in Seconds]]&lt;600,"Medium",Table1[[#This Row],[Duration in Seconds]]&lt;1800,"Long",Table1[[#This Row],[Duration in Seconds]]&gt;1800,"Very Long")</f>
        <v>Long</v>
      </c>
    </row>
    <row r="631" spans="1:25" x14ac:dyDescent="0.3">
      <c r="A631" s="18" t="s">
        <v>257</v>
      </c>
      <c r="B631" s="54">
        <v>209924</v>
      </c>
      <c r="C631" s="2" t="s">
        <v>258</v>
      </c>
      <c r="D631" s="2" t="s">
        <v>259</v>
      </c>
      <c r="E631" s="2" t="s">
        <v>260</v>
      </c>
      <c r="F631" s="2" t="s">
        <v>54</v>
      </c>
      <c r="G631" s="2">
        <v>2810000</v>
      </c>
      <c r="H631" s="2">
        <v>143122</v>
      </c>
      <c r="I631" s="23">
        <v>1.113425925925926E-2</v>
      </c>
      <c r="J631" s="8">
        <v>962</v>
      </c>
      <c r="K631" s="9">
        <v>44823</v>
      </c>
      <c r="L631" s="2">
        <v>21000</v>
      </c>
      <c r="M631" s="2" t="s">
        <v>27</v>
      </c>
      <c r="N631" s="2" t="s">
        <v>28</v>
      </c>
      <c r="O631" s="2" t="s">
        <v>28</v>
      </c>
      <c r="P631" s="2">
        <v>1</v>
      </c>
      <c r="Q631" s="2">
        <v>35</v>
      </c>
      <c r="R631" s="9">
        <v>44832</v>
      </c>
      <c r="S631" s="2">
        <v>1080</v>
      </c>
      <c r="T631" s="2">
        <v>53000</v>
      </c>
      <c r="U631" s="2">
        <v>157</v>
      </c>
      <c r="V631" s="2" t="s">
        <v>28</v>
      </c>
      <c r="W631" s="2">
        <v>4</v>
      </c>
      <c r="X631" s="2" t="s">
        <v>30</v>
      </c>
      <c r="Y631" s="6" t="str" cm="1">
        <f t="array" ref="Y631">_xlfn.IFS(Table1[[#This Row],[Duration in Seconds]]&lt;120,"Very short",Table1[[#This Row],[Duration in Seconds]]&lt;360,"Short",Table1[[#This Row],[Duration in Seconds]]&lt;600,"Medium",Table1[[#This Row],[Duration in Seconds]]&lt;1800,"Long",Table1[[#This Row],[Duration in Seconds]]&gt;1800,"Very Long")</f>
        <v>Long</v>
      </c>
    </row>
    <row r="632" spans="1:25" x14ac:dyDescent="0.3">
      <c r="A632" s="18" t="s">
        <v>328</v>
      </c>
      <c r="B632" s="54">
        <v>69403236</v>
      </c>
      <c r="C632" s="2" t="s">
        <v>329</v>
      </c>
      <c r="D632" s="2" t="s">
        <v>330</v>
      </c>
      <c r="E632" s="2" t="s">
        <v>331</v>
      </c>
      <c r="F632" s="2" t="s">
        <v>26</v>
      </c>
      <c r="G632" s="2">
        <v>25600000</v>
      </c>
      <c r="H632" s="2">
        <v>4418408199</v>
      </c>
      <c r="I632" s="23">
        <v>4.0972222222222226E-3</v>
      </c>
      <c r="J632" s="8">
        <v>354</v>
      </c>
      <c r="K632" s="9">
        <v>42858</v>
      </c>
      <c r="L632" s="2">
        <v>1900000</v>
      </c>
      <c r="M632" s="2" t="s">
        <v>73</v>
      </c>
      <c r="N632" s="2" t="s">
        <v>28</v>
      </c>
      <c r="O632" s="2" t="s">
        <v>28</v>
      </c>
      <c r="P632" s="2">
        <v>0</v>
      </c>
      <c r="Q632" s="2">
        <v>43493</v>
      </c>
      <c r="R632" s="9">
        <v>44827</v>
      </c>
      <c r="S632" s="2">
        <v>1080</v>
      </c>
      <c r="T632" s="2">
        <v>186</v>
      </c>
      <c r="U632" s="2">
        <v>13</v>
      </c>
      <c r="V632" s="2" t="s">
        <v>28</v>
      </c>
      <c r="W632" s="2">
        <v>1</v>
      </c>
      <c r="X632" s="2" t="s">
        <v>311</v>
      </c>
      <c r="Y632" s="6" t="str" cm="1">
        <f t="array" ref="Y632">_xlfn.IFS(Table1[[#This Row],[Duration in Seconds]]&lt;120,"Very short",Table1[[#This Row],[Duration in Seconds]]&lt;360,"Short",Table1[[#This Row],[Duration in Seconds]]&lt;600,"Medium",Table1[[#This Row],[Duration in Seconds]]&lt;1800,"Long",Table1[[#This Row],[Duration in Seconds]]&gt;1800,"Very Long")</f>
        <v>Short</v>
      </c>
    </row>
    <row r="633" spans="1:25" x14ac:dyDescent="0.3">
      <c r="A633" s="18" t="s">
        <v>40</v>
      </c>
      <c r="B633" s="54">
        <v>5090464</v>
      </c>
      <c r="C633" s="2" t="s">
        <v>41</v>
      </c>
      <c r="D633" s="2" t="s">
        <v>42</v>
      </c>
      <c r="E633" s="2" t="s">
        <v>43</v>
      </c>
      <c r="F633" s="2" t="s">
        <v>26</v>
      </c>
      <c r="G633" s="2">
        <v>1560000</v>
      </c>
      <c r="H633" s="2">
        <v>131661727</v>
      </c>
      <c r="I633" s="23">
        <v>2.3969907407407409E-2</v>
      </c>
      <c r="J633" s="8">
        <v>2071</v>
      </c>
      <c r="K633" s="9">
        <v>44744</v>
      </c>
      <c r="L633" s="2">
        <v>90000</v>
      </c>
      <c r="M633" s="2" t="s">
        <v>27</v>
      </c>
      <c r="N633" s="2" t="s">
        <v>28</v>
      </c>
      <c r="O633" s="2" t="s">
        <v>28</v>
      </c>
      <c r="P633" s="2">
        <v>3</v>
      </c>
      <c r="Q633" s="2">
        <v>9186</v>
      </c>
      <c r="R633" s="9">
        <v>44825</v>
      </c>
      <c r="S633" s="2">
        <v>1080</v>
      </c>
      <c r="T633" s="2">
        <v>519</v>
      </c>
      <c r="U633" s="2">
        <v>65</v>
      </c>
      <c r="V633" s="2" t="s">
        <v>29</v>
      </c>
      <c r="W633" s="2">
        <v>1</v>
      </c>
      <c r="X633" s="2" t="s">
        <v>30</v>
      </c>
      <c r="Y633" s="6" t="str" cm="1">
        <f t="array" ref="Y633">_xlfn.IFS(Table1[[#This Row],[Duration in Seconds]]&lt;120,"Very short",Table1[[#This Row],[Duration in Seconds]]&lt;360,"Short",Table1[[#This Row],[Duration in Seconds]]&lt;600,"Medium",Table1[[#This Row],[Duration in Seconds]]&lt;1800,"Long",Table1[[#This Row],[Duration in Seconds]]&gt;1800,"Very Long")</f>
        <v>Very Long</v>
      </c>
    </row>
    <row r="634" spans="1:25" x14ac:dyDescent="0.3">
      <c r="A634" s="18" t="s">
        <v>291</v>
      </c>
      <c r="B634" s="54">
        <v>1140838</v>
      </c>
      <c r="C634" s="2" t="s">
        <v>292</v>
      </c>
      <c r="D634" s="2" t="s">
        <v>33</v>
      </c>
      <c r="E634" s="2" t="s">
        <v>293</v>
      </c>
      <c r="F634" s="2" t="s">
        <v>54</v>
      </c>
      <c r="G634" s="2">
        <v>2250000</v>
      </c>
      <c r="H634" s="2">
        <v>135175413</v>
      </c>
      <c r="I634" s="23">
        <v>9.8148148148148144E-3</v>
      </c>
      <c r="J634" s="8">
        <v>848</v>
      </c>
      <c r="K634" s="9">
        <v>44699</v>
      </c>
      <c r="L634" s="2">
        <v>36000</v>
      </c>
      <c r="M634" s="2" t="s">
        <v>27</v>
      </c>
      <c r="N634" s="2" t="s">
        <v>28</v>
      </c>
      <c r="O634" s="2" t="s">
        <v>28</v>
      </c>
      <c r="P634" s="2">
        <v>3</v>
      </c>
      <c r="Q634" s="2">
        <v>1700</v>
      </c>
      <c r="R634" s="9">
        <v>44832</v>
      </c>
      <c r="S634" s="2">
        <v>1080</v>
      </c>
      <c r="T634" s="2">
        <v>171</v>
      </c>
      <c r="U634" s="2">
        <v>9</v>
      </c>
      <c r="V634" s="2" t="s">
        <v>28</v>
      </c>
      <c r="W634" s="2">
        <v>7</v>
      </c>
      <c r="X634" s="2" t="s">
        <v>30</v>
      </c>
      <c r="Y634" s="6" t="str" cm="1">
        <f t="array" ref="Y634">_xlfn.IFS(Table1[[#This Row],[Duration in Seconds]]&lt;120,"Very short",Table1[[#This Row],[Duration in Seconds]]&lt;360,"Short",Table1[[#This Row],[Duration in Seconds]]&lt;600,"Medium",Table1[[#This Row],[Duration in Seconds]]&lt;1800,"Long",Table1[[#This Row],[Duration in Seconds]]&gt;1800,"Very Long")</f>
        <v>Long</v>
      </c>
    </row>
    <row r="635" spans="1:25" x14ac:dyDescent="0.3">
      <c r="A635" s="18" t="s">
        <v>130</v>
      </c>
      <c r="B635" s="54">
        <v>1099788</v>
      </c>
      <c r="C635" s="2" t="s">
        <v>131</v>
      </c>
      <c r="D635" s="2" t="s">
        <v>128</v>
      </c>
      <c r="E635" s="2" t="s">
        <v>129</v>
      </c>
      <c r="F635" s="2" t="s">
        <v>54</v>
      </c>
      <c r="G635" s="2">
        <v>142000</v>
      </c>
      <c r="H635" s="2">
        <v>7809752</v>
      </c>
      <c r="I635" s="23">
        <v>4.0393518518518521E-3</v>
      </c>
      <c r="J635" s="8">
        <v>349</v>
      </c>
      <c r="K635" s="9">
        <v>44195</v>
      </c>
      <c r="L635" s="2">
        <v>36000</v>
      </c>
      <c r="M635" s="2" t="s">
        <v>27</v>
      </c>
      <c r="N635" s="2" t="s">
        <v>29</v>
      </c>
      <c r="O635" s="2" t="s">
        <v>28</v>
      </c>
      <c r="P635" s="2">
        <v>0</v>
      </c>
      <c r="Q635" s="2">
        <v>1101</v>
      </c>
      <c r="R635" s="9">
        <v>44102</v>
      </c>
      <c r="S635" s="2">
        <v>1080</v>
      </c>
      <c r="T635" s="2">
        <v>64</v>
      </c>
      <c r="U635" s="2">
        <v>7</v>
      </c>
      <c r="V635" s="2" t="s">
        <v>28</v>
      </c>
      <c r="W635" s="2">
        <v>0</v>
      </c>
      <c r="X635" s="2" t="s">
        <v>30</v>
      </c>
      <c r="Y635" s="6" t="str" cm="1">
        <f t="array" ref="Y635">_xlfn.IFS(Table1[[#This Row],[Duration in Seconds]]&lt;120,"Very short",Table1[[#This Row],[Duration in Seconds]]&lt;360,"Short",Table1[[#This Row],[Duration in Seconds]]&lt;600,"Medium",Table1[[#This Row],[Duration in Seconds]]&lt;1800,"Long",Table1[[#This Row],[Duration in Seconds]]&gt;1800,"Very Long")</f>
        <v>Short</v>
      </c>
    </row>
    <row r="636" spans="1:25" x14ac:dyDescent="0.3">
      <c r="A636" s="18" t="s">
        <v>44</v>
      </c>
      <c r="B636" s="54">
        <v>9903171</v>
      </c>
      <c r="C636" s="2" t="s">
        <v>45</v>
      </c>
      <c r="D636" s="2" t="s">
        <v>46</v>
      </c>
      <c r="E636" s="2" t="s">
        <v>47</v>
      </c>
      <c r="F636" s="2" t="s">
        <v>26</v>
      </c>
      <c r="G636" s="2">
        <v>3540000</v>
      </c>
      <c r="H636" s="2">
        <v>165621440</v>
      </c>
      <c r="I636" s="23">
        <v>4.0624999999999993E-3</v>
      </c>
      <c r="J636" s="8">
        <v>351</v>
      </c>
      <c r="K636" s="9">
        <v>43866</v>
      </c>
      <c r="L636" s="2">
        <v>707000</v>
      </c>
      <c r="M636" s="2" t="s">
        <v>39</v>
      </c>
      <c r="N636" s="2" t="s">
        <v>28</v>
      </c>
      <c r="O636" s="2" t="s">
        <v>28</v>
      </c>
      <c r="P636" s="2">
        <v>0</v>
      </c>
      <c r="Q636" s="2">
        <v>18811</v>
      </c>
      <c r="R636" s="9">
        <v>44828</v>
      </c>
      <c r="S636" s="2">
        <v>720</v>
      </c>
      <c r="T636" s="2">
        <v>58</v>
      </c>
      <c r="U636" s="2">
        <v>0</v>
      </c>
      <c r="V636" s="2" t="s">
        <v>29</v>
      </c>
      <c r="W636" s="2">
        <v>0</v>
      </c>
      <c r="X636" s="2" t="s">
        <v>30</v>
      </c>
      <c r="Y636" s="6" t="str" cm="1">
        <f t="array" ref="Y636">_xlfn.IFS(Table1[[#This Row],[Duration in Seconds]]&lt;120,"Very short",Table1[[#This Row],[Duration in Seconds]]&lt;360,"Short",Table1[[#This Row],[Duration in Seconds]]&lt;600,"Medium",Table1[[#This Row],[Duration in Seconds]]&lt;1800,"Long",Table1[[#This Row],[Duration in Seconds]]&gt;1800,"Very Long")</f>
        <v>Short</v>
      </c>
    </row>
    <row r="637" spans="1:25" x14ac:dyDescent="0.3">
      <c r="A637" s="18" t="s">
        <v>2840</v>
      </c>
      <c r="B637" s="54">
        <v>9224</v>
      </c>
      <c r="C637" s="2" t="s">
        <v>2841</v>
      </c>
      <c r="D637" s="2" t="s">
        <v>2838</v>
      </c>
      <c r="E637" s="2" t="s">
        <v>2839</v>
      </c>
      <c r="F637" s="2" t="s">
        <v>26</v>
      </c>
      <c r="G637" s="2">
        <v>254000</v>
      </c>
      <c r="H637" s="2">
        <v>22451639</v>
      </c>
      <c r="I637" s="23">
        <v>9.8495370370370369E-3</v>
      </c>
      <c r="J637" s="8">
        <v>851</v>
      </c>
      <c r="K637" s="9">
        <v>44818</v>
      </c>
      <c r="L637" s="2">
        <v>461</v>
      </c>
      <c r="M637" s="2" t="s">
        <v>27</v>
      </c>
      <c r="N637" s="2" t="s">
        <v>28</v>
      </c>
      <c r="O637" s="2" t="s">
        <v>28</v>
      </c>
      <c r="P637" s="2">
        <v>0</v>
      </c>
      <c r="Q637" s="2">
        <v>74</v>
      </c>
      <c r="R637" s="9">
        <v>44821</v>
      </c>
      <c r="S637" s="2">
        <v>1080</v>
      </c>
      <c r="T637" s="2">
        <v>1686</v>
      </c>
      <c r="U637" s="2">
        <v>64</v>
      </c>
      <c r="V637" s="2" t="s">
        <v>29</v>
      </c>
      <c r="W637" s="2">
        <v>3</v>
      </c>
      <c r="X637" s="2" t="s">
        <v>2973</v>
      </c>
      <c r="Y637" s="6" t="str" cm="1">
        <f t="array" ref="Y637">_xlfn.IFS(Table1[[#This Row],[Duration in Seconds]]&lt;120,"Very short",Table1[[#This Row],[Duration in Seconds]]&lt;360,"Short",Table1[[#This Row],[Duration in Seconds]]&lt;600,"Medium",Table1[[#This Row],[Duration in Seconds]]&lt;1800,"Long",Table1[[#This Row],[Duration in Seconds]]&gt;1800,"Very Long")</f>
        <v>Long</v>
      </c>
    </row>
    <row r="638" spans="1:25" x14ac:dyDescent="0.3">
      <c r="A638" s="18" t="s">
        <v>1194</v>
      </c>
      <c r="B638" s="54">
        <v>1605253</v>
      </c>
      <c r="C638" s="2" t="s">
        <v>1195</v>
      </c>
      <c r="D638" s="2" t="s">
        <v>1196</v>
      </c>
      <c r="E638" s="2" t="s">
        <v>1197</v>
      </c>
      <c r="F638" s="2" t="s">
        <v>54</v>
      </c>
      <c r="G638" s="6">
        <v>615000</v>
      </c>
      <c r="H638" s="6">
        <v>128164907</v>
      </c>
      <c r="I638" s="23">
        <v>9.9074074074074082E-3</v>
      </c>
      <c r="J638" s="8">
        <v>856</v>
      </c>
      <c r="K638" s="9">
        <v>44718</v>
      </c>
      <c r="L638" s="6">
        <v>13000</v>
      </c>
      <c r="M638" s="2" t="s">
        <v>27</v>
      </c>
      <c r="N638" s="2" t="s">
        <v>28</v>
      </c>
      <c r="O638" s="2" t="s">
        <v>28</v>
      </c>
      <c r="P638" s="2">
        <v>3</v>
      </c>
      <c r="Q638" s="6">
        <v>931</v>
      </c>
      <c r="R638" s="9">
        <v>44829</v>
      </c>
      <c r="S638" s="2">
        <v>2160</v>
      </c>
      <c r="T638" s="6">
        <v>79</v>
      </c>
      <c r="U638" s="6">
        <v>6</v>
      </c>
      <c r="V638" s="2" t="s">
        <v>29</v>
      </c>
      <c r="W638" s="2">
        <v>0</v>
      </c>
      <c r="X638" s="2" t="s">
        <v>1425</v>
      </c>
      <c r="Y638" s="6" t="str" cm="1">
        <f t="array" ref="Y638">_xlfn.IFS(Table1[[#This Row],[Duration in Seconds]]&lt;120,"Very short",Table1[[#This Row],[Duration in Seconds]]&lt;360,"Short",Table1[[#This Row],[Duration in Seconds]]&lt;600,"Medium",Table1[[#This Row],[Duration in Seconds]]&lt;1800,"Long",Table1[[#This Row],[Duration in Seconds]]&gt;1800,"Very Long")</f>
        <v>Long</v>
      </c>
    </row>
    <row r="639" spans="1:25" x14ac:dyDescent="0.3">
      <c r="A639" s="18" t="s">
        <v>1351</v>
      </c>
      <c r="B639" s="54">
        <v>6758942</v>
      </c>
      <c r="C639" s="2" t="s">
        <v>1352</v>
      </c>
      <c r="D639" s="2" t="s">
        <v>1353</v>
      </c>
      <c r="E639" s="2" t="s">
        <v>1354</v>
      </c>
      <c r="F639" s="2" t="s">
        <v>54</v>
      </c>
      <c r="G639" s="6">
        <v>2030000</v>
      </c>
      <c r="H639" s="6">
        <v>267443959</v>
      </c>
      <c r="I639" s="23">
        <v>8.1944444444444452E-3</v>
      </c>
      <c r="J639" s="8">
        <v>708</v>
      </c>
      <c r="K639" s="9">
        <v>44458</v>
      </c>
      <c r="L639" s="6">
        <v>74000</v>
      </c>
      <c r="M639" s="2" t="s">
        <v>27</v>
      </c>
      <c r="N639" s="2" t="s">
        <v>28</v>
      </c>
      <c r="O639" s="2" t="s">
        <v>28</v>
      </c>
      <c r="P639" s="2">
        <v>3</v>
      </c>
      <c r="Q639" s="6">
        <v>3329</v>
      </c>
      <c r="R639" s="9">
        <v>44829</v>
      </c>
      <c r="S639" s="2">
        <v>1080</v>
      </c>
      <c r="T639" s="6">
        <v>805</v>
      </c>
      <c r="U639" s="6">
        <v>3</v>
      </c>
      <c r="V639" s="2" t="s">
        <v>29</v>
      </c>
      <c r="W639" s="2">
        <v>0</v>
      </c>
      <c r="X639" s="2" t="s">
        <v>1425</v>
      </c>
      <c r="Y639" s="6" t="str" cm="1">
        <f t="array" ref="Y639">_xlfn.IFS(Table1[[#This Row],[Duration in Seconds]]&lt;120,"Very short",Table1[[#This Row],[Duration in Seconds]]&lt;360,"Short",Table1[[#This Row],[Duration in Seconds]]&lt;600,"Medium",Table1[[#This Row],[Duration in Seconds]]&lt;1800,"Long",Table1[[#This Row],[Duration in Seconds]]&gt;1800,"Very Long")</f>
        <v>Long</v>
      </c>
    </row>
    <row r="640" spans="1:25" x14ac:dyDescent="0.3">
      <c r="A640" s="18" t="s">
        <v>505</v>
      </c>
      <c r="B640" s="54">
        <v>4161168</v>
      </c>
      <c r="C640" s="2" t="s">
        <v>506</v>
      </c>
      <c r="D640" s="2" t="s">
        <v>507</v>
      </c>
      <c r="E640" s="2" t="s">
        <v>508</v>
      </c>
      <c r="F640" s="2" t="s">
        <v>26</v>
      </c>
      <c r="G640" s="2">
        <v>2530000</v>
      </c>
      <c r="H640" s="2">
        <v>517732484</v>
      </c>
      <c r="I640" s="23">
        <v>4.1018518518518517E-2</v>
      </c>
      <c r="J640" s="8">
        <v>3544</v>
      </c>
      <c r="K640" s="9">
        <v>43456</v>
      </c>
      <c r="L640" s="2">
        <v>57000</v>
      </c>
      <c r="M640" s="2" t="s">
        <v>27</v>
      </c>
      <c r="N640" s="2" t="s">
        <v>28</v>
      </c>
      <c r="O640" s="2" t="s">
        <v>28</v>
      </c>
      <c r="P640" s="2">
        <v>4</v>
      </c>
      <c r="Q640" s="2">
        <v>8539</v>
      </c>
      <c r="R640" s="9">
        <v>44827</v>
      </c>
      <c r="S640" s="2">
        <v>1080</v>
      </c>
      <c r="T640" s="2">
        <v>86000</v>
      </c>
      <c r="U640" s="2">
        <v>250</v>
      </c>
      <c r="V640" s="2" t="s">
        <v>29</v>
      </c>
      <c r="W640" s="2">
        <v>70</v>
      </c>
      <c r="X640" s="2" t="s">
        <v>311</v>
      </c>
      <c r="Y640" s="6" t="str" cm="1">
        <f t="array" ref="Y640">_xlfn.IFS(Table1[[#This Row],[Duration in Seconds]]&lt;120,"Very short",Table1[[#This Row],[Duration in Seconds]]&lt;360,"Short",Table1[[#This Row],[Duration in Seconds]]&lt;600,"Medium",Table1[[#This Row],[Duration in Seconds]]&lt;1800,"Long",Table1[[#This Row],[Duration in Seconds]]&gt;1800,"Very Long")</f>
        <v>Very Long</v>
      </c>
    </row>
    <row r="641" spans="1:25" x14ac:dyDescent="0.3">
      <c r="A641" s="18" t="s">
        <v>2104</v>
      </c>
      <c r="B641" s="54">
        <v>33864102</v>
      </c>
      <c r="C641" s="2" t="s">
        <v>3125</v>
      </c>
      <c r="D641" s="2" t="s">
        <v>2105</v>
      </c>
      <c r="E641" s="2" t="s">
        <v>2106</v>
      </c>
      <c r="F641" s="2" t="s">
        <v>2029</v>
      </c>
      <c r="G641" s="2">
        <v>8100000</v>
      </c>
      <c r="H641" s="6">
        <v>436553366</v>
      </c>
      <c r="I641" s="23">
        <v>4.6909722222222221E-2</v>
      </c>
      <c r="J641" s="8">
        <v>4053</v>
      </c>
      <c r="K641" s="22">
        <v>43718</v>
      </c>
      <c r="L641" s="2">
        <v>823000</v>
      </c>
      <c r="M641" s="2" t="s">
        <v>27</v>
      </c>
      <c r="N641" s="2" t="s">
        <v>28</v>
      </c>
      <c r="O641" s="2" t="s">
        <v>28</v>
      </c>
      <c r="P641" s="2">
        <v>0</v>
      </c>
      <c r="Q641" s="2">
        <v>20000</v>
      </c>
      <c r="R641" s="9">
        <v>44827</v>
      </c>
      <c r="S641" s="2">
        <v>1080</v>
      </c>
      <c r="T641" s="2">
        <v>294</v>
      </c>
      <c r="U641" s="2">
        <v>13</v>
      </c>
      <c r="V641" s="2" t="s">
        <v>29</v>
      </c>
      <c r="W641" s="2">
        <v>1</v>
      </c>
      <c r="X641" s="2" t="s">
        <v>2195</v>
      </c>
      <c r="Y641" s="6" t="str" cm="1">
        <f t="array" ref="Y641">_xlfn.IFS(Table1[[#This Row],[Duration in Seconds]]&lt;120,"Very short",Table1[[#This Row],[Duration in Seconds]]&lt;360,"Short",Table1[[#This Row],[Duration in Seconds]]&lt;600,"Medium",Table1[[#This Row],[Duration in Seconds]]&lt;1800,"Long",Table1[[#This Row],[Duration in Seconds]]&gt;1800,"Very Long")</f>
        <v>Very Long</v>
      </c>
    </row>
    <row r="642" spans="1:25" x14ac:dyDescent="0.3">
      <c r="A642" s="18" t="s">
        <v>2082</v>
      </c>
      <c r="B642" s="54">
        <v>5723307</v>
      </c>
      <c r="C642" s="2" t="s">
        <v>3126</v>
      </c>
      <c r="D642" s="2" t="s">
        <v>2083</v>
      </c>
      <c r="E642" s="2" t="s">
        <v>2084</v>
      </c>
      <c r="F642" s="2" t="s">
        <v>86</v>
      </c>
      <c r="G642" s="2">
        <v>1690000</v>
      </c>
      <c r="H642" s="6">
        <v>113671744</v>
      </c>
      <c r="I642" s="23">
        <v>7.0023148148148154E-3</v>
      </c>
      <c r="J642" s="8">
        <v>605</v>
      </c>
      <c r="K642" s="22">
        <v>44084</v>
      </c>
      <c r="L642" s="2">
        <v>196000</v>
      </c>
      <c r="M642" s="2" t="s">
        <v>27</v>
      </c>
      <c r="N642" s="2" t="s">
        <v>28</v>
      </c>
      <c r="O642" s="2" t="s">
        <v>28</v>
      </c>
      <c r="P642" s="2">
        <v>0</v>
      </c>
      <c r="Q642" s="2">
        <v>3800</v>
      </c>
      <c r="R642" s="9">
        <v>44827</v>
      </c>
      <c r="S642" s="2">
        <v>1080</v>
      </c>
      <c r="T642" s="2">
        <v>572</v>
      </c>
      <c r="U642" s="2">
        <v>12</v>
      </c>
      <c r="V642" s="2" t="s">
        <v>29</v>
      </c>
      <c r="W642" s="2">
        <v>1</v>
      </c>
      <c r="X642" s="2" t="s">
        <v>2195</v>
      </c>
      <c r="Y642" s="6" t="str" cm="1">
        <f t="array" ref="Y642">_xlfn.IFS(Table1[[#This Row],[Duration in Seconds]]&lt;120,"Very short",Table1[[#This Row],[Duration in Seconds]]&lt;360,"Short",Table1[[#This Row],[Duration in Seconds]]&lt;600,"Medium",Table1[[#This Row],[Duration in Seconds]]&lt;1800,"Long",Table1[[#This Row],[Duration in Seconds]]&gt;1800,"Very Long")</f>
        <v>Long</v>
      </c>
    </row>
    <row r="643" spans="1:25" x14ac:dyDescent="0.3">
      <c r="A643" s="18" t="s">
        <v>265</v>
      </c>
      <c r="B643" s="54">
        <v>7963447</v>
      </c>
      <c r="C643" s="2" t="s">
        <v>266</v>
      </c>
      <c r="D643" s="2" t="s">
        <v>267</v>
      </c>
      <c r="E643" s="2" t="s">
        <v>268</v>
      </c>
      <c r="F643" s="2" t="s">
        <v>54</v>
      </c>
      <c r="G643" s="2">
        <v>5860000</v>
      </c>
      <c r="H643" s="2">
        <v>810537624</v>
      </c>
      <c r="I643" s="23">
        <v>6.782407407407408E-3</v>
      </c>
      <c r="J643" s="8">
        <v>586</v>
      </c>
      <c r="K643" s="9">
        <v>44651</v>
      </c>
      <c r="L643" s="2">
        <v>94000</v>
      </c>
      <c r="M643" s="2" t="s">
        <v>27</v>
      </c>
      <c r="N643" s="2" t="s">
        <v>28</v>
      </c>
      <c r="O643" s="2" t="s">
        <v>28</v>
      </c>
      <c r="P643" s="2">
        <v>0</v>
      </c>
      <c r="Q643" s="2">
        <v>3100</v>
      </c>
      <c r="R643" s="9">
        <v>44801</v>
      </c>
      <c r="S643" s="2">
        <v>1080</v>
      </c>
      <c r="T643" s="2">
        <v>207</v>
      </c>
      <c r="U643" s="2">
        <v>15</v>
      </c>
      <c r="V643" s="2" t="s">
        <v>29</v>
      </c>
      <c r="W643" s="2">
        <v>0</v>
      </c>
      <c r="X643" s="2" t="s">
        <v>30</v>
      </c>
      <c r="Y643" s="6" t="str" cm="1">
        <f t="array" ref="Y643">_xlfn.IFS(Table1[[#This Row],[Duration in Seconds]]&lt;120,"Very short",Table1[[#This Row],[Duration in Seconds]]&lt;360,"Short",Table1[[#This Row],[Duration in Seconds]]&lt;600,"Medium",Table1[[#This Row],[Duration in Seconds]]&lt;1800,"Long",Table1[[#This Row],[Duration in Seconds]]&gt;1800,"Very Long")</f>
        <v>Medium</v>
      </c>
    </row>
    <row r="644" spans="1:25" x14ac:dyDescent="0.3">
      <c r="A644" s="18" t="s">
        <v>494</v>
      </c>
      <c r="B644" s="54">
        <v>3750214</v>
      </c>
      <c r="C644" s="2" t="s">
        <v>495</v>
      </c>
      <c r="D644" s="2" t="s">
        <v>496</v>
      </c>
      <c r="E644" s="2" t="s">
        <v>497</v>
      </c>
      <c r="F644" s="2" t="s">
        <v>86</v>
      </c>
      <c r="G644" s="2">
        <v>446000</v>
      </c>
      <c r="H644" s="2">
        <v>70822342</v>
      </c>
      <c r="I644" s="23">
        <v>1.1284722222222222E-2</v>
      </c>
      <c r="J644" s="8">
        <v>975</v>
      </c>
      <c r="K644" s="9">
        <v>44006</v>
      </c>
      <c r="L644" s="2">
        <v>128000</v>
      </c>
      <c r="M644" s="2" t="s">
        <v>27</v>
      </c>
      <c r="N644" s="2" t="s">
        <v>28</v>
      </c>
      <c r="O644" s="2" t="s">
        <v>28</v>
      </c>
      <c r="P644" s="2">
        <v>3</v>
      </c>
      <c r="Q644" s="2">
        <v>13443</v>
      </c>
      <c r="R644" s="9">
        <v>44827</v>
      </c>
      <c r="S644" s="2">
        <v>1080</v>
      </c>
      <c r="T644" s="2">
        <v>289</v>
      </c>
      <c r="U644" s="2">
        <v>7</v>
      </c>
      <c r="V644" s="2" t="s">
        <v>29</v>
      </c>
      <c r="W644" s="2">
        <v>0</v>
      </c>
      <c r="X644" s="2" t="s">
        <v>311</v>
      </c>
      <c r="Y644" s="6" t="str" cm="1">
        <f t="array" ref="Y644">_xlfn.IFS(Table1[[#This Row],[Duration in Seconds]]&lt;120,"Very short",Table1[[#This Row],[Duration in Seconds]]&lt;360,"Short",Table1[[#This Row],[Duration in Seconds]]&lt;600,"Medium",Table1[[#This Row],[Duration in Seconds]]&lt;1800,"Long",Table1[[#This Row],[Duration in Seconds]]&gt;1800,"Very Long")</f>
        <v>Long</v>
      </c>
    </row>
    <row r="645" spans="1:25" x14ac:dyDescent="0.3">
      <c r="A645" s="18" t="s">
        <v>2659</v>
      </c>
      <c r="B645" s="54">
        <v>814587</v>
      </c>
      <c r="C645" s="21" t="s">
        <v>2660</v>
      </c>
      <c r="D645" s="21" t="s">
        <v>2661</v>
      </c>
      <c r="E645" s="21" t="s">
        <v>2662</v>
      </c>
      <c r="F645" s="21" t="s">
        <v>26</v>
      </c>
      <c r="G645" s="6">
        <v>2720000</v>
      </c>
      <c r="H645" s="6">
        <v>687634074</v>
      </c>
      <c r="I645" s="23">
        <v>1.4328703703703703E-2</v>
      </c>
      <c r="J645" s="8">
        <v>1238</v>
      </c>
      <c r="K645" s="9">
        <v>44819</v>
      </c>
      <c r="L645" s="6">
        <v>69000</v>
      </c>
      <c r="M645" s="21" t="s">
        <v>73</v>
      </c>
      <c r="N645" s="21" t="s">
        <v>29</v>
      </c>
      <c r="O645" s="21" t="s">
        <v>28</v>
      </c>
      <c r="P645" s="21">
        <v>0</v>
      </c>
      <c r="Q645" s="6">
        <v>1200</v>
      </c>
      <c r="R645" s="9">
        <v>44825</v>
      </c>
      <c r="S645" s="6">
        <v>1080</v>
      </c>
      <c r="T645" s="6">
        <v>1237</v>
      </c>
      <c r="U645" s="6">
        <v>38</v>
      </c>
      <c r="V645" s="21" t="s">
        <v>29</v>
      </c>
      <c r="W645" s="6">
        <v>0</v>
      </c>
      <c r="X645" s="2" t="s">
        <v>2835</v>
      </c>
      <c r="Y645" s="6" t="str" cm="1">
        <f t="array" ref="Y645">_xlfn.IFS(Table1[[#This Row],[Duration in Seconds]]&lt;120,"Very short",Table1[[#This Row],[Duration in Seconds]]&lt;360,"Short",Table1[[#This Row],[Duration in Seconds]]&lt;600,"Medium",Table1[[#This Row],[Duration in Seconds]]&lt;1800,"Long",Table1[[#This Row],[Duration in Seconds]]&gt;1800,"Very Long")</f>
        <v>Long</v>
      </c>
    </row>
    <row r="646" spans="1:25" x14ac:dyDescent="0.3">
      <c r="A646" s="18" t="s">
        <v>31</v>
      </c>
      <c r="B646" s="54">
        <v>10016377</v>
      </c>
      <c r="C646" s="2" t="s">
        <v>32</v>
      </c>
      <c r="D646" s="2" t="s">
        <v>33</v>
      </c>
      <c r="E646" s="2" t="s">
        <v>34</v>
      </c>
      <c r="F646" s="2" t="s">
        <v>26</v>
      </c>
      <c r="G646" s="2">
        <v>2240000</v>
      </c>
      <c r="H646" s="2">
        <v>134172450</v>
      </c>
      <c r="I646" s="23">
        <v>1.0636574074074074E-2</v>
      </c>
      <c r="J646" s="8">
        <v>919</v>
      </c>
      <c r="K646" s="9">
        <v>44696</v>
      </c>
      <c r="L646" s="2">
        <v>255000</v>
      </c>
      <c r="M646" s="2" t="s">
        <v>27</v>
      </c>
      <c r="N646" s="2" t="s">
        <v>28</v>
      </c>
      <c r="O646" s="2" t="s">
        <v>28</v>
      </c>
      <c r="P646" s="2">
        <v>3</v>
      </c>
      <c r="Q646" s="2">
        <v>19309</v>
      </c>
      <c r="R646" s="9">
        <v>44845</v>
      </c>
      <c r="S646" s="2">
        <v>1080</v>
      </c>
      <c r="T646" s="2">
        <v>171</v>
      </c>
      <c r="U646" s="2">
        <v>9</v>
      </c>
      <c r="V646" s="2" t="s">
        <v>28</v>
      </c>
      <c r="W646" s="2">
        <v>7</v>
      </c>
      <c r="X646" s="2" t="s">
        <v>30</v>
      </c>
      <c r="Y646" s="6" t="str" cm="1">
        <f t="array" ref="Y646">_xlfn.IFS(Table1[[#This Row],[Duration in Seconds]]&lt;120,"Very short",Table1[[#This Row],[Duration in Seconds]]&lt;360,"Short",Table1[[#This Row],[Duration in Seconds]]&lt;600,"Medium",Table1[[#This Row],[Duration in Seconds]]&lt;1800,"Long",Table1[[#This Row],[Duration in Seconds]]&gt;1800,"Very Long")</f>
        <v>Long</v>
      </c>
    </row>
    <row r="647" spans="1:25" x14ac:dyDescent="0.3">
      <c r="A647" s="18" t="s">
        <v>1225</v>
      </c>
      <c r="B647" s="54">
        <v>67234</v>
      </c>
      <c r="C647" s="2" t="s">
        <v>1226</v>
      </c>
      <c r="D647" s="2" t="s">
        <v>1227</v>
      </c>
      <c r="E647" s="2" t="s">
        <v>1228</v>
      </c>
      <c r="F647" s="2" t="s">
        <v>54</v>
      </c>
      <c r="G647" s="6">
        <v>102000</v>
      </c>
      <c r="H647" s="6">
        <v>56617940</v>
      </c>
      <c r="I647" s="23">
        <v>1.375E-2</v>
      </c>
      <c r="J647" s="8">
        <v>1188</v>
      </c>
      <c r="K647" s="9">
        <v>44694</v>
      </c>
      <c r="L647" s="6">
        <v>3800</v>
      </c>
      <c r="M647" s="2" t="s">
        <v>27</v>
      </c>
      <c r="N647" s="2" t="s">
        <v>28</v>
      </c>
      <c r="O647" s="2" t="s">
        <v>28</v>
      </c>
      <c r="P647" s="2">
        <v>0</v>
      </c>
      <c r="Q647" s="6">
        <v>206</v>
      </c>
      <c r="R647" s="9">
        <v>44817</v>
      </c>
      <c r="S647" s="2">
        <v>1080</v>
      </c>
      <c r="T647" s="6">
        <v>489</v>
      </c>
      <c r="U647" s="6">
        <v>1</v>
      </c>
      <c r="V647" s="2" t="s">
        <v>29</v>
      </c>
      <c r="W647" s="2">
        <v>4</v>
      </c>
      <c r="X647" s="2" t="s">
        <v>1425</v>
      </c>
      <c r="Y647" s="6" t="str" cm="1">
        <f t="array" ref="Y647">_xlfn.IFS(Table1[[#This Row],[Duration in Seconds]]&lt;120,"Very short",Table1[[#This Row],[Duration in Seconds]]&lt;360,"Short",Table1[[#This Row],[Duration in Seconds]]&lt;600,"Medium",Table1[[#This Row],[Duration in Seconds]]&lt;1800,"Long",Table1[[#This Row],[Duration in Seconds]]&gt;1800,"Very Long")</f>
        <v>Long</v>
      </c>
    </row>
    <row r="648" spans="1:25" x14ac:dyDescent="0.3">
      <c r="A648" s="18" t="s">
        <v>2827</v>
      </c>
      <c r="B648" s="54">
        <v>92722</v>
      </c>
      <c r="C648" s="21" t="s">
        <v>2828</v>
      </c>
      <c r="D648" s="21" t="s">
        <v>2829</v>
      </c>
      <c r="E648" s="21" t="s">
        <v>2830</v>
      </c>
      <c r="F648" s="21" t="s">
        <v>26</v>
      </c>
      <c r="G648" s="6">
        <v>1480000</v>
      </c>
      <c r="H648" s="6">
        <v>371800594</v>
      </c>
      <c r="I648" s="23">
        <v>6.053240740740741E-3</v>
      </c>
      <c r="J648" s="8">
        <v>523</v>
      </c>
      <c r="K648" s="9">
        <v>44819</v>
      </c>
      <c r="L648" s="6">
        <v>6300</v>
      </c>
      <c r="M648" s="21" t="s">
        <v>73</v>
      </c>
      <c r="N648" s="21" t="s">
        <v>29</v>
      </c>
      <c r="O648" s="21" t="s">
        <v>29</v>
      </c>
      <c r="P648" s="21">
        <v>1</v>
      </c>
      <c r="Q648" s="6">
        <v>100</v>
      </c>
      <c r="R648" s="9">
        <v>44825</v>
      </c>
      <c r="S648" s="6">
        <v>1080</v>
      </c>
      <c r="T648" s="6">
        <v>1395</v>
      </c>
      <c r="U648" s="6">
        <v>17</v>
      </c>
      <c r="V648" s="21" t="s">
        <v>29</v>
      </c>
      <c r="W648" s="6">
        <v>3</v>
      </c>
      <c r="X648" s="2" t="s">
        <v>2835</v>
      </c>
      <c r="Y648" s="6" t="str" cm="1">
        <f t="array" ref="Y648">_xlfn.IFS(Table1[[#This Row],[Duration in Seconds]]&lt;120,"Very short",Table1[[#This Row],[Duration in Seconds]]&lt;360,"Short",Table1[[#This Row],[Duration in Seconds]]&lt;600,"Medium",Table1[[#This Row],[Duration in Seconds]]&lt;1800,"Long",Table1[[#This Row],[Duration in Seconds]]&gt;1800,"Very Long")</f>
        <v>Medium</v>
      </c>
    </row>
    <row r="649" spans="1:25" x14ac:dyDescent="0.3">
      <c r="A649" s="18" t="s">
        <v>561</v>
      </c>
      <c r="B649" s="54">
        <v>32501731</v>
      </c>
      <c r="C649" s="2" t="s">
        <v>562</v>
      </c>
      <c r="D649" s="2" t="s">
        <v>563</v>
      </c>
      <c r="E649" s="2" t="s">
        <v>564</v>
      </c>
      <c r="F649" s="2" t="s">
        <v>26</v>
      </c>
      <c r="G649" s="2">
        <v>3650000</v>
      </c>
      <c r="H649" s="2">
        <v>2645087681</v>
      </c>
      <c r="I649" s="23">
        <v>3.425925925925926E-3</v>
      </c>
      <c r="J649" s="8">
        <v>296</v>
      </c>
      <c r="K649" s="9">
        <v>42926</v>
      </c>
      <c r="L649" s="2">
        <v>172000</v>
      </c>
      <c r="M649" s="2" t="s">
        <v>27</v>
      </c>
      <c r="N649" s="2" t="s">
        <v>28</v>
      </c>
      <c r="O649" s="2" t="s">
        <v>28</v>
      </c>
      <c r="P649" s="2">
        <v>0</v>
      </c>
      <c r="Q649" s="2">
        <v>21343</v>
      </c>
      <c r="R649" s="9">
        <v>44827</v>
      </c>
      <c r="S649" s="2">
        <v>1080</v>
      </c>
      <c r="T649" s="2">
        <v>24000</v>
      </c>
      <c r="U649" s="2">
        <v>40</v>
      </c>
      <c r="V649" s="2" t="s">
        <v>29</v>
      </c>
      <c r="W649" s="2">
        <v>1</v>
      </c>
      <c r="X649" s="2" t="s">
        <v>311</v>
      </c>
      <c r="Y649" s="6" t="str" cm="1">
        <f t="array" ref="Y649">_xlfn.IFS(Table1[[#This Row],[Duration in Seconds]]&lt;120,"Very short",Table1[[#This Row],[Duration in Seconds]]&lt;360,"Short",Table1[[#This Row],[Duration in Seconds]]&lt;600,"Medium",Table1[[#This Row],[Duration in Seconds]]&lt;1800,"Long",Table1[[#This Row],[Duration in Seconds]]&gt;1800,"Very Long")</f>
        <v>Short</v>
      </c>
    </row>
    <row r="650" spans="1:25" x14ac:dyDescent="0.3">
      <c r="A650" s="18" t="s">
        <v>1237</v>
      </c>
      <c r="B650" s="54">
        <v>1836778</v>
      </c>
      <c r="C650" s="2" t="s">
        <v>1238</v>
      </c>
      <c r="D650" s="2" t="s">
        <v>1239</v>
      </c>
      <c r="E650" s="2" t="s">
        <v>1240</v>
      </c>
      <c r="F650" s="2" t="s">
        <v>54</v>
      </c>
      <c r="G650" s="6">
        <v>682000</v>
      </c>
      <c r="H650" s="6">
        <v>41704800</v>
      </c>
      <c r="I650" s="23">
        <v>8.3796296296296292E-3</v>
      </c>
      <c r="J650" s="8">
        <v>724</v>
      </c>
      <c r="K650" s="9">
        <v>44627</v>
      </c>
      <c r="L650" s="6">
        <v>71000</v>
      </c>
      <c r="M650" s="2" t="s">
        <v>27</v>
      </c>
      <c r="N650" s="2" t="s">
        <v>28</v>
      </c>
      <c r="O650" s="2" t="s">
        <v>28</v>
      </c>
      <c r="P650" s="2">
        <v>0</v>
      </c>
      <c r="Q650" s="6">
        <v>7997</v>
      </c>
      <c r="R650" s="9">
        <v>44829</v>
      </c>
      <c r="S650" s="2">
        <v>2160</v>
      </c>
      <c r="T650" s="6">
        <v>98</v>
      </c>
      <c r="U650" s="6">
        <v>9</v>
      </c>
      <c r="V650" s="2" t="s">
        <v>29</v>
      </c>
      <c r="W650" s="2">
        <v>0</v>
      </c>
      <c r="X650" s="2" t="s">
        <v>1425</v>
      </c>
      <c r="Y650" s="6" t="str" cm="1">
        <f t="array" ref="Y650">_xlfn.IFS(Table1[[#This Row],[Duration in Seconds]]&lt;120,"Very short",Table1[[#This Row],[Duration in Seconds]]&lt;360,"Short",Table1[[#This Row],[Duration in Seconds]]&lt;600,"Medium",Table1[[#This Row],[Duration in Seconds]]&lt;1800,"Long",Table1[[#This Row],[Duration in Seconds]]&gt;1800,"Very Long")</f>
        <v>Long</v>
      </c>
    </row>
    <row r="651" spans="1:25" x14ac:dyDescent="0.3">
      <c r="A651" s="18" t="s">
        <v>1414</v>
      </c>
      <c r="B651" s="54">
        <v>49070242</v>
      </c>
      <c r="C651" s="2" t="s">
        <v>1415</v>
      </c>
      <c r="D651" s="2" t="s">
        <v>1416</v>
      </c>
      <c r="E651" s="2" t="s">
        <v>357</v>
      </c>
      <c r="F651" s="2" t="s">
        <v>26</v>
      </c>
      <c r="G651" s="6">
        <v>7180000</v>
      </c>
      <c r="H651" s="6">
        <v>620960291</v>
      </c>
      <c r="I651" s="23">
        <v>4.7685185185185183E-3</v>
      </c>
      <c r="J651" s="8">
        <v>412</v>
      </c>
      <c r="K651" s="9">
        <v>42489</v>
      </c>
      <c r="L651" s="6">
        <v>1200000</v>
      </c>
      <c r="M651" s="2" t="s">
        <v>73</v>
      </c>
      <c r="N651" s="2" t="s">
        <v>29</v>
      </c>
      <c r="O651" s="2" t="s">
        <v>28</v>
      </c>
      <c r="P651" s="2">
        <v>0</v>
      </c>
      <c r="Q651" s="6">
        <v>9153</v>
      </c>
      <c r="R651" s="9">
        <v>44829</v>
      </c>
      <c r="S651" s="2">
        <v>1080</v>
      </c>
      <c r="T651" s="6">
        <v>120</v>
      </c>
      <c r="U651" s="6">
        <v>2</v>
      </c>
      <c r="V651" s="2" t="s">
        <v>29</v>
      </c>
      <c r="W651" s="2">
        <v>1</v>
      </c>
      <c r="X651" s="2" t="s">
        <v>1425</v>
      </c>
      <c r="Y651" s="6" t="str" cm="1">
        <f t="array" ref="Y651">_xlfn.IFS(Table1[[#This Row],[Duration in Seconds]]&lt;120,"Very short",Table1[[#This Row],[Duration in Seconds]]&lt;360,"Short",Table1[[#This Row],[Duration in Seconds]]&lt;600,"Medium",Table1[[#This Row],[Duration in Seconds]]&lt;1800,"Long",Table1[[#This Row],[Duration in Seconds]]&gt;1800,"Very Long")</f>
        <v>Medium</v>
      </c>
    </row>
    <row r="652" spans="1:25" x14ac:dyDescent="0.3">
      <c r="A652" s="18" t="s">
        <v>522</v>
      </c>
      <c r="B652" s="54">
        <v>29902474</v>
      </c>
      <c r="C652" s="2" t="s">
        <v>523</v>
      </c>
      <c r="D652" s="2" t="s">
        <v>524</v>
      </c>
      <c r="E652" s="2" t="s">
        <v>525</v>
      </c>
      <c r="F652" s="2" t="s">
        <v>26</v>
      </c>
      <c r="G652" s="2">
        <v>420000</v>
      </c>
      <c r="H652" s="2">
        <v>84509891</v>
      </c>
      <c r="I652" s="23">
        <v>8.2523148148148148E-3</v>
      </c>
      <c r="J652" s="8">
        <v>713</v>
      </c>
      <c r="K652" s="9">
        <v>43930</v>
      </c>
      <c r="L652" s="2">
        <v>737000</v>
      </c>
      <c r="M652" s="2" t="s">
        <v>73</v>
      </c>
      <c r="N652" s="2" t="s">
        <v>29</v>
      </c>
      <c r="O652" s="2" t="s">
        <v>28</v>
      </c>
      <c r="P652" s="2">
        <v>10</v>
      </c>
      <c r="Q652" s="2">
        <v>12826</v>
      </c>
      <c r="R652" s="9">
        <v>44827</v>
      </c>
      <c r="S652" s="2">
        <v>1080</v>
      </c>
      <c r="T652" s="2">
        <v>238</v>
      </c>
      <c r="U652" s="2">
        <v>40</v>
      </c>
      <c r="V652" s="2" t="s">
        <v>29</v>
      </c>
      <c r="W652" s="2">
        <v>24</v>
      </c>
      <c r="X652" s="2" t="s">
        <v>311</v>
      </c>
      <c r="Y652" s="6" t="str" cm="1">
        <f t="array" ref="Y652">_xlfn.IFS(Table1[[#This Row],[Duration in Seconds]]&lt;120,"Very short",Table1[[#This Row],[Duration in Seconds]]&lt;360,"Short",Table1[[#This Row],[Duration in Seconds]]&lt;600,"Medium",Table1[[#This Row],[Duration in Seconds]]&lt;1800,"Long",Table1[[#This Row],[Duration in Seconds]]&gt;1800,"Very Long")</f>
        <v>Long</v>
      </c>
    </row>
    <row r="653" spans="1:25" x14ac:dyDescent="0.3">
      <c r="A653" s="18" t="s">
        <v>2080</v>
      </c>
      <c r="B653" s="54">
        <v>732797</v>
      </c>
      <c r="C653" s="2" t="s">
        <v>3127</v>
      </c>
      <c r="D653" s="2" t="s">
        <v>2081</v>
      </c>
      <c r="E653" s="2" t="s">
        <v>2041</v>
      </c>
      <c r="F653" s="2" t="s">
        <v>26</v>
      </c>
      <c r="G653" s="2">
        <v>85700</v>
      </c>
      <c r="H653" s="6">
        <v>2744251</v>
      </c>
      <c r="I653" s="23">
        <v>3.5185185185185185E-3</v>
      </c>
      <c r="J653" s="8">
        <v>304</v>
      </c>
      <c r="K653" s="22">
        <v>44715</v>
      </c>
      <c r="L653" s="2">
        <v>29000</v>
      </c>
      <c r="M653" s="2" t="s">
        <v>73</v>
      </c>
      <c r="N653" s="2" t="s">
        <v>28</v>
      </c>
      <c r="O653" s="2" t="s">
        <v>28</v>
      </c>
      <c r="P653" s="2">
        <v>0</v>
      </c>
      <c r="Q653" s="2">
        <v>1500</v>
      </c>
      <c r="R653" s="9">
        <v>44827</v>
      </c>
      <c r="S653" s="2">
        <v>1080</v>
      </c>
      <c r="T653" s="2">
        <v>25</v>
      </c>
      <c r="U653" s="2">
        <v>7</v>
      </c>
      <c r="V653" s="2" t="s">
        <v>29</v>
      </c>
      <c r="W653" s="2">
        <v>1</v>
      </c>
      <c r="X653" s="2" t="s">
        <v>2195</v>
      </c>
      <c r="Y653" s="6" t="str" cm="1">
        <f t="array" ref="Y653">_xlfn.IFS(Table1[[#This Row],[Duration in Seconds]]&lt;120,"Very short",Table1[[#This Row],[Duration in Seconds]]&lt;360,"Short",Table1[[#This Row],[Duration in Seconds]]&lt;600,"Medium",Table1[[#This Row],[Duration in Seconds]]&lt;1800,"Long",Table1[[#This Row],[Duration in Seconds]]&gt;1800,"Very Long")</f>
        <v>Short</v>
      </c>
    </row>
    <row r="654" spans="1:25" x14ac:dyDescent="0.3">
      <c r="A654" s="18" t="s">
        <v>2647</v>
      </c>
      <c r="B654" s="54">
        <v>2051581</v>
      </c>
      <c r="C654" s="21" t="s">
        <v>2648</v>
      </c>
      <c r="D654" s="21" t="s">
        <v>2649</v>
      </c>
      <c r="E654" s="21" t="s">
        <v>2650</v>
      </c>
      <c r="F654" s="21" t="s">
        <v>26</v>
      </c>
      <c r="G654" s="6">
        <v>692000</v>
      </c>
      <c r="H654" s="6">
        <v>209303465</v>
      </c>
      <c r="I654" s="23">
        <v>1.5844907407407408E-2</v>
      </c>
      <c r="J654" s="8">
        <v>1369</v>
      </c>
      <c r="K654" s="9">
        <v>44814</v>
      </c>
      <c r="L654" s="6">
        <v>30000</v>
      </c>
      <c r="M654" s="21" t="s">
        <v>2565</v>
      </c>
      <c r="N654" s="21" t="s">
        <v>29</v>
      </c>
      <c r="O654" s="21" t="s">
        <v>29</v>
      </c>
      <c r="P654" s="21">
        <v>1</v>
      </c>
      <c r="Q654" s="6">
        <v>482</v>
      </c>
      <c r="R654" s="9">
        <v>44828</v>
      </c>
      <c r="S654" s="6">
        <v>1080</v>
      </c>
      <c r="T654" s="6">
        <v>397</v>
      </c>
      <c r="U654" s="6">
        <v>4</v>
      </c>
      <c r="V654" s="21" t="s">
        <v>29</v>
      </c>
      <c r="W654" s="6">
        <v>0</v>
      </c>
      <c r="X654" s="2" t="s">
        <v>2835</v>
      </c>
      <c r="Y654" s="6" t="str" cm="1">
        <f t="array" ref="Y654">_xlfn.IFS(Table1[[#This Row],[Duration in Seconds]]&lt;120,"Very short",Table1[[#This Row],[Duration in Seconds]]&lt;360,"Short",Table1[[#This Row],[Duration in Seconds]]&lt;600,"Medium",Table1[[#This Row],[Duration in Seconds]]&lt;1800,"Long",Table1[[#This Row],[Duration in Seconds]]&gt;1800,"Very Long")</f>
        <v>Long</v>
      </c>
    </row>
    <row r="655" spans="1:25" x14ac:dyDescent="0.3">
      <c r="A655" s="18" t="s">
        <v>283</v>
      </c>
      <c r="B655" s="54">
        <v>1124714</v>
      </c>
      <c r="C655" s="2" t="s">
        <v>284</v>
      </c>
      <c r="D655" s="2" t="s">
        <v>285</v>
      </c>
      <c r="E655" s="2" t="s">
        <v>286</v>
      </c>
      <c r="F655" s="2" t="s">
        <v>54</v>
      </c>
      <c r="G655" s="2">
        <v>3450000</v>
      </c>
      <c r="H655" s="2">
        <v>1301301052</v>
      </c>
      <c r="I655" s="23">
        <v>4.0162037037037033E-3</v>
      </c>
      <c r="J655" s="8">
        <v>347</v>
      </c>
      <c r="K655" s="9">
        <v>44596</v>
      </c>
      <c r="L655" s="2">
        <v>19000</v>
      </c>
      <c r="M655" s="2" t="s">
        <v>27</v>
      </c>
      <c r="N655" s="2" t="s">
        <v>29</v>
      </c>
      <c r="O655" s="2" t="s">
        <v>28</v>
      </c>
      <c r="P655" s="2">
        <v>3</v>
      </c>
      <c r="Q655" s="2">
        <v>2384</v>
      </c>
      <c r="R655" s="9">
        <v>44676</v>
      </c>
      <c r="S655" s="2">
        <v>1080</v>
      </c>
      <c r="T655" s="2">
        <v>543</v>
      </c>
      <c r="U655" s="2">
        <v>225</v>
      </c>
      <c r="V655" s="2" t="s">
        <v>29</v>
      </c>
      <c r="W655" s="2">
        <v>0</v>
      </c>
      <c r="X655" s="2" t="s">
        <v>30</v>
      </c>
      <c r="Y655" s="6" t="str" cm="1">
        <f t="array" ref="Y655">_xlfn.IFS(Table1[[#This Row],[Duration in Seconds]]&lt;120,"Very short",Table1[[#This Row],[Duration in Seconds]]&lt;360,"Short",Table1[[#This Row],[Duration in Seconds]]&lt;600,"Medium",Table1[[#This Row],[Duration in Seconds]]&lt;1800,"Long",Table1[[#This Row],[Duration in Seconds]]&gt;1800,"Very Long")</f>
        <v>Short</v>
      </c>
    </row>
    <row r="656" spans="1:25" x14ac:dyDescent="0.3">
      <c r="A656" s="18" t="s">
        <v>2855</v>
      </c>
      <c r="B656" s="54">
        <v>158</v>
      </c>
      <c r="C656" s="2" t="s">
        <v>2856</v>
      </c>
      <c r="D656" s="2" t="s">
        <v>2850</v>
      </c>
      <c r="E656" s="2" t="s">
        <v>2851</v>
      </c>
      <c r="F656" s="2" t="s">
        <v>26</v>
      </c>
      <c r="G656" s="2">
        <v>324</v>
      </c>
      <c r="H656" s="2">
        <v>2797</v>
      </c>
      <c r="I656" s="23">
        <v>9.8379629629629642E-4</v>
      </c>
      <c r="J656" s="8">
        <v>85</v>
      </c>
      <c r="K656" s="9">
        <v>44586</v>
      </c>
      <c r="L656" s="2">
        <v>4</v>
      </c>
      <c r="M656" s="2" t="s">
        <v>27</v>
      </c>
      <c r="N656" s="2" t="s">
        <v>28</v>
      </c>
      <c r="O656" s="2" t="s">
        <v>28</v>
      </c>
      <c r="P656" s="2">
        <v>0</v>
      </c>
      <c r="Q656" s="2">
        <v>1</v>
      </c>
      <c r="R656" s="9">
        <v>44732</v>
      </c>
      <c r="S656" s="2">
        <v>1080</v>
      </c>
      <c r="T656" s="2">
        <v>66</v>
      </c>
      <c r="U656" s="2">
        <v>5</v>
      </c>
      <c r="V656" s="2" t="s">
        <v>29</v>
      </c>
      <c r="W656" s="2">
        <v>0</v>
      </c>
      <c r="X656" s="2" t="s">
        <v>2973</v>
      </c>
      <c r="Y656" s="6" t="str" cm="1">
        <f t="array" ref="Y656">_xlfn.IFS(Table1[[#This Row],[Duration in Seconds]]&lt;120,"Very short",Table1[[#This Row],[Duration in Seconds]]&lt;360,"Short",Table1[[#This Row],[Duration in Seconds]]&lt;600,"Medium",Table1[[#This Row],[Duration in Seconds]]&lt;1800,"Long",Table1[[#This Row],[Duration in Seconds]]&gt;1800,"Very Long")</f>
        <v>Very short</v>
      </c>
    </row>
    <row r="657" spans="1:25" x14ac:dyDescent="0.3">
      <c r="A657" s="18" t="s">
        <v>176</v>
      </c>
      <c r="B657" s="54">
        <v>220800</v>
      </c>
      <c r="C657" s="2" t="s">
        <v>177</v>
      </c>
      <c r="D657" s="2" t="s">
        <v>178</v>
      </c>
      <c r="E657" s="2" t="s">
        <v>155</v>
      </c>
      <c r="F657" s="2" t="s">
        <v>86</v>
      </c>
      <c r="G657" s="2">
        <v>47200</v>
      </c>
      <c r="H657" s="2">
        <v>2291045</v>
      </c>
      <c r="I657" s="23">
        <v>9.8379629629629633E-3</v>
      </c>
      <c r="J657" s="8">
        <v>850</v>
      </c>
      <c r="K657" s="9">
        <v>44676</v>
      </c>
      <c r="L657" s="2">
        <v>7000</v>
      </c>
      <c r="M657" s="2" t="s">
        <v>39</v>
      </c>
      <c r="N657" s="2" t="s">
        <v>29</v>
      </c>
      <c r="O657" s="2" t="s">
        <v>28</v>
      </c>
      <c r="P657" s="2">
        <v>0</v>
      </c>
      <c r="Q657" s="2">
        <v>236</v>
      </c>
      <c r="R657" s="9">
        <v>44676</v>
      </c>
      <c r="S657" s="2">
        <v>1080</v>
      </c>
      <c r="T657" s="2">
        <v>95</v>
      </c>
      <c r="U657" s="2">
        <v>0</v>
      </c>
      <c r="V657" s="2" t="s">
        <v>29</v>
      </c>
      <c r="W657" s="2">
        <v>0</v>
      </c>
      <c r="X657" s="2" t="s">
        <v>30</v>
      </c>
      <c r="Y657" s="6" t="str" cm="1">
        <f t="array" ref="Y657">_xlfn.IFS(Table1[[#This Row],[Duration in Seconds]]&lt;120,"Very short",Table1[[#This Row],[Duration in Seconds]]&lt;360,"Short",Table1[[#This Row],[Duration in Seconds]]&lt;600,"Medium",Table1[[#This Row],[Duration in Seconds]]&lt;1800,"Long",Table1[[#This Row],[Duration in Seconds]]&gt;1800,"Very Long")</f>
        <v>Long</v>
      </c>
    </row>
    <row r="658" spans="1:25" x14ac:dyDescent="0.3">
      <c r="A658" s="18" t="s">
        <v>390</v>
      </c>
      <c r="B658" s="54">
        <v>1696620790</v>
      </c>
      <c r="C658" s="2" t="s">
        <v>391</v>
      </c>
      <c r="D658" s="2" t="s">
        <v>392</v>
      </c>
      <c r="E658" s="2" t="s">
        <v>393</v>
      </c>
      <c r="F658" s="2" t="s">
        <v>26</v>
      </c>
      <c r="G658" s="2">
        <v>53500000</v>
      </c>
      <c r="H658" s="2">
        <v>24113335377</v>
      </c>
      <c r="I658" s="23">
        <v>2.9976851851851848E-3</v>
      </c>
      <c r="J658" s="8">
        <v>259</v>
      </c>
      <c r="K658" s="9">
        <v>40334</v>
      </c>
      <c r="L658" s="2">
        <v>11000000</v>
      </c>
      <c r="M658" s="2" t="s">
        <v>27</v>
      </c>
      <c r="N658" s="2" t="s">
        <v>28</v>
      </c>
      <c r="O658" s="2" t="s">
        <v>28</v>
      </c>
      <c r="P658" s="2">
        <v>1</v>
      </c>
      <c r="Q658" s="2">
        <v>867328</v>
      </c>
      <c r="R658" s="9">
        <v>44827</v>
      </c>
      <c r="S658" s="2">
        <v>1080</v>
      </c>
      <c r="T658" s="2">
        <v>244</v>
      </c>
      <c r="U658" s="2">
        <v>10</v>
      </c>
      <c r="V658" s="2" t="s">
        <v>29</v>
      </c>
      <c r="W658" s="2">
        <v>0</v>
      </c>
      <c r="X658" s="2" t="s">
        <v>311</v>
      </c>
      <c r="Y658" s="6" t="str" cm="1">
        <f t="array" ref="Y658">_xlfn.IFS(Table1[[#This Row],[Duration in Seconds]]&lt;120,"Very short",Table1[[#This Row],[Duration in Seconds]]&lt;360,"Short",Table1[[#This Row],[Duration in Seconds]]&lt;600,"Medium",Table1[[#This Row],[Duration in Seconds]]&lt;1800,"Long",Table1[[#This Row],[Duration in Seconds]]&gt;1800,"Very Long")</f>
        <v>Short</v>
      </c>
    </row>
    <row r="659" spans="1:25" x14ac:dyDescent="0.3">
      <c r="A659" s="18" t="s">
        <v>55</v>
      </c>
      <c r="B659" s="54">
        <v>9848492</v>
      </c>
      <c r="C659" s="2" t="s">
        <v>56</v>
      </c>
      <c r="D659" s="2" t="s">
        <v>57</v>
      </c>
      <c r="E659" s="2" t="s">
        <v>58</v>
      </c>
      <c r="F659" s="2" t="s">
        <v>26</v>
      </c>
      <c r="G659" s="2">
        <v>1450000</v>
      </c>
      <c r="H659" s="2">
        <v>122411190</v>
      </c>
      <c r="I659" s="23">
        <v>2.2453703703703702E-3</v>
      </c>
      <c r="J659" s="8">
        <v>194</v>
      </c>
      <c r="K659" s="9">
        <v>44710</v>
      </c>
      <c r="L659" s="2">
        <v>443000</v>
      </c>
      <c r="M659" s="2" t="s">
        <v>39</v>
      </c>
      <c r="N659" s="2" t="s">
        <v>28</v>
      </c>
      <c r="O659" s="2" t="s">
        <v>28</v>
      </c>
      <c r="P659" s="2">
        <v>1</v>
      </c>
      <c r="Q659" s="2">
        <v>8878</v>
      </c>
      <c r="R659" s="9">
        <v>44818</v>
      </c>
      <c r="S659" s="2">
        <v>2160</v>
      </c>
      <c r="T659" s="2">
        <v>255</v>
      </c>
      <c r="U659" s="2">
        <v>6</v>
      </c>
      <c r="V659" s="2" t="s">
        <v>29</v>
      </c>
      <c r="W659" s="2">
        <v>1</v>
      </c>
      <c r="X659" s="2" t="s">
        <v>30</v>
      </c>
      <c r="Y659" s="6" t="str" cm="1">
        <f t="array" ref="Y659">_xlfn.IFS(Table1[[#This Row],[Duration in Seconds]]&lt;120,"Very short",Table1[[#This Row],[Duration in Seconds]]&lt;360,"Short",Table1[[#This Row],[Duration in Seconds]]&lt;600,"Medium",Table1[[#This Row],[Duration in Seconds]]&lt;1800,"Long",Table1[[#This Row],[Duration in Seconds]]&gt;1800,"Very Long")</f>
        <v>Short</v>
      </c>
    </row>
    <row r="660" spans="1:25" x14ac:dyDescent="0.3">
      <c r="A660" s="18" t="s">
        <v>467</v>
      </c>
      <c r="B660" s="54">
        <v>80849789</v>
      </c>
      <c r="C660" s="2" t="s">
        <v>468</v>
      </c>
      <c r="D660" s="2" t="s">
        <v>469</v>
      </c>
      <c r="E660" s="2" t="s">
        <v>470</v>
      </c>
      <c r="F660" s="2" t="s">
        <v>26</v>
      </c>
      <c r="G660" s="2">
        <v>2470000</v>
      </c>
      <c r="H660" s="2" t="s">
        <v>471</v>
      </c>
      <c r="I660" s="23">
        <v>4.2939814814814811E-3</v>
      </c>
      <c r="J660" s="8">
        <v>371</v>
      </c>
      <c r="K660" s="9">
        <v>43841</v>
      </c>
      <c r="L660" s="2">
        <v>583000</v>
      </c>
      <c r="M660" s="2" t="s">
        <v>27</v>
      </c>
      <c r="N660" s="2" t="s">
        <v>28</v>
      </c>
      <c r="O660" s="2" t="s">
        <v>28</v>
      </c>
      <c r="P660" s="2">
        <v>0</v>
      </c>
      <c r="Q660" s="2">
        <v>11433</v>
      </c>
      <c r="R660" s="9">
        <v>44827</v>
      </c>
      <c r="S660" s="2">
        <v>1080</v>
      </c>
      <c r="T660" s="2">
        <v>2900</v>
      </c>
      <c r="U660" s="2">
        <v>200</v>
      </c>
      <c r="V660" s="2" t="s">
        <v>28</v>
      </c>
      <c r="W660" s="2">
        <v>0</v>
      </c>
      <c r="X660" s="2" t="s">
        <v>311</v>
      </c>
      <c r="Y660" s="6" t="str" cm="1">
        <f t="array" ref="Y660">_xlfn.IFS(Table1[[#This Row],[Duration in Seconds]]&lt;120,"Very short",Table1[[#This Row],[Duration in Seconds]]&lt;360,"Short",Table1[[#This Row],[Duration in Seconds]]&lt;600,"Medium",Table1[[#This Row],[Duration in Seconds]]&lt;1800,"Long",Table1[[#This Row],[Duration in Seconds]]&gt;1800,"Very Long")</f>
        <v>Medium</v>
      </c>
    </row>
    <row r="661" spans="1:25" x14ac:dyDescent="0.3">
      <c r="A661" s="18" t="s">
        <v>2675</v>
      </c>
      <c r="B661" s="54">
        <v>65697</v>
      </c>
      <c r="C661" s="21" t="s">
        <v>2676</v>
      </c>
      <c r="D661" s="21" t="s">
        <v>2677</v>
      </c>
      <c r="E661" s="21" t="s">
        <v>2678</v>
      </c>
      <c r="F661" s="21" t="s">
        <v>86</v>
      </c>
      <c r="G661" s="6">
        <v>428000</v>
      </c>
      <c r="H661" s="6">
        <v>42010077</v>
      </c>
      <c r="I661" s="23">
        <v>7.1990740740740739E-3</v>
      </c>
      <c r="J661" s="8">
        <v>622</v>
      </c>
      <c r="K661" s="9">
        <v>44801</v>
      </c>
      <c r="L661" s="6">
        <v>1600</v>
      </c>
      <c r="M661" s="21" t="s">
        <v>27</v>
      </c>
      <c r="N661" s="21" t="s">
        <v>29</v>
      </c>
      <c r="O661" s="21" t="s">
        <v>28</v>
      </c>
      <c r="P661" s="21">
        <v>1</v>
      </c>
      <c r="Q661" s="6">
        <v>174</v>
      </c>
      <c r="R661" s="9">
        <v>44810</v>
      </c>
      <c r="S661" s="6">
        <v>1080</v>
      </c>
      <c r="T661" s="6">
        <v>315</v>
      </c>
      <c r="U661" s="6">
        <v>60</v>
      </c>
      <c r="V661" s="21" t="s">
        <v>29</v>
      </c>
      <c r="W661" s="6">
        <v>0</v>
      </c>
      <c r="X661" s="2" t="s">
        <v>2835</v>
      </c>
      <c r="Y661" s="6" t="str" cm="1">
        <f t="array" ref="Y661">_xlfn.IFS(Table1[[#This Row],[Duration in Seconds]]&lt;120,"Very short",Table1[[#This Row],[Duration in Seconds]]&lt;360,"Short",Table1[[#This Row],[Duration in Seconds]]&lt;600,"Medium",Table1[[#This Row],[Duration in Seconds]]&lt;1800,"Long",Table1[[#This Row],[Duration in Seconds]]&gt;1800,"Very Long")</f>
        <v>Long</v>
      </c>
    </row>
    <row r="662" spans="1:25" x14ac:dyDescent="0.3">
      <c r="A662" s="18" t="s">
        <v>513</v>
      </c>
      <c r="B662" s="54">
        <v>20021</v>
      </c>
      <c r="C662" s="2" t="s">
        <v>514</v>
      </c>
      <c r="D662" s="2" t="s">
        <v>515</v>
      </c>
      <c r="E662" s="2" t="s">
        <v>516</v>
      </c>
      <c r="F662" s="2" t="s">
        <v>86</v>
      </c>
      <c r="G662" s="2">
        <v>2000</v>
      </c>
      <c r="H662" s="2" t="s">
        <v>517</v>
      </c>
      <c r="I662" s="23">
        <v>2.1874999999999998E-3</v>
      </c>
      <c r="J662" s="8">
        <v>189</v>
      </c>
      <c r="K662" s="9">
        <v>44192</v>
      </c>
      <c r="L662" s="2">
        <v>317000</v>
      </c>
      <c r="M662" s="2" t="s">
        <v>73</v>
      </c>
      <c r="N662" s="2" t="s">
        <v>29</v>
      </c>
      <c r="O662" s="2" t="s">
        <v>28</v>
      </c>
      <c r="P662" s="2">
        <v>0</v>
      </c>
      <c r="Q662" s="2">
        <v>41</v>
      </c>
      <c r="R662" s="9">
        <v>44827</v>
      </c>
      <c r="S662" s="2">
        <v>720</v>
      </c>
      <c r="T662" s="2">
        <v>186</v>
      </c>
      <c r="U662" s="2">
        <v>7</v>
      </c>
      <c r="V662" s="2" t="s">
        <v>29</v>
      </c>
      <c r="W662" s="2">
        <v>5</v>
      </c>
      <c r="X662" s="2" t="s">
        <v>311</v>
      </c>
      <c r="Y662" s="6" t="str" cm="1">
        <f t="array" ref="Y662">_xlfn.IFS(Table1[[#This Row],[Duration in Seconds]]&lt;120,"Very short",Table1[[#This Row],[Duration in Seconds]]&lt;360,"Short",Table1[[#This Row],[Duration in Seconds]]&lt;600,"Medium",Table1[[#This Row],[Duration in Seconds]]&lt;1800,"Long",Table1[[#This Row],[Duration in Seconds]]&gt;1800,"Very Long")</f>
        <v>Short</v>
      </c>
    </row>
    <row r="663" spans="1:25" x14ac:dyDescent="0.3">
      <c r="A663" s="18" t="s">
        <v>2795</v>
      </c>
      <c r="B663" s="54">
        <v>620851</v>
      </c>
      <c r="C663" s="21" t="s">
        <v>2796</v>
      </c>
      <c r="D663" s="21" t="s">
        <v>2797</v>
      </c>
      <c r="E663" s="21" t="s">
        <v>2798</v>
      </c>
      <c r="F663" s="21" t="s">
        <v>26</v>
      </c>
      <c r="G663" s="6">
        <v>3000300</v>
      </c>
      <c r="H663" s="6">
        <v>326017321</v>
      </c>
      <c r="I663" s="23">
        <v>1.4074074074074074E-2</v>
      </c>
      <c r="J663" s="8">
        <v>1216</v>
      </c>
      <c r="K663" s="9">
        <v>44819</v>
      </c>
      <c r="L663" s="6">
        <v>76000</v>
      </c>
      <c r="M663" s="21" t="s">
        <v>73</v>
      </c>
      <c r="N663" s="21" t="s">
        <v>29</v>
      </c>
      <c r="O663" s="21" t="s">
        <v>29</v>
      </c>
      <c r="P663" s="21">
        <v>0</v>
      </c>
      <c r="Q663" s="6">
        <v>4400</v>
      </c>
      <c r="R663" s="9">
        <v>44826</v>
      </c>
      <c r="S663" s="6">
        <v>1080</v>
      </c>
      <c r="T663" s="6">
        <v>484</v>
      </c>
      <c r="U663" s="6">
        <v>5</v>
      </c>
      <c r="V663" s="21" t="s">
        <v>29</v>
      </c>
      <c r="W663" s="6">
        <v>0</v>
      </c>
      <c r="X663" s="2" t="s">
        <v>2835</v>
      </c>
      <c r="Y663" s="6" t="str" cm="1">
        <f t="array" ref="Y663">_xlfn.IFS(Table1[[#This Row],[Duration in Seconds]]&lt;120,"Very short",Table1[[#This Row],[Duration in Seconds]]&lt;360,"Short",Table1[[#This Row],[Duration in Seconds]]&lt;600,"Medium",Table1[[#This Row],[Duration in Seconds]]&lt;1800,"Long",Table1[[#This Row],[Duration in Seconds]]&gt;1800,"Very Long")</f>
        <v>Long</v>
      </c>
    </row>
    <row r="664" spans="1:25" x14ac:dyDescent="0.3">
      <c r="A664" s="18" t="s">
        <v>1184</v>
      </c>
      <c r="B664" s="54">
        <v>4566652</v>
      </c>
      <c r="C664" s="2" t="s">
        <v>1185</v>
      </c>
      <c r="D664" s="2" t="s">
        <v>1186</v>
      </c>
      <c r="E664" s="2" t="s">
        <v>1187</v>
      </c>
      <c r="F664" s="2" t="s">
        <v>26</v>
      </c>
      <c r="G664" s="6">
        <v>4220000</v>
      </c>
      <c r="H664" s="6">
        <v>1061745402</v>
      </c>
      <c r="I664" s="23">
        <v>1.0358796296296295E-2</v>
      </c>
      <c r="J664" s="8">
        <v>895</v>
      </c>
      <c r="K664" s="9">
        <v>44798</v>
      </c>
      <c r="L664" s="6">
        <v>304000</v>
      </c>
      <c r="M664" s="2" t="s">
        <v>73</v>
      </c>
      <c r="N664" s="2" t="s">
        <v>28</v>
      </c>
      <c r="O664" s="2" t="s">
        <v>29</v>
      </c>
      <c r="P664" s="2">
        <v>3</v>
      </c>
      <c r="Q664" s="6">
        <v>3000</v>
      </c>
      <c r="R664" s="9">
        <v>44829</v>
      </c>
      <c r="S664" s="2">
        <v>1080</v>
      </c>
      <c r="T664" s="6">
        <v>498</v>
      </c>
      <c r="U664" s="6">
        <v>20</v>
      </c>
      <c r="V664" s="2" t="s">
        <v>28</v>
      </c>
      <c r="W664" s="2">
        <v>0</v>
      </c>
      <c r="X664" s="2" t="s">
        <v>1425</v>
      </c>
      <c r="Y664" s="6" t="str" cm="1">
        <f t="array" ref="Y664">_xlfn.IFS(Table1[[#This Row],[Duration in Seconds]]&lt;120,"Very short",Table1[[#This Row],[Duration in Seconds]]&lt;360,"Short",Table1[[#This Row],[Duration in Seconds]]&lt;600,"Medium",Table1[[#This Row],[Duration in Seconds]]&lt;1800,"Long",Table1[[#This Row],[Duration in Seconds]]&gt;1800,"Very Long")</f>
        <v>Long</v>
      </c>
    </row>
    <row r="665" spans="1:25" x14ac:dyDescent="0.3">
      <c r="A665" s="18" t="s">
        <v>2707</v>
      </c>
      <c r="B665" s="54">
        <v>166543</v>
      </c>
      <c r="C665" s="21" t="s">
        <v>2708</v>
      </c>
      <c r="D665" s="21" t="s">
        <v>2709</v>
      </c>
      <c r="E665" s="21" t="s">
        <v>2710</v>
      </c>
      <c r="F665" s="21" t="s">
        <v>86</v>
      </c>
      <c r="G665" s="6">
        <v>45600</v>
      </c>
      <c r="H665" s="6">
        <v>3796072</v>
      </c>
      <c r="I665" s="23">
        <v>1.1689814814814814E-2</v>
      </c>
      <c r="J665" s="8">
        <v>1010</v>
      </c>
      <c r="K665" s="9">
        <v>44817</v>
      </c>
      <c r="L665" s="6">
        <v>1200</v>
      </c>
      <c r="M665" s="21" t="s">
        <v>27</v>
      </c>
      <c r="N665" s="21" t="s">
        <v>29</v>
      </c>
      <c r="O665" s="21" t="s">
        <v>28</v>
      </c>
      <c r="P665" s="21">
        <v>1</v>
      </c>
      <c r="Q665" s="6">
        <v>77</v>
      </c>
      <c r="R665" s="9">
        <v>44823</v>
      </c>
      <c r="S665" s="6">
        <v>2160</v>
      </c>
      <c r="T665" s="6">
        <v>186</v>
      </c>
      <c r="U665" s="6">
        <v>15</v>
      </c>
      <c r="V665" s="21" t="s">
        <v>28</v>
      </c>
      <c r="W665" s="6">
        <v>0</v>
      </c>
      <c r="X665" s="2" t="s">
        <v>2835</v>
      </c>
      <c r="Y665" s="6" t="str" cm="1">
        <f t="array" ref="Y665">_xlfn.IFS(Table1[[#This Row],[Duration in Seconds]]&lt;120,"Very short",Table1[[#This Row],[Duration in Seconds]]&lt;360,"Short",Table1[[#This Row],[Duration in Seconds]]&lt;600,"Medium",Table1[[#This Row],[Duration in Seconds]]&lt;1800,"Long",Table1[[#This Row],[Duration in Seconds]]&gt;1800,"Very Long")</f>
        <v>Long</v>
      </c>
    </row>
    <row r="666" spans="1:25" x14ac:dyDescent="0.3">
      <c r="A666" s="18" t="s">
        <v>2739</v>
      </c>
      <c r="B666" s="54">
        <v>64907</v>
      </c>
      <c r="C666" s="21" t="s">
        <v>2740</v>
      </c>
      <c r="D666" s="21" t="s">
        <v>2741</v>
      </c>
      <c r="E666" s="21" t="s">
        <v>2742</v>
      </c>
      <c r="F666" s="21" t="s">
        <v>26</v>
      </c>
      <c r="G666" s="6">
        <v>41500</v>
      </c>
      <c r="H666" s="6">
        <v>4911688</v>
      </c>
      <c r="I666" s="23">
        <v>9.0624999999999994E-3</v>
      </c>
      <c r="J666" s="8">
        <v>783</v>
      </c>
      <c r="K666" s="9">
        <v>44818</v>
      </c>
      <c r="L666" s="6">
        <v>882</v>
      </c>
      <c r="M666" s="21" t="s">
        <v>73</v>
      </c>
      <c r="N666" s="21" t="s">
        <v>29</v>
      </c>
      <c r="O666" s="21" t="s">
        <v>28</v>
      </c>
      <c r="P666" s="21">
        <v>1</v>
      </c>
      <c r="Q666" s="6">
        <v>110</v>
      </c>
      <c r="R666" s="9">
        <v>44826</v>
      </c>
      <c r="S666" s="6">
        <v>1080</v>
      </c>
      <c r="T666" s="6">
        <v>75</v>
      </c>
      <c r="U666" s="6">
        <v>7</v>
      </c>
      <c r="V666" s="21" t="s">
        <v>29</v>
      </c>
      <c r="W666" s="6">
        <v>2</v>
      </c>
      <c r="X666" s="2" t="s">
        <v>2835</v>
      </c>
      <c r="Y666" s="6" t="str" cm="1">
        <f t="array" ref="Y666">_xlfn.IFS(Table1[[#This Row],[Duration in Seconds]]&lt;120,"Very short",Table1[[#This Row],[Duration in Seconds]]&lt;360,"Short",Table1[[#This Row],[Duration in Seconds]]&lt;600,"Medium",Table1[[#This Row],[Duration in Seconds]]&lt;1800,"Long",Table1[[#This Row],[Duration in Seconds]]&gt;1800,"Very Long")</f>
        <v>Long</v>
      </c>
    </row>
    <row r="667" spans="1:25" x14ac:dyDescent="0.3">
      <c r="A667" s="18" t="s">
        <v>1395</v>
      </c>
      <c r="B667" s="54">
        <v>211629</v>
      </c>
      <c r="C667" s="2" t="s">
        <v>1396</v>
      </c>
      <c r="D667" s="2" t="s">
        <v>1397</v>
      </c>
      <c r="E667" s="2" t="s">
        <v>1398</v>
      </c>
      <c r="F667" s="2" t="s">
        <v>54</v>
      </c>
      <c r="G667" s="6">
        <v>260000</v>
      </c>
      <c r="H667" s="6">
        <v>64422858</v>
      </c>
      <c r="I667" s="23">
        <v>6.3194444444444444E-3</v>
      </c>
      <c r="J667" s="8">
        <v>546</v>
      </c>
      <c r="K667" s="9">
        <v>44820</v>
      </c>
      <c r="L667" s="6">
        <v>9000</v>
      </c>
      <c r="M667" s="2" t="s">
        <v>54</v>
      </c>
      <c r="N667" s="2" t="s">
        <v>28</v>
      </c>
      <c r="O667" s="2" t="s">
        <v>29</v>
      </c>
      <c r="P667" s="2">
        <v>3</v>
      </c>
      <c r="Q667" s="6">
        <v>281</v>
      </c>
      <c r="R667" s="9">
        <v>44829</v>
      </c>
      <c r="S667" s="2">
        <v>1080</v>
      </c>
      <c r="T667" s="6">
        <v>50</v>
      </c>
      <c r="U667" s="6">
        <v>1</v>
      </c>
      <c r="V667" s="2" t="s">
        <v>28</v>
      </c>
      <c r="W667" s="2">
        <v>0</v>
      </c>
      <c r="X667" s="2" t="s">
        <v>1425</v>
      </c>
      <c r="Y667" s="6" t="str" cm="1">
        <f t="array" ref="Y667">_xlfn.IFS(Table1[[#This Row],[Duration in Seconds]]&lt;120,"Very short",Table1[[#This Row],[Duration in Seconds]]&lt;360,"Short",Table1[[#This Row],[Duration in Seconds]]&lt;600,"Medium",Table1[[#This Row],[Duration in Seconds]]&lt;1800,"Long",Table1[[#This Row],[Duration in Seconds]]&gt;1800,"Very Long")</f>
        <v>Medium</v>
      </c>
    </row>
    <row r="668" spans="1:25" x14ac:dyDescent="0.3">
      <c r="A668" s="18" t="s">
        <v>2021</v>
      </c>
      <c r="B668" s="54">
        <v>2363370</v>
      </c>
      <c r="C668" s="2" t="s">
        <v>2022</v>
      </c>
      <c r="D668" s="2" t="s">
        <v>2023</v>
      </c>
      <c r="E668" s="2" t="s">
        <v>2024</v>
      </c>
      <c r="F668" s="2" t="s">
        <v>26</v>
      </c>
      <c r="G668" s="2">
        <v>655000</v>
      </c>
      <c r="H668" s="6">
        <v>61775251</v>
      </c>
      <c r="I668" s="23">
        <v>6.7592592592592591E-3</v>
      </c>
      <c r="J668" s="8">
        <v>584</v>
      </c>
      <c r="K668" s="22">
        <v>43795</v>
      </c>
      <c r="L668" s="2">
        <v>56186</v>
      </c>
      <c r="M668" s="2" t="s">
        <v>27</v>
      </c>
      <c r="N668" s="2" t="s">
        <v>28</v>
      </c>
      <c r="O668" s="2" t="s">
        <v>28</v>
      </c>
      <c r="P668" s="2">
        <v>0</v>
      </c>
      <c r="Q668" s="2">
        <v>1500</v>
      </c>
      <c r="R668" s="9">
        <v>44826</v>
      </c>
      <c r="S668" s="2">
        <v>720</v>
      </c>
      <c r="T668" s="2">
        <v>1497</v>
      </c>
      <c r="U668" s="2">
        <v>83</v>
      </c>
      <c r="V668" s="2" t="s">
        <v>29</v>
      </c>
      <c r="W668" s="2">
        <v>4</v>
      </c>
      <c r="X668" s="2" t="s">
        <v>2195</v>
      </c>
      <c r="Y668" s="6" t="str" cm="1">
        <f t="array" ref="Y668">_xlfn.IFS(Table1[[#This Row],[Duration in Seconds]]&lt;120,"Very short",Table1[[#This Row],[Duration in Seconds]]&lt;360,"Short",Table1[[#This Row],[Duration in Seconds]]&lt;600,"Medium",Table1[[#This Row],[Duration in Seconds]]&lt;1800,"Long",Table1[[#This Row],[Duration in Seconds]]&gt;1800,"Very Long")</f>
        <v>Medium</v>
      </c>
    </row>
    <row r="669" spans="1:25" x14ac:dyDescent="0.3">
      <c r="A669" s="18" t="s">
        <v>122</v>
      </c>
      <c r="B669" s="54">
        <v>2752300077</v>
      </c>
      <c r="C669" s="2" t="s">
        <v>123</v>
      </c>
      <c r="D669" s="2" t="s">
        <v>124</v>
      </c>
      <c r="E669" s="2" t="s">
        <v>125</v>
      </c>
      <c r="F669" s="2" t="s">
        <v>86</v>
      </c>
      <c r="G669" s="2">
        <v>21100000</v>
      </c>
      <c r="H669" s="2">
        <v>10107081598</v>
      </c>
      <c r="I669" s="23">
        <v>2.5925925925925925E-3</v>
      </c>
      <c r="J669" s="8">
        <v>224</v>
      </c>
      <c r="K669" s="9">
        <v>42923</v>
      </c>
      <c r="L669" s="2">
        <v>16000000</v>
      </c>
      <c r="M669" s="2" t="s">
        <v>27</v>
      </c>
      <c r="N669" s="2" t="s">
        <v>28</v>
      </c>
      <c r="O669" s="2" t="s">
        <v>28</v>
      </c>
      <c r="P669" s="2">
        <v>3</v>
      </c>
      <c r="Q669" s="2">
        <v>372367</v>
      </c>
      <c r="R669" s="9">
        <v>44679</v>
      </c>
      <c r="S669" s="2">
        <v>1080</v>
      </c>
      <c r="T669" s="2">
        <v>164</v>
      </c>
      <c r="U669" s="2">
        <v>11</v>
      </c>
      <c r="V669" s="2" t="s">
        <v>28</v>
      </c>
      <c r="W669" s="2">
        <v>12</v>
      </c>
      <c r="X669" s="2" t="s">
        <v>30</v>
      </c>
      <c r="Y669" s="6" t="str" cm="1">
        <f t="array" ref="Y669">_xlfn.IFS(Table1[[#This Row],[Duration in Seconds]]&lt;120,"Very short",Table1[[#This Row],[Duration in Seconds]]&lt;360,"Short",Table1[[#This Row],[Duration in Seconds]]&lt;600,"Medium",Table1[[#This Row],[Duration in Seconds]]&lt;1800,"Long",Table1[[#This Row],[Duration in Seconds]]&gt;1800,"Very Long")</f>
        <v>Short</v>
      </c>
    </row>
    <row r="670" spans="1:25" x14ac:dyDescent="0.3">
      <c r="A670" s="18" t="s">
        <v>2153</v>
      </c>
      <c r="B670" s="54">
        <v>1039722</v>
      </c>
      <c r="C670" s="2" t="s">
        <v>2154</v>
      </c>
      <c r="D670" s="2" t="s">
        <v>33</v>
      </c>
      <c r="E670" s="2" t="s">
        <v>34</v>
      </c>
      <c r="F670" s="2" t="s">
        <v>26</v>
      </c>
      <c r="G670" s="2">
        <v>2250000</v>
      </c>
      <c r="H670" s="6">
        <v>134771915</v>
      </c>
      <c r="I670" s="23">
        <v>1.1226851851851854E-2</v>
      </c>
      <c r="J670" s="8">
        <v>970</v>
      </c>
      <c r="K670" s="22">
        <v>44750</v>
      </c>
      <c r="L670" s="2">
        <v>39114</v>
      </c>
      <c r="M670" s="2" t="s">
        <v>27</v>
      </c>
      <c r="N670" s="2" t="s">
        <v>28</v>
      </c>
      <c r="O670" s="2" t="s">
        <v>28</v>
      </c>
      <c r="P670" s="2">
        <v>9</v>
      </c>
      <c r="Q670" s="2">
        <v>1900</v>
      </c>
      <c r="R670" s="9">
        <v>44827</v>
      </c>
      <c r="S670" s="2">
        <v>1080</v>
      </c>
      <c r="T670" s="2">
        <v>171</v>
      </c>
      <c r="U670" s="2">
        <v>7</v>
      </c>
      <c r="V670" s="2" t="s">
        <v>28</v>
      </c>
      <c r="W670" s="2">
        <v>8</v>
      </c>
      <c r="X670" s="2" t="s">
        <v>2195</v>
      </c>
      <c r="Y670" s="6" t="str" cm="1">
        <f t="array" ref="Y670">_xlfn.IFS(Table1[[#This Row],[Duration in Seconds]]&lt;120,"Very short",Table1[[#This Row],[Duration in Seconds]]&lt;360,"Short",Table1[[#This Row],[Duration in Seconds]]&lt;600,"Medium",Table1[[#This Row],[Duration in Seconds]]&lt;1800,"Long",Table1[[#This Row],[Duration in Seconds]]&gt;1800,"Very Long")</f>
        <v>Long</v>
      </c>
    </row>
    <row r="671" spans="1:25" x14ac:dyDescent="0.3">
      <c r="A671" s="18" t="s">
        <v>2643</v>
      </c>
      <c r="B671" s="54">
        <v>42495</v>
      </c>
      <c r="C671" s="21" t="s">
        <v>2644</v>
      </c>
      <c r="D671" s="21" t="s">
        <v>2645</v>
      </c>
      <c r="E671" s="21" t="s">
        <v>2646</v>
      </c>
      <c r="F671" s="21" t="s">
        <v>54</v>
      </c>
      <c r="G671" s="6">
        <v>295000</v>
      </c>
      <c r="H671" s="6">
        <v>226834322</v>
      </c>
      <c r="I671" s="23">
        <v>1.7847222222222223E-2</v>
      </c>
      <c r="J671" s="8">
        <v>1542</v>
      </c>
      <c r="K671" s="9">
        <v>44819</v>
      </c>
      <c r="L671" s="6">
        <v>501</v>
      </c>
      <c r="M671" s="21" t="s">
        <v>27</v>
      </c>
      <c r="N671" s="21" t="s">
        <v>29</v>
      </c>
      <c r="O671" s="21" t="s">
        <v>29</v>
      </c>
      <c r="P671" s="21">
        <v>1</v>
      </c>
      <c r="Q671" s="6">
        <v>28</v>
      </c>
      <c r="R671" s="9">
        <v>44825</v>
      </c>
      <c r="S671" s="6">
        <v>2160</v>
      </c>
      <c r="T671" s="6">
        <v>5904</v>
      </c>
      <c r="U671" s="6">
        <v>60</v>
      </c>
      <c r="V671" s="21" t="s">
        <v>29</v>
      </c>
      <c r="W671" s="6">
        <v>1</v>
      </c>
      <c r="X671" s="2" t="s">
        <v>2835</v>
      </c>
      <c r="Y671" s="6" t="str" cm="1">
        <f t="array" ref="Y671">_xlfn.IFS(Table1[[#This Row],[Duration in Seconds]]&lt;120,"Very short",Table1[[#This Row],[Duration in Seconds]]&lt;360,"Short",Table1[[#This Row],[Duration in Seconds]]&lt;600,"Medium",Table1[[#This Row],[Duration in Seconds]]&lt;1800,"Long",Table1[[#This Row],[Duration in Seconds]]&gt;1800,"Very Long")</f>
        <v>Long</v>
      </c>
    </row>
    <row r="672" spans="1:25" x14ac:dyDescent="0.3">
      <c r="A672" s="18" t="s">
        <v>1399</v>
      </c>
      <c r="B672" s="54">
        <v>5129088</v>
      </c>
      <c r="C672" s="2" t="s">
        <v>1400</v>
      </c>
      <c r="D672" s="2" t="s">
        <v>1401</v>
      </c>
      <c r="E672" s="2" t="s">
        <v>1402</v>
      </c>
      <c r="F672" s="2" t="s">
        <v>54</v>
      </c>
      <c r="G672" s="6">
        <v>31600</v>
      </c>
      <c r="H672" s="6">
        <v>9649946</v>
      </c>
      <c r="I672" s="23">
        <v>1.3414351851851851E-2</v>
      </c>
      <c r="J672" s="8">
        <v>1159</v>
      </c>
      <c r="K672" s="9">
        <v>44757</v>
      </c>
      <c r="L672" s="6">
        <v>21000</v>
      </c>
      <c r="M672" s="2" t="s">
        <v>27</v>
      </c>
      <c r="N672" s="2" t="s">
        <v>28</v>
      </c>
      <c r="O672" s="2" t="s">
        <v>28</v>
      </c>
      <c r="P672" s="2">
        <v>0</v>
      </c>
      <c r="Q672" s="6">
        <v>2623</v>
      </c>
      <c r="R672" s="9">
        <v>44829</v>
      </c>
      <c r="S672" s="2">
        <v>1080</v>
      </c>
      <c r="T672" s="6">
        <v>30</v>
      </c>
      <c r="U672" s="6">
        <v>12</v>
      </c>
      <c r="V672" s="2" t="s">
        <v>29</v>
      </c>
      <c r="W672" s="2">
        <v>0</v>
      </c>
      <c r="X672" s="2" t="s">
        <v>1425</v>
      </c>
      <c r="Y672" s="6" t="str" cm="1">
        <f t="array" ref="Y672">_xlfn.IFS(Table1[[#This Row],[Duration in Seconds]]&lt;120,"Very short",Table1[[#This Row],[Duration in Seconds]]&lt;360,"Short",Table1[[#This Row],[Duration in Seconds]]&lt;600,"Medium",Table1[[#This Row],[Duration in Seconds]]&lt;1800,"Long",Table1[[#This Row],[Duration in Seconds]]&gt;1800,"Very Long")</f>
        <v>Long</v>
      </c>
    </row>
    <row r="673" spans="1:25" x14ac:dyDescent="0.3">
      <c r="A673" s="18" t="s">
        <v>573</v>
      </c>
      <c r="B673" s="54">
        <v>80445986</v>
      </c>
      <c r="C673" s="2" t="s">
        <v>574</v>
      </c>
      <c r="D673" s="2" t="s">
        <v>575</v>
      </c>
      <c r="E673" s="2" t="s">
        <v>576</v>
      </c>
      <c r="F673" s="2" t="s">
        <v>86</v>
      </c>
      <c r="G673" s="2">
        <v>3520000</v>
      </c>
      <c r="H673" s="2">
        <v>801429540</v>
      </c>
      <c r="I673" s="23">
        <v>4.1319444444444442E-3</v>
      </c>
      <c r="J673" s="8">
        <v>357</v>
      </c>
      <c r="K673" s="9">
        <v>43177</v>
      </c>
      <c r="L673" s="2">
        <v>582000</v>
      </c>
      <c r="M673" s="2" t="s">
        <v>27</v>
      </c>
      <c r="N673" s="2" t="s">
        <v>28</v>
      </c>
      <c r="O673" s="2" t="s">
        <v>28</v>
      </c>
      <c r="P673" s="2">
        <v>3</v>
      </c>
      <c r="Q673" s="2">
        <v>9033</v>
      </c>
      <c r="R673" s="9">
        <v>44827</v>
      </c>
      <c r="S673" s="2">
        <v>1080</v>
      </c>
      <c r="T673" s="2">
        <v>14000</v>
      </c>
      <c r="U673" s="2">
        <v>20</v>
      </c>
      <c r="V673" s="2" t="s">
        <v>29</v>
      </c>
      <c r="W673" s="2">
        <v>0</v>
      </c>
      <c r="X673" s="2" t="s">
        <v>311</v>
      </c>
      <c r="Y673" s="6" t="str" cm="1">
        <f t="array" ref="Y673">_xlfn.IFS(Table1[[#This Row],[Duration in Seconds]]&lt;120,"Very short",Table1[[#This Row],[Duration in Seconds]]&lt;360,"Short",Table1[[#This Row],[Duration in Seconds]]&lt;600,"Medium",Table1[[#This Row],[Duration in Seconds]]&lt;1800,"Long",Table1[[#This Row],[Duration in Seconds]]&gt;1800,"Very Long")</f>
        <v>Short</v>
      </c>
    </row>
    <row r="674" spans="1:25" x14ac:dyDescent="0.3">
      <c r="A674" s="18" t="s">
        <v>2066</v>
      </c>
      <c r="B674" s="54">
        <v>28801466</v>
      </c>
      <c r="C674" s="2" t="s">
        <v>2067</v>
      </c>
      <c r="D674" s="2" t="s">
        <v>1412</v>
      </c>
      <c r="E674" s="2" t="s">
        <v>1413</v>
      </c>
      <c r="F674" s="2" t="s">
        <v>26</v>
      </c>
      <c r="G674" s="2">
        <v>3360000</v>
      </c>
      <c r="H674" s="6">
        <v>268844951</v>
      </c>
      <c r="I674" s="23">
        <v>7.2916666666666659E-3</v>
      </c>
      <c r="J674" s="8">
        <v>630</v>
      </c>
      <c r="K674" s="22">
        <v>44252</v>
      </c>
      <c r="L674" s="2">
        <v>1400000</v>
      </c>
      <c r="M674" s="2" t="s">
        <v>73</v>
      </c>
      <c r="N674" s="2" t="s">
        <v>29</v>
      </c>
      <c r="O674" s="2" t="s">
        <v>28</v>
      </c>
      <c r="P674" s="2">
        <v>3</v>
      </c>
      <c r="Q674" s="2">
        <v>23000</v>
      </c>
      <c r="R674" s="9">
        <v>44827</v>
      </c>
      <c r="S674" s="2">
        <v>2160</v>
      </c>
      <c r="T674" s="2">
        <v>27</v>
      </c>
      <c r="U674" s="2">
        <v>2</v>
      </c>
      <c r="V674" s="2" t="s">
        <v>28</v>
      </c>
      <c r="W674" s="2">
        <v>1</v>
      </c>
      <c r="X674" s="2" t="s">
        <v>2195</v>
      </c>
      <c r="Y674" s="6" t="str" cm="1">
        <f t="array" ref="Y674">_xlfn.IFS(Table1[[#This Row],[Duration in Seconds]]&lt;120,"Very short",Table1[[#This Row],[Duration in Seconds]]&lt;360,"Short",Table1[[#This Row],[Duration in Seconds]]&lt;600,"Medium",Table1[[#This Row],[Duration in Seconds]]&lt;1800,"Long",Table1[[#This Row],[Duration in Seconds]]&gt;1800,"Very Long")</f>
        <v>Long</v>
      </c>
    </row>
    <row r="675" spans="1:25" x14ac:dyDescent="0.3">
      <c r="A675" s="18" t="s">
        <v>1342</v>
      </c>
      <c r="B675" s="54">
        <v>134492510</v>
      </c>
      <c r="C675" s="2" t="s">
        <v>1343</v>
      </c>
      <c r="D675" s="2" t="s">
        <v>1344</v>
      </c>
      <c r="E675" s="2" t="s">
        <v>1345</v>
      </c>
      <c r="F675" s="2" t="s">
        <v>54</v>
      </c>
      <c r="G675" s="6">
        <v>1000000</v>
      </c>
      <c r="H675" s="6">
        <v>323846675</v>
      </c>
      <c r="I675" s="23">
        <v>4.340277777777778E-3</v>
      </c>
      <c r="J675" s="8">
        <v>375</v>
      </c>
      <c r="K675" s="9">
        <v>42453</v>
      </c>
      <c r="L675" s="6">
        <v>670000</v>
      </c>
      <c r="M675" s="2" t="s">
        <v>1346</v>
      </c>
      <c r="N675" s="2" t="s">
        <v>29</v>
      </c>
      <c r="O675" s="2" t="s">
        <v>29</v>
      </c>
      <c r="P675" s="2">
        <v>0</v>
      </c>
      <c r="Q675" s="6">
        <v>1014</v>
      </c>
      <c r="R675" s="9">
        <v>44799</v>
      </c>
      <c r="S675" s="2">
        <v>720</v>
      </c>
      <c r="T675" s="6">
        <v>186</v>
      </c>
      <c r="U675" s="6">
        <v>8</v>
      </c>
      <c r="V675" s="2" t="s">
        <v>29</v>
      </c>
      <c r="W675" s="2">
        <v>0</v>
      </c>
      <c r="X675" s="2" t="s">
        <v>1425</v>
      </c>
      <c r="Y675" s="6" t="str" cm="1">
        <f t="array" ref="Y675">_xlfn.IFS(Table1[[#This Row],[Duration in Seconds]]&lt;120,"Very short",Table1[[#This Row],[Duration in Seconds]]&lt;360,"Short",Table1[[#This Row],[Duration in Seconds]]&lt;600,"Medium",Table1[[#This Row],[Duration in Seconds]]&lt;1800,"Long",Table1[[#This Row],[Duration in Seconds]]&gt;1800,"Very Long")</f>
        <v>Medium</v>
      </c>
    </row>
    <row r="676" spans="1:25" x14ac:dyDescent="0.3">
      <c r="A676" s="18" t="s">
        <v>1315</v>
      </c>
      <c r="B676" s="54">
        <v>313793</v>
      </c>
      <c r="C676" s="2" t="s">
        <v>1316</v>
      </c>
      <c r="D676" s="2" t="s">
        <v>1317</v>
      </c>
      <c r="E676" s="2" t="s">
        <v>1318</v>
      </c>
      <c r="F676" s="2" t="s">
        <v>54</v>
      </c>
      <c r="G676" s="6">
        <v>67800</v>
      </c>
      <c r="H676" s="6">
        <v>8173952</v>
      </c>
      <c r="I676" s="23">
        <v>9.5486111111111101E-3</v>
      </c>
      <c r="J676" s="8">
        <v>825</v>
      </c>
      <c r="K676" s="9">
        <v>44787</v>
      </c>
      <c r="L676" s="6">
        <v>9300</v>
      </c>
      <c r="M676" s="2" t="s">
        <v>27</v>
      </c>
      <c r="N676" s="2" t="s">
        <v>28</v>
      </c>
      <c r="O676" s="2" t="s">
        <v>28</v>
      </c>
      <c r="P676" s="2">
        <v>3</v>
      </c>
      <c r="Q676" s="6">
        <v>1756</v>
      </c>
      <c r="R676" s="9">
        <v>44829</v>
      </c>
      <c r="S676" s="2">
        <v>1080</v>
      </c>
      <c r="T676" s="6">
        <v>97</v>
      </c>
      <c r="U676" s="6">
        <v>8</v>
      </c>
      <c r="V676" s="2" t="s">
        <v>29</v>
      </c>
      <c r="W676" s="2">
        <v>0</v>
      </c>
      <c r="X676" s="2" t="s">
        <v>1425</v>
      </c>
      <c r="Y676" s="6" t="str" cm="1">
        <f t="array" ref="Y676">_xlfn.IFS(Table1[[#This Row],[Duration in Seconds]]&lt;120,"Very short",Table1[[#This Row],[Duration in Seconds]]&lt;360,"Short",Table1[[#This Row],[Duration in Seconds]]&lt;600,"Medium",Table1[[#This Row],[Duration in Seconds]]&lt;1800,"Long",Table1[[#This Row],[Duration in Seconds]]&gt;1800,"Very Long")</f>
        <v>Long</v>
      </c>
    </row>
    <row r="677" spans="1:25" x14ac:dyDescent="0.3">
      <c r="A677" s="18" t="s">
        <v>430</v>
      </c>
      <c r="B677" s="54">
        <v>1484444</v>
      </c>
      <c r="C677" s="2" t="s">
        <v>431</v>
      </c>
      <c r="D677" s="2" t="s">
        <v>432</v>
      </c>
      <c r="E677" s="2" t="s">
        <v>433</v>
      </c>
      <c r="F677" s="2" t="s">
        <v>26</v>
      </c>
      <c r="G677" s="2">
        <v>2220000</v>
      </c>
      <c r="H677" s="2">
        <v>113433626</v>
      </c>
      <c r="I677" s="23">
        <v>4.386574074074074E-3</v>
      </c>
      <c r="J677" s="8">
        <v>379</v>
      </c>
      <c r="K677" s="9">
        <v>44148</v>
      </c>
      <c r="L677" s="2">
        <v>52000</v>
      </c>
      <c r="M677" s="2" t="s">
        <v>73</v>
      </c>
      <c r="N677" s="2" t="s">
        <v>29</v>
      </c>
      <c r="O677" s="2" t="s">
        <v>28</v>
      </c>
      <c r="P677" s="2">
        <v>3</v>
      </c>
      <c r="Q677" s="2">
        <v>1789</v>
      </c>
      <c r="R677" s="9">
        <v>44827</v>
      </c>
      <c r="S677" s="2">
        <v>1080</v>
      </c>
      <c r="T677" s="2">
        <v>234</v>
      </c>
      <c r="U677" s="2">
        <v>4</v>
      </c>
      <c r="V677" s="2" t="s">
        <v>29</v>
      </c>
      <c r="W677" s="2">
        <v>4</v>
      </c>
      <c r="X677" s="2" t="s">
        <v>311</v>
      </c>
      <c r="Y677" s="6" t="str" cm="1">
        <f t="array" ref="Y677">_xlfn.IFS(Table1[[#This Row],[Duration in Seconds]]&lt;120,"Very short",Table1[[#This Row],[Duration in Seconds]]&lt;360,"Short",Table1[[#This Row],[Duration in Seconds]]&lt;600,"Medium",Table1[[#This Row],[Duration in Seconds]]&lt;1800,"Long",Table1[[#This Row],[Duration in Seconds]]&gt;1800,"Very Long")</f>
        <v>Medium</v>
      </c>
    </row>
    <row r="678" spans="1:25" x14ac:dyDescent="0.3">
      <c r="A678" s="18" t="s">
        <v>2901</v>
      </c>
      <c r="B678" s="54">
        <v>1236253</v>
      </c>
      <c r="C678" s="2" t="s">
        <v>2902</v>
      </c>
      <c r="D678" s="2" t="s">
        <v>2032</v>
      </c>
      <c r="E678" s="2" t="s">
        <v>2033</v>
      </c>
      <c r="F678" s="2" t="s">
        <v>26</v>
      </c>
      <c r="G678" s="2">
        <v>4510000</v>
      </c>
      <c r="H678" s="2">
        <v>545401335</v>
      </c>
      <c r="I678" s="23">
        <v>7.4768518518518526E-3</v>
      </c>
      <c r="J678" s="8">
        <v>646</v>
      </c>
      <c r="K678" s="9">
        <v>44342</v>
      </c>
      <c r="L678" s="2">
        <v>172000</v>
      </c>
      <c r="M678" s="2" t="s">
        <v>73</v>
      </c>
      <c r="N678" s="2" t="s">
        <v>29</v>
      </c>
      <c r="O678" s="2" t="s">
        <v>28</v>
      </c>
      <c r="P678" s="2">
        <v>0</v>
      </c>
      <c r="Q678" s="2">
        <v>6491</v>
      </c>
      <c r="R678" s="9">
        <v>44805</v>
      </c>
      <c r="S678" s="2">
        <v>1080</v>
      </c>
      <c r="T678" s="2">
        <v>865</v>
      </c>
      <c r="U678" s="2">
        <v>5</v>
      </c>
      <c r="V678" s="2" t="s">
        <v>29</v>
      </c>
      <c r="W678" s="2">
        <v>1</v>
      </c>
      <c r="X678" s="2" t="s">
        <v>2973</v>
      </c>
      <c r="Y678" s="6" t="str" cm="1">
        <f t="array" ref="Y678">_xlfn.IFS(Table1[[#This Row],[Duration in Seconds]]&lt;120,"Very short",Table1[[#This Row],[Duration in Seconds]]&lt;360,"Short",Table1[[#This Row],[Duration in Seconds]]&lt;600,"Medium",Table1[[#This Row],[Duration in Seconds]]&lt;1800,"Long",Table1[[#This Row],[Duration in Seconds]]&gt;1800,"Very Long")</f>
        <v>Long</v>
      </c>
    </row>
    <row r="679" spans="1:25" x14ac:dyDescent="0.3">
      <c r="A679" s="18" t="s">
        <v>398</v>
      </c>
      <c r="B679" s="54">
        <v>7990989731</v>
      </c>
      <c r="C679" s="2" t="s">
        <v>399</v>
      </c>
      <c r="D679" s="2" t="s">
        <v>400</v>
      </c>
      <c r="E679" s="2" t="s">
        <v>401</v>
      </c>
      <c r="F679" s="2" t="s">
        <v>26</v>
      </c>
      <c r="G679" s="2">
        <v>31000000</v>
      </c>
      <c r="H679" s="2">
        <v>14564565709</v>
      </c>
      <c r="I679" s="23">
        <v>3.2523148148148151E-3</v>
      </c>
      <c r="J679" s="8">
        <v>281</v>
      </c>
      <c r="K679" s="9">
        <v>42748</v>
      </c>
      <c r="L679" s="2">
        <v>49000000</v>
      </c>
      <c r="M679" s="2" t="s">
        <v>27</v>
      </c>
      <c r="N679" s="2" t="s">
        <v>28</v>
      </c>
      <c r="O679" s="2" t="s">
        <v>28</v>
      </c>
      <c r="P679" s="2">
        <v>0</v>
      </c>
      <c r="Q679" s="2">
        <v>4238809</v>
      </c>
      <c r="R679" s="9">
        <v>44827</v>
      </c>
      <c r="S679" s="2">
        <v>1440</v>
      </c>
      <c r="T679" s="2">
        <v>124</v>
      </c>
      <c r="U679" s="2">
        <v>48</v>
      </c>
      <c r="V679" s="2" t="s">
        <v>29</v>
      </c>
      <c r="W679" s="2">
        <v>2</v>
      </c>
      <c r="X679" s="2" t="s">
        <v>311</v>
      </c>
      <c r="Y679" s="6" t="str" cm="1">
        <f t="array" ref="Y679">_xlfn.IFS(Table1[[#This Row],[Duration in Seconds]]&lt;120,"Very short",Table1[[#This Row],[Duration in Seconds]]&lt;360,"Short",Table1[[#This Row],[Duration in Seconds]]&lt;600,"Medium",Table1[[#This Row],[Duration in Seconds]]&lt;1800,"Long",Table1[[#This Row],[Duration in Seconds]]&gt;1800,"Very Long")</f>
        <v>Short</v>
      </c>
    </row>
    <row r="680" spans="1:25" x14ac:dyDescent="0.3">
      <c r="A680" s="18" t="s">
        <v>2609</v>
      </c>
      <c r="B680" s="54">
        <v>85209</v>
      </c>
      <c r="C680" s="21" t="s">
        <v>2610</v>
      </c>
      <c r="D680" s="21" t="s">
        <v>2611</v>
      </c>
      <c r="E680" s="21" t="s">
        <v>2612</v>
      </c>
      <c r="F680" s="21" t="s">
        <v>86</v>
      </c>
      <c r="G680" s="6">
        <v>1780000</v>
      </c>
      <c r="H680" s="6">
        <v>518336680</v>
      </c>
      <c r="I680" s="15">
        <v>9.6643518518518511E-3</v>
      </c>
      <c r="J680" s="8">
        <v>835</v>
      </c>
      <c r="K680" s="9">
        <v>44818</v>
      </c>
      <c r="L680" s="6">
        <v>1100</v>
      </c>
      <c r="M680" s="21" t="s">
        <v>27</v>
      </c>
      <c r="N680" s="21" t="s">
        <v>28</v>
      </c>
      <c r="O680" s="21" t="s">
        <v>28</v>
      </c>
      <c r="P680" s="21">
        <v>1</v>
      </c>
      <c r="Q680" s="6">
        <v>97</v>
      </c>
      <c r="R680" s="9">
        <v>44824</v>
      </c>
      <c r="S680" s="6">
        <v>1080</v>
      </c>
      <c r="T680" s="6">
        <v>2494</v>
      </c>
      <c r="U680" s="6">
        <v>81</v>
      </c>
      <c r="V680" s="21" t="s">
        <v>29</v>
      </c>
      <c r="W680" s="6">
        <v>3</v>
      </c>
      <c r="X680" s="2" t="s">
        <v>2835</v>
      </c>
      <c r="Y680" s="6" t="str" cm="1">
        <f t="array" ref="Y680">_xlfn.IFS(Table1[[#This Row],[Duration in Seconds]]&lt;120,"Very short",Table1[[#This Row],[Duration in Seconds]]&lt;360,"Short",Table1[[#This Row],[Duration in Seconds]]&lt;600,"Medium",Table1[[#This Row],[Duration in Seconds]]&lt;1800,"Long",Table1[[#This Row],[Duration in Seconds]]&gt;1800,"Very Long")</f>
        <v>Long</v>
      </c>
    </row>
    <row r="681" spans="1:25" x14ac:dyDescent="0.3">
      <c r="A681" s="18" t="s">
        <v>279</v>
      </c>
      <c r="B681" s="54">
        <v>12543630</v>
      </c>
      <c r="C681" s="2" t="s">
        <v>280</v>
      </c>
      <c r="D681" s="2" t="s">
        <v>281</v>
      </c>
      <c r="E681" s="2" t="s">
        <v>282</v>
      </c>
      <c r="F681" s="2" t="s">
        <v>54</v>
      </c>
      <c r="G681" s="2">
        <v>2490000</v>
      </c>
      <c r="H681" s="2">
        <v>335872608</v>
      </c>
      <c r="I681" s="15">
        <v>4.5717592592592589E-3</v>
      </c>
      <c r="J681" s="8">
        <v>395</v>
      </c>
      <c r="K681" s="9">
        <v>44464</v>
      </c>
      <c r="L681" s="2">
        <v>460000</v>
      </c>
      <c r="M681" s="2" t="s">
        <v>27</v>
      </c>
      <c r="N681" s="2" t="s">
        <v>29</v>
      </c>
      <c r="O681" s="2" t="s">
        <v>28</v>
      </c>
      <c r="P681" s="2">
        <v>1</v>
      </c>
      <c r="Q681" s="2">
        <v>25000</v>
      </c>
      <c r="R681" s="9">
        <v>44818</v>
      </c>
      <c r="S681" s="2">
        <v>1080</v>
      </c>
      <c r="T681" s="2">
        <v>14000</v>
      </c>
      <c r="U681" s="2">
        <v>7</v>
      </c>
      <c r="V681" s="2" t="s">
        <v>29</v>
      </c>
      <c r="W681" s="2">
        <v>0</v>
      </c>
      <c r="X681" s="2" t="s">
        <v>30</v>
      </c>
      <c r="Y681" s="6" t="str" cm="1">
        <f t="array" ref="Y681">_xlfn.IFS(Table1[[#This Row],[Duration in Seconds]]&lt;120,"Very short",Table1[[#This Row],[Duration in Seconds]]&lt;360,"Short",Table1[[#This Row],[Duration in Seconds]]&lt;600,"Medium",Table1[[#This Row],[Duration in Seconds]]&lt;1800,"Long",Table1[[#This Row],[Duration in Seconds]]&gt;1800,"Very Long")</f>
        <v>Medium</v>
      </c>
    </row>
    <row r="682" spans="1:25" x14ac:dyDescent="0.3">
      <c r="A682" s="18" t="s">
        <v>1190</v>
      </c>
      <c r="B682" s="54">
        <v>7503687</v>
      </c>
      <c r="C682" s="2" t="s">
        <v>1191</v>
      </c>
      <c r="D682" s="2" t="s">
        <v>1192</v>
      </c>
      <c r="E682" s="2" t="s">
        <v>1193</v>
      </c>
      <c r="F682" s="2" t="s">
        <v>54</v>
      </c>
      <c r="G682" s="6">
        <v>12100000</v>
      </c>
      <c r="H682" s="6">
        <v>4450875704</v>
      </c>
      <c r="I682" s="15">
        <v>1.2453703703703703E-2</v>
      </c>
      <c r="J682" s="8">
        <v>1076</v>
      </c>
      <c r="K682" s="9">
        <v>44784</v>
      </c>
      <c r="L682" s="6">
        <v>119000</v>
      </c>
      <c r="M682" s="2" t="s">
        <v>27</v>
      </c>
      <c r="N682" s="2" t="s">
        <v>28</v>
      </c>
      <c r="O682" s="2" t="s">
        <v>28</v>
      </c>
      <c r="P682" s="2">
        <v>0</v>
      </c>
      <c r="Q682" s="6">
        <v>6449</v>
      </c>
      <c r="R682" s="9">
        <v>44829</v>
      </c>
      <c r="S682" s="2">
        <v>1080</v>
      </c>
      <c r="T682" s="6">
        <v>3539</v>
      </c>
      <c r="U682" s="6">
        <v>65</v>
      </c>
      <c r="V682" s="2" t="s">
        <v>29</v>
      </c>
      <c r="W682" s="2">
        <v>0</v>
      </c>
      <c r="X682" s="2" t="s">
        <v>1425</v>
      </c>
      <c r="Y682" s="6" t="str" cm="1">
        <f t="array" ref="Y682">_xlfn.IFS(Table1[[#This Row],[Duration in Seconds]]&lt;120,"Very short",Table1[[#This Row],[Duration in Seconds]]&lt;360,"Short",Table1[[#This Row],[Duration in Seconds]]&lt;600,"Medium",Table1[[#This Row],[Duration in Seconds]]&lt;1800,"Long",Table1[[#This Row],[Duration in Seconds]]&gt;1800,"Very Long")</f>
        <v>Long</v>
      </c>
    </row>
    <row r="683" spans="1:25" x14ac:dyDescent="0.3">
      <c r="A683" s="18" t="s">
        <v>2979</v>
      </c>
      <c r="B683" s="54">
        <v>21751203</v>
      </c>
      <c r="C683" s="2" t="s">
        <v>1257</v>
      </c>
      <c r="D683" s="2" t="s">
        <v>330</v>
      </c>
      <c r="E683" s="2" t="s">
        <v>331</v>
      </c>
      <c r="F683" s="2" t="s">
        <v>26</v>
      </c>
      <c r="G683" s="6">
        <v>25600000</v>
      </c>
      <c r="H683" s="6">
        <v>4421362480</v>
      </c>
      <c r="I683" s="15">
        <v>2.8472222222222219E-3</v>
      </c>
      <c r="J683" s="8">
        <v>246</v>
      </c>
      <c r="K683" s="9">
        <v>44024</v>
      </c>
      <c r="L683" s="6">
        <v>2300000</v>
      </c>
      <c r="M683" s="2" t="s">
        <v>73</v>
      </c>
      <c r="N683" s="2" t="s">
        <v>28</v>
      </c>
      <c r="O683" s="2" t="s">
        <v>28</v>
      </c>
      <c r="P683" s="2">
        <v>3</v>
      </c>
      <c r="Q683" s="6">
        <v>145843</v>
      </c>
      <c r="R683" s="9">
        <v>44829</v>
      </c>
      <c r="S683" s="2">
        <v>1080</v>
      </c>
      <c r="T683" s="6">
        <v>186</v>
      </c>
      <c r="U683" s="6">
        <v>13</v>
      </c>
      <c r="V683" s="2" t="s">
        <v>29</v>
      </c>
      <c r="W683" s="2">
        <v>2</v>
      </c>
      <c r="X683" s="2" t="s">
        <v>1425</v>
      </c>
      <c r="Y683" s="6" t="str" cm="1">
        <f t="array" ref="Y683">_xlfn.IFS(Table1[[#This Row],[Duration in Seconds]]&lt;120,"Very short",Table1[[#This Row],[Duration in Seconds]]&lt;360,"Short",Table1[[#This Row],[Duration in Seconds]]&lt;600,"Medium",Table1[[#This Row],[Duration in Seconds]]&lt;1800,"Long",Table1[[#This Row],[Duration in Seconds]]&gt;1800,"Very Long")</f>
        <v>Short</v>
      </c>
    </row>
    <row r="684" spans="1:25" x14ac:dyDescent="0.3">
      <c r="A684" s="18" t="s">
        <v>2775</v>
      </c>
      <c r="B684" s="54">
        <v>16779</v>
      </c>
      <c r="C684" s="21" t="s">
        <v>2776</v>
      </c>
      <c r="D684" s="21" t="s">
        <v>2777</v>
      </c>
      <c r="E684" s="21" t="s">
        <v>2778</v>
      </c>
      <c r="F684" s="21" t="s">
        <v>86</v>
      </c>
      <c r="G684" s="6">
        <v>62100</v>
      </c>
      <c r="H684" s="6">
        <v>4825784</v>
      </c>
      <c r="I684" s="15">
        <v>1.667824074074074E-2</v>
      </c>
      <c r="J684" s="8">
        <v>1441</v>
      </c>
      <c r="K684" s="9">
        <v>44819</v>
      </c>
      <c r="L684" s="6">
        <v>185</v>
      </c>
      <c r="M684" s="21" t="s">
        <v>27</v>
      </c>
      <c r="N684" s="21" t="s">
        <v>29</v>
      </c>
      <c r="O684" s="21" t="s">
        <v>28</v>
      </c>
      <c r="P684" s="21">
        <v>1</v>
      </c>
      <c r="Q684" s="6">
        <v>70</v>
      </c>
      <c r="R684" s="9">
        <v>44825</v>
      </c>
      <c r="S684" s="6">
        <v>2160</v>
      </c>
      <c r="T684" s="6">
        <v>103</v>
      </c>
      <c r="U684" s="6">
        <v>21</v>
      </c>
      <c r="V684" s="21" t="s">
        <v>29</v>
      </c>
      <c r="W684" s="6">
        <v>0</v>
      </c>
      <c r="X684" s="2" t="s">
        <v>2835</v>
      </c>
      <c r="Y684" s="6" t="str" cm="1">
        <f t="array" ref="Y684">_xlfn.IFS(Table1[[#This Row],[Duration in Seconds]]&lt;120,"Very short",Table1[[#This Row],[Duration in Seconds]]&lt;360,"Short",Table1[[#This Row],[Duration in Seconds]]&lt;600,"Medium",Table1[[#This Row],[Duration in Seconds]]&lt;1800,"Long",Table1[[#This Row],[Duration in Seconds]]&gt;1800,"Very Long")</f>
        <v>Long</v>
      </c>
    </row>
    <row r="685" spans="1:25" x14ac:dyDescent="0.3">
      <c r="A685" s="18" t="s">
        <v>1421</v>
      </c>
      <c r="B685" s="54">
        <v>4333927</v>
      </c>
      <c r="C685" s="2" t="s">
        <v>1422</v>
      </c>
      <c r="D685" s="2" t="s">
        <v>1423</v>
      </c>
      <c r="E685" s="2" t="s">
        <v>1424</v>
      </c>
      <c r="F685" s="2" t="s">
        <v>26</v>
      </c>
      <c r="G685" s="6">
        <v>131000</v>
      </c>
      <c r="H685" s="6">
        <v>10965235</v>
      </c>
      <c r="I685" s="15">
        <v>3.8194444444444443E-3</v>
      </c>
      <c r="J685" s="8">
        <v>330</v>
      </c>
      <c r="K685" s="9">
        <v>44244</v>
      </c>
      <c r="L685" s="6">
        <v>135000</v>
      </c>
      <c r="M685" s="2" t="s">
        <v>27</v>
      </c>
      <c r="N685" s="2" t="s">
        <v>28</v>
      </c>
      <c r="O685" s="2" t="s">
        <v>28</v>
      </c>
      <c r="P685" s="2">
        <v>2</v>
      </c>
      <c r="Q685" s="6">
        <v>4852</v>
      </c>
      <c r="R685" s="9">
        <v>44828</v>
      </c>
      <c r="S685" s="2">
        <v>1080</v>
      </c>
      <c r="T685" s="6">
        <v>26</v>
      </c>
      <c r="U685" s="6">
        <v>3</v>
      </c>
      <c r="V685" s="2" t="s">
        <v>29</v>
      </c>
      <c r="W685" s="2">
        <v>0</v>
      </c>
      <c r="X685" s="2" t="s">
        <v>1425</v>
      </c>
      <c r="Y685" s="6" t="str" cm="1">
        <f t="array" ref="Y685">_xlfn.IFS(Table1[[#This Row],[Duration in Seconds]]&lt;120,"Very short",Table1[[#This Row],[Duration in Seconds]]&lt;360,"Short",Table1[[#This Row],[Duration in Seconds]]&lt;600,"Medium",Table1[[#This Row],[Duration in Seconds]]&lt;1800,"Long",Table1[[#This Row],[Duration in Seconds]]&gt;1800,"Very Long")</f>
        <v>Short</v>
      </c>
    </row>
    <row r="686" spans="1:25" x14ac:dyDescent="0.3">
      <c r="A686" s="18" t="s">
        <v>152</v>
      </c>
      <c r="B686" s="54">
        <v>48389069</v>
      </c>
      <c r="C686" s="2" t="s">
        <v>153</v>
      </c>
      <c r="D686" s="2" t="s">
        <v>154</v>
      </c>
      <c r="E686" s="2" t="s">
        <v>155</v>
      </c>
      <c r="F686" s="2" t="s">
        <v>86</v>
      </c>
      <c r="G686" s="2">
        <v>8460000</v>
      </c>
      <c r="H686" s="2">
        <v>1313781853</v>
      </c>
      <c r="I686" s="15">
        <v>1.1817129629629629E-2</v>
      </c>
      <c r="J686" s="8">
        <v>1021</v>
      </c>
      <c r="K686" s="9">
        <v>43569</v>
      </c>
      <c r="L686" s="2">
        <v>972000</v>
      </c>
      <c r="M686" s="2" t="s">
        <v>39</v>
      </c>
      <c r="N686" s="2" t="s">
        <v>29</v>
      </c>
      <c r="O686" s="2" t="s">
        <v>28</v>
      </c>
      <c r="P686" s="2">
        <v>0</v>
      </c>
      <c r="Q686" s="2">
        <v>32961</v>
      </c>
      <c r="R686" s="9">
        <v>44467</v>
      </c>
      <c r="S686" s="2">
        <v>1080</v>
      </c>
      <c r="T686" s="2">
        <v>116</v>
      </c>
      <c r="U686" s="2">
        <v>7</v>
      </c>
      <c r="V686" s="2" t="s">
        <v>29</v>
      </c>
      <c r="W686" s="2">
        <v>0</v>
      </c>
      <c r="X686" s="2" t="s">
        <v>30</v>
      </c>
      <c r="Y686" s="6" t="str" cm="1">
        <f t="array" ref="Y686">_xlfn.IFS(Table1[[#This Row],[Duration in Seconds]]&lt;120,"Very short",Table1[[#This Row],[Duration in Seconds]]&lt;360,"Short",Table1[[#This Row],[Duration in Seconds]]&lt;600,"Medium",Table1[[#This Row],[Duration in Seconds]]&lt;1800,"Long",Table1[[#This Row],[Duration in Seconds]]&gt;1800,"Very Long")</f>
        <v>Long</v>
      </c>
    </row>
    <row r="687" spans="1:25" x14ac:dyDescent="0.3">
      <c r="A687" s="18" t="s">
        <v>2091</v>
      </c>
      <c r="B687" s="54">
        <v>1392965</v>
      </c>
      <c r="C687" s="2" t="s">
        <v>2092</v>
      </c>
      <c r="D687" s="2" t="s">
        <v>2093</v>
      </c>
      <c r="E687" s="2" t="s">
        <v>2094</v>
      </c>
      <c r="F687" s="2" t="s">
        <v>26</v>
      </c>
      <c r="G687" s="2">
        <v>39200</v>
      </c>
      <c r="H687" s="6">
        <v>13008506</v>
      </c>
      <c r="I687" s="15">
        <v>9.6296296296296303E-3</v>
      </c>
      <c r="J687" s="8">
        <v>832</v>
      </c>
      <c r="K687" s="22">
        <v>43121</v>
      </c>
      <c r="L687" s="2">
        <v>19000</v>
      </c>
      <c r="M687" s="2" t="s">
        <v>73</v>
      </c>
      <c r="N687" s="2" t="s">
        <v>29</v>
      </c>
      <c r="O687" s="2" t="s">
        <v>28</v>
      </c>
      <c r="P687" s="2">
        <v>0</v>
      </c>
      <c r="Q687" s="2">
        <v>3000</v>
      </c>
      <c r="R687" s="9">
        <v>44822</v>
      </c>
      <c r="S687" s="2">
        <v>2160</v>
      </c>
      <c r="T687" s="2">
        <v>249</v>
      </c>
      <c r="U687" s="2">
        <v>9</v>
      </c>
      <c r="V687" s="2" t="s">
        <v>29</v>
      </c>
      <c r="W687" s="2">
        <v>1</v>
      </c>
      <c r="X687" s="2" t="s">
        <v>2195</v>
      </c>
      <c r="Y687" s="6" t="str" cm="1">
        <f t="array" ref="Y687">_xlfn.IFS(Table1[[#This Row],[Duration in Seconds]]&lt;120,"Very short",Table1[[#This Row],[Duration in Seconds]]&lt;360,"Short",Table1[[#This Row],[Duration in Seconds]]&lt;600,"Medium",Table1[[#This Row],[Duration in Seconds]]&lt;1800,"Long",Table1[[#This Row],[Duration in Seconds]]&gt;1800,"Very Long")</f>
        <v>Long</v>
      </c>
    </row>
    <row r="688" spans="1:25" x14ac:dyDescent="0.3">
      <c r="A688" s="18" t="s">
        <v>2121</v>
      </c>
      <c r="B688" s="54">
        <v>2317664</v>
      </c>
      <c r="C688" s="2" t="s">
        <v>3045</v>
      </c>
      <c r="D688" s="2" t="s">
        <v>1993</v>
      </c>
      <c r="E688" s="2" t="s">
        <v>1994</v>
      </c>
      <c r="F688" s="2" t="s">
        <v>26</v>
      </c>
      <c r="G688" s="2">
        <v>296000</v>
      </c>
      <c r="H688" s="6">
        <v>21590103</v>
      </c>
      <c r="I688" s="15">
        <v>6.7708333333333336E-3</v>
      </c>
      <c r="J688" s="8">
        <v>585</v>
      </c>
      <c r="K688" s="22">
        <v>40400</v>
      </c>
      <c r="L688" s="2">
        <v>24000</v>
      </c>
      <c r="M688" s="2" t="s">
        <v>27</v>
      </c>
      <c r="N688" s="2" t="s">
        <v>28</v>
      </c>
      <c r="O688" s="2" t="s">
        <v>28</v>
      </c>
      <c r="P688" s="2">
        <v>1</v>
      </c>
      <c r="Q688" s="2">
        <v>327</v>
      </c>
      <c r="R688" s="9">
        <v>44827</v>
      </c>
      <c r="S688" s="2">
        <v>720</v>
      </c>
      <c r="T688" s="2">
        <v>383</v>
      </c>
      <c r="U688" s="2">
        <v>28</v>
      </c>
      <c r="V688" s="2" t="s">
        <v>29</v>
      </c>
      <c r="W688" s="2">
        <v>3</v>
      </c>
      <c r="X688" s="2" t="s">
        <v>2195</v>
      </c>
      <c r="Y688" s="6" t="str" cm="1">
        <f t="array" ref="Y688">_xlfn.IFS(Table1[[#This Row],[Duration in Seconds]]&lt;120,"Very short",Table1[[#This Row],[Duration in Seconds]]&lt;360,"Short",Table1[[#This Row],[Duration in Seconds]]&lt;600,"Medium",Table1[[#This Row],[Duration in Seconds]]&lt;1800,"Long",Table1[[#This Row],[Duration in Seconds]]&gt;1800,"Very Long")</f>
        <v>Medium</v>
      </c>
    </row>
    <row r="689" spans="1:25" x14ac:dyDescent="0.3">
      <c r="A689" s="18" t="s">
        <v>1387</v>
      </c>
      <c r="B689" s="54">
        <v>7719332</v>
      </c>
      <c r="C689" s="2" t="s">
        <v>1388</v>
      </c>
      <c r="D689" s="2" t="s">
        <v>1389</v>
      </c>
      <c r="E689" s="2" t="s">
        <v>1390</v>
      </c>
      <c r="F689" s="2" t="s">
        <v>54</v>
      </c>
      <c r="G689" s="6">
        <v>7280000</v>
      </c>
      <c r="H689" s="6">
        <v>1649099512</v>
      </c>
      <c r="I689" s="15">
        <v>9.386574074074075E-3</v>
      </c>
      <c r="J689" s="8">
        <v>811</v>
      </c>
      <c r="K689" s="9">
        <v>44820</v>
      </c>
      <c r="L689" s="6">
        <v>486000</v>
      </c>
      <c r="M689" s="2" t="s">
        <v>73</v>
      </c>
      <c r="N689" s="2" t="s">
        <v>28</v>
      </c>
      <c r="O689" s="2" t="s">
        <v>28</v>
      </c>
      <c r="P689" s="2">
        <v>0</v>
      </c>
      <c r="Q689" s="6">
        <v>13872</v>
      </c>
      <c r="R689" s="9">
        <v>44829</v>
      </c>
      <c r="S689" s="2">
        <v>1080</v>
      </c>
      <c r="T689" s="6">
        <v>150</v>
      </c>
      <c r="U689" s="6">
        <v>6</v>
      </c>
      <c r="V689" s="2" t="s">
        <v>29</v>
      </c>
      <c r="W689" s="2">
        <v>0</v>
      </c>
      <c r="X689" s="2" t="s">
        <v>1425</v>
      </c>
      <c r="Y689" s="6" t="str" cm="1">
        <f t="array" ref="Y689">_xlfn.IFS(Table1[[#This Row],[Duration in Seconds]]&lt;120,"Very short",Table1[[#This Row],[Duration in Seconds]]&lt;360,"Short",Table1[[#This Row],[Duration in Seconds]]&lt;600,"Medium",Table1[[#This Row],[Duration in Seconds]]&lt;1800,"Long",Table1[[#This Row],[Duration in Seconds]]&gt;1800,"Very Long")</f>
        <v>Long</v>
      </c>
    </row>
    <row r="690" spans="1:25" x14ac:dyDescent="0.3">
      <c r="A690" s="18" t="s">
        <v>2699</v>
      </c>
      <c r="B690" s="54">
        <v>81330</v>
      </c>
      <c r="C690" s="21" t="s">
        <v>2700</v>
      </c>
      <c r="D690" s="21" t="s">
        <v>2701</v>
      </c>
      <c r="E690" s="21" t="s">
        <v>2702</v>
      </c>
      <c r="F690" s="21" t="s">
        <v>86</v>
      </c>
      <c r="G690" s="6">
        <v>191000</v>
      </c>
      <c r="H690" s="6">
        <v>40872438</v>
      </c>
      <c r="I690" s="15">
        <v>2.6076388888888885E-2</v>
      </c>
      <c r="J690" s="8">
        <v>2253</v>
      </c>
      <c r="K690" s="9">
        <v>44819</v>
      </c>
      <c r="L690" s="6">
        <v>1400</v>
      </c>
      <c r="M690" s="21" t="s">
        <v>2565</v>
      </c>
      <c r="N690" s="21" t="s">
        <v>29</v>
      </c>
      <c r="O690" s="21" t="s">
        <v>28</v>
      </c>
      <c r="P690" s="21">
        <v>1</v>
      </c>
      <c r="Q690" s="6">
        <v>119</v>
      </c>
      <c r="R690" s="9">
        <v>44827</v>
      </c>
      <c r="S690" s="6">
        <v>1440</v>
      </c>
      <c r="T690" s="6">
        <v>273</v>
      </c>
      <c r="U690" s="6">
        <v>5</v>
      </c>
      <c r="V690" s="21" t="s">
        <v>29</v>
      </c>
      <c r="W690" s="6">
        <v>0</v>
      </c>
      <c r="X690" s="2" t="s">
        <v>2835</v>
      </c>
      <c r="Y690" s="6" t="str" cm="1">
        <f t="array" ref="Y690">_xlfn.IFS(Table1[[#This Row],[Duration in Seconds]]&lt;120,"Very short",Table1[[#This Row],[Duration in Seconds]]&lt;360,"Short",Table1[[#This Row],[Duration in Seconds]]&lt;600,"Medium",Table1[[#This Row],[Duration in Seconds]]&lt;1800,"Long",Table1[[#This Row],[Duration in Seconds]]&gt;1800,"Very Long")</f>
        <v>Very Long</v>
      </c>
    </row>
    <row r="691" spans="1:25" x14ac:dyDescent="0.3">
      <c r="A691" s="18" t="s">
        <v>509</v>
      </c>
      <c r="B691" s="54">
        <v>29029638</v>
      </c>
      <c r="C691" s="2" t="s">
        <v>510</v>
      </c>
      <c r="D691" s="2" t="s">
        <v>511</v>
      </c>
      <c r="E691" s="2" t="s">
        <v>512</v>
      </c>
      <c r="F691" s="2" t="s">
        <v>26</v>
      </c>
      <c r="G691" s="2">
        <v>1000000</v>
      </c>
      <c r="H691" s="2">
        <v>262139449</v>
      </c>
      <c r="I691" s="15">
        <v>1.6354166666666666E-2</v>
      </c>
      <c r="J691" s="8">
        <v>1413</v>
      </c>
      <c r="K691" s="9">
        <v>44286</v>
      </c>
      <c r="L691" s="2">
        <v>231000</v>
      </c>
      <c r="M691" s="2" t="s">
        <v>73</v>
      </c>
      <c r="N691" s="2" t="s">
        <v>29</v>
      </c>
      <c r="O691" s="2" t="s">
        <v>28</v>
      </c>
      <c r="P691" s="2">
        <v>0</v>
      </c>
      <c r="Q691" s="2">
        <v>11551</v>
      </c>
      <c r="R691" s="9">
        <v>44827</v>
      </c>
      <c r="S691" s="2">
        <v>1080</v>
      </c>
      <c r="T691" s="2">
        <v>775</v>
      </c>
      <c r="U691" s="2">
        <v>60</v>
      </c>
      <c r="V691" s="2" t="s">
        <v>29</v>
      </c>
      <c r="W691" s="2">
        <v>3</v>
      </c>
      <c r="X691" s="2" t="s">
        <v>311</v>
      </c>
      <c r="Y691" s="6" t="str" cm="1">
        <f t="array" ref="Y691">_xlfn.IFS(Table1[[#This Row],[Duration in Seconds]]&lt;120,"Very short",Table1[[#This Row],[Duration in Seconds]]&lt;360,"Short",Table1[[#This Row],[Duration in Seconds]]&lt;600,"Medium",Table1[[#This Row],[Duration in Seconds]]&lt;1800,"Long",Table1[[#This Row],[Duration in Seconds]]&gt;1800,"Very Long")</f>
        <v>Long</v>
      </c>
    </row>
    <row r="692" spans="1:25" x14ac:dyDescent="0.3">
      <c r="A692" s="18" t="s">
        <v>2927</v>
      </c>
      <c r="B692" s="54">
        <v>777085</v>
      </c>
      <c r="C692" s="2" t="s">
        <v>2928</v>
      </c>
      <c r="D692" s="2" t="s">
        <v>2929</v>
      </c>
      <c r="E692" s="2" t="s">
        <v>2930</v>
      </c>
      <c r="F692" s="2" t="s">
        <v>26</v>
      </c>
      <c r="G692" s="2">
        <v>2270000</v>
      </c>
      <c r="H692" s="2">
        <v>268584946</v>
      </c>
      <c r="I692" s="15">
        <v>7.013888888888889E-3</v>
      </c>
      <c r="J692" s="8">
        <v>606</v>
      </c>
      <c r="K692" s="9">
        <v>44547</v>
      </c>
      <c r="L692" s="2">
        <v>58000</v>
      </c>
      <c r="M692" s="2" t="s">
        <v>2565</v>
      </c>
      <c r="N692" s="2" t="s">
        <v>29</v>
      </c>
      <c r="O692" s="2" t="s">
        <v>28</v>
      </c>
      <c r="P692" s="2">
        <v>0</v>
      </c>
      <c r="Q692" s="2">
        <v>1011</v>
      </c>
      <c r="R692" s="9">
        <v>44824</v>
      </c>
      <c r="S692" s="2">
        <v>2160</v>
      </c>
      <c r="T692" s="2">
        <v>113</v>
      </c>
      <c r="U692" s="2">
        <v>17</v>
      </c>
      <c r="V692" s="2" t="s">
        <v>29</v>
      </c>
      <c r="W692" s="2">
        <v>0</v>
      </c>
      <c r="X692" s="2" t="s">
        <v>2973</v>
      </c>
      <c r="Y692" s="6" t="str" cm="1">
        <f t="array" ref="Y692">_xlfn.IFS(Table1[[#This Row],[Duration in Seconds]]&lt;120,"Very short",Table1[[#This Row],[Duration in Seconds]]&lt;360,"Short",Table1[[#This Row],[Duration in Seconds]]&lt;600,"Medium",Table1[[#This Row],[Duration in Seconds]]&lt;1800,"Long",Table1[[#This Row],[Duration in Seconds]]&gt;1800,"Very Long")</f>
        <v>Long</v>
      </c>
    </row>
    <row r="693" spans="1:25" x14ac:dyDescent="0.3">
      <c r="A693" s="18" t="s">
        <v>2683</v>
      </c>
      <c r="B693" s="54">
        <v>74932</v>
      </c>
      <c r="C693" s="21" t="s">
        <v>2684</v>
      </c>
      <c r="D693" s="21" t="s">
        <v>2685</v>
      </c>
      <c r="E693" s="21" t="s">
        <v>2686</v>
      </c>
      <c r="F693" s="21" t="s">
        <v>26</v>
      </c>
      <c r="G693" s="6">
        <v>1610000</v>
      </c>
      <c r="H693" s="6">
        <v>162615735</v>
      </c>
      <c r="I693" s="15">
        <v>3.6921296296296298E-3</v>
      </c>
      <c r="J693" s="8">
        <v>319</v>
      </c>
      <c r="K693" s="9">
        <v>44819</v>
      </c>
      <c r="L693" s="6">
        <v>2000</v>
      </c>
      <c r="M693" s="21" t="s">
        <v>2565</v>
      </c>
      <c r="N693" s="21" t="s">
        <v>29</v>
      </c>
      <c r="O693" s="21" t="s">
        <v>28</v>
      </c>
      <c r="P693" s="21">
        <v>1</v>
      </c>
      <c r="Q693" s="6">
        <v>65</v>
      </c>
      <c r="R693" s="9">
        <v>44826</v>
      </c>
      <c r="S693" s="6">
        <v>1080</v>
      </c>
      <c r="T693" s="6">
        <v>550</v>
      </c>
      <c r="U693" s="6">
        <v>33</v>
      </c>
      <c r="V693" s="21" t="s">
        <v>29</v>
      </c>
      <c r="W693" s="6">
        <v>4</v>
      </c>
      <c r="X693" s="2" t="s">
        <v>2835</v>
      </c>
      <c r="Y693" s="6" t="str" cm="1">
        <f t="array" ref="Y693">_xlfn.IFS(Table1[[#This Row],[Duration in Seconds]]&lt;120,"Very short",Table1[[#This Row],[Duration in Seconds]]&lt;360,"Short",Table1[[#This Row],[Duration in Seconds]]&lt;600,"Medium",Table1[[#This Row],[Duration in Seconds]]&lt;1800,"Long",Table1[[#This Row],[Duration in Seconds]]&gt;1800,"Very Long")</f>
        <v>Short</v>
      </c>
    </row>
    <row r="694" spans="1:25" x14ac:dyDescent="0.3">
      <c r="A694" s="18" t="s">
        <v>2751</v>
      </c>
      <c r="B694" s="54">
        <v>450390</v>
      </c>
      <c r="C694" s="21" t="s">
        <v>2752</v>
      </c>
      <c r="D694" s="21" t="s">
        <v>2753</v>
      </c>
      <c r="E694" s="21" t="s">
        <v>2754</v>
      </c>
      <c r="F694" s="21" t="s">
        <v>26</v>
      </c>
      <c r="G694" s="6">
        <v>1850000</v>
      </c>
      <c r="H694" s="6">
        <v>479413407</v>
      </c>
      <c r="I694" s="15">
        <v>1.0763888888888891E-2</v>
      </c>
      <c r="J694" s="8">
        <v>930</v>
      </c>
      <c r="K694" s="9">
        <v>44817</v>
      </c>
      <c r="L694" s="6">
        <v>16000</v>
      </c>
      <c r="M694" s="21" t="s">
        <v>2565</v>
      </c>
      <c r="N694" s="21" t="s">
        <v>29</v>
      </c>
      <c r="O694" s="21" t="s">
        <v>28</v>
      </c>
      <c r="P694" s="21">
        <v>1</v>
      </c>
      <c r="Q694" s="6">
        <v>260</v>
      </c>
      <c r="R694" s="9">
        <v>44824</v>
      </c>
      <c r="S694" s="6">
        <v>1080</v>
      </c>
      <c r="T694" s="6">
        <v>438</v>
      </c>
      <c r="U694" s="6">
        <v>32</v>
      </c>
      <c r="V694" s="21" t="s">
        <v>29</v>
      </c>
      <c r="W694" s="6">
        <v>11</v>
      </c>
      <c r="X694" s="2" t="s">
        <v>2835</v>
      </c>
      <c r="Y694" s="6" t="str" cm="1">
        <f t="array" ref="Y694">_xlfn.IFS(Table1[[#This Row],[Duration in Seconds]]&lt;120,"Very short",Table1[[#This Row],[Duration in Seconds]]&lt;360,"Short",Table1[[#This Row],[Duration in Seconds]]&lt;600,"Medium",Table1[[#This Row],[Duration in Seconds]]&lt;1800,"Long",Table1[[#This Row],[Duration in Seconds]]&gt;1800,"Very Long")</f>
        <v>Long</v>
      </c>
    </row>
    <row r="695" spans="1:25" x14ac:dyDescent="0.3">
      <c r="A695" s="18" t="s">
        <v>2842</v>
      </c>
      <c r="B695" s="54">
        <v>14515</v>
      </c>
      <c r="C695" s="2" t="s">
        <v>2843</v>
      </c>
      <c r="D695" s="2" t="s">
        <v>2838</v>
      </c>
      <c r="E695" s="2" t="s">
        <v>2839</v>
      </c>
      <c r="F695" s="2" t="s">
        <v>26</v>
      </c>
      <c r="G695" s="2">
        <v>254000</v>
      </c>
      <c r="H695" s="2">
        <v>22451639</v>
      </c>
      <c r="I695" s="15">
        <v>1.0555555555555554E-2</v>
      </c>
      <c r="J695" s="8">
        <v>912</v>
      </c>
      <c r="K695" s="9">
        <v>44648</v>
      </c>
      <c r="L695" s="2">
        <v>664</v>
      </c>
      <c r="M695" s="2" t="s">
        <v>27</v>
      </c>
      <c r="N695" s="2" t="s">
        <v>28</v>
      </c>
      <c r="O695" s="2" t="s">
        <v>28</v>
      </c>
      <c r="P695" s="2">
        <v>0</v>
      </c>
      <c r="Q695" s="2">
        <v>47</v>
      </c>
      <c r="R695" s="9">
        <v>44814</v>
      </c>
      <c r="S695" s="2">
        <v>720</v>
      </c>
      <c r="T695" s="2">
        <v>1686</v>
      </c>
      <c r="U695" s="2">
        <v>64</v>
      </c>
      <c r="V695" s="2" t="s">
        <v>29</v>
      </c>
      <c r="W695" s="2">
        <v>3</v>
      </c>
      <c r="X695" s="2" t="s">
        <v>2973</v>
      </c>
      <c r="Y695" s="6" t="str" cm="1">
        <f t="array" ref="Y695">_xlfn.IFS(Table1[[#This Row],[Duration in Seconds]]&lt;120,"Very short",Table1[[#This Row],[Duration in Seconds]]&lt;360,"Short",Table1[[#This Row],[Duration in Seconds]]&lt;600,"Medium",Table1[[#This Row],[Duration in Seconds]]&lt;1800,"Long",Table1[[#This Row],[Duration in Seconds]]&gt;1800,"Very Long")</f>
        <v>Long</v>
      </c>
    </row>
    <row r="696" spans="1:25" x14ac:dyDescent="0.3">
      <c r="A696" s="18" t="s">
        <v>2566</v>
      </c>
      <c r="B696" s="54">
        <v>89776</v>
      </c>
      <c r="C696" s="21" t="s">
        <v>2567</v>
      </c>
      <c r="D696" s="21" t="s">
        <v>2568</v>
      </c>
      <c r="E696" s="21" t="s">
        <v>2569</v>
      </c>
      <c r="F696" s="21" t="s">
        <v>26</v>
      </c>
      <c r="G696" s="6">
        <v>67800</v>
      </c>
      <c r="H696" s="6">
        <v>8043618</v>
      </c>
      <c r="I696" s="15">
        <v>1.5243055555555557E-2</v>
      </c>
      <c r="J696" s="8">
        <v>1317</v>
      </c>
      <c r="K696" s="9">
        <v>44810</v>
      </c>
      <c r="L696" s="6">
        <v>1700</v>
      </c>
      <c r="M696" s="21" t="s">
        <v>73</v>
      </c>
      <c r="N696" s="21" t="s">
        <v>29</v>
      </c>
      <c r="O696" s="21" t="s">
        <v>28</v>
      </c>
      <c r="P696" s="21">
        <v>1</v>
      </c>
      <c r="Q696" s="6">
        <v>237</v>
      </c>
      <c r="R696" s="9">
        <v>44827</v>
      </c>
      <c r="S696" s="6">
        <v>1440</v>
      </c>
      <c r="T696" s="6">
        <v>148</v>
      </c>
      <c r="U696" s="6">
        <v>9</v>
      </c>
      <c r="V696" s="21" t="s">
        <v>29</v>
      </c>
      <c r="W696" s="6">
        <v>0</v>
      </c>
      <c r="X696" s="2" t="s">
        <v>2835</v>
      </c>
      <c r="Y696" s="6" t="str" cm="1">
        <f t="array" ref="Y696">_xlfn.IFS(Table1[[#This Row],[Duration in Seconds]]&lt;120,"Very short",Table1[[#This Row],[Duration in Seconds]]&lt;360,"Short",Table1[[#This Row],[Duration in Seconds]]&lt;600,"Medium",Table1[[#This Row],[Duration in Seconds]]&lt;1800,"Long",Table1[[#This Row],[Duration in Seconds]]&gt;1800,"Very Long")</f>
        <v>Long</v>
      </c>
    </row>
    <row r="697" spans="1:25" x14ac:dyDescent="0.3">
      <c r="A697" s="18" t="s">
        <v>59</v>
      </c>
      <c r="B697" s="54">
        <v>15871388</v>
      </c>
      <c r="C697" s="2" t="s">
        <v>60</v>
      </c>
      <c r="D697" s="2" t="s">
        <v>61</v>
      </c>
      <c r="E697" s="2" t="s">
        <v>58</v>
      </c>
      <c r="F697" s="2" t="s">
        <v>26</v>
      </c>
      <c r="G697" s="2">
        <v>1450000</v>
      </c>
      <c r="H697" s="2">
        <v>122411190</v>
      </c>
      <c r="I697" s="15">
        <v>1.3773148148148147E-3</v>
      </c>
      <c r="J697" s="8">
        <v>119</v>
      </c>
      <c r="K697" s="9">
        <v>44307</v>
      </c>
      <c r="L697" s="2">
        <v>692000</v>
      </c>
      <c r="M697" s="2" t="s">
        <v>39</v>
      </c>
      <c r="N697" s="2" t="s">
        <v>28</v>
      </c>
      <c r="O697" s="2" t="s">
        <v>28</v>
      </c>
      <c r="P697" s="2">
        <v>0</v>
      </c>
      <c r="Q697" s="2">
        <v>28415</v>
      </c>
      <c r="R697" s="9">
        <v>44467</v>
      </c>
      <c r="S697" s="2">
        <v>2160</v>
      </c>
      <c r="T697" s="2">
        <v>255</v>
      </c>
      <c r="U697" s="2">
        <v>6</v>
      </c>
      <c r="V697" s="2" t="s">
        <v>29</v>
      </c>
      <c r="W697" s="2">
        <v>0</v>
      </c>
      <c r="X697" s="2" t="s">
        <v>30</v>
      </c>
      <c r="Y697" s="6" t="str" cm="1">
        <f t="array" ref="Y697">_xlfn.IFS(Table1[[#This Row],[Duration in Seconds]]&lt;120,"Very short",Table1[[#This Row],[Duration in Seconds]]&lt;360,"Short",Table1[[#This Row],[Duration in Seconds]]&lt;600,"Medium",Table1[[#This Row],[Duration in Seconds]]&lt;1800,"Long",Table1[[#This Row],[Duration in Seconds]]&gt;1800,"Very Long")</f>
        <v>Very short</v>
      </c>
    </row>
    <row r="698" spans="1:25" x14ac:dyDescent="0.3">
      <c r="A698" s="18" t="s">
        <v>2155</v>
      </c>
      <c r="B698" s="54">
        <v>1852714</v>
      </c>
      <c r="C698" s="2" t="s">
        <v>2156</v>
      </c>
      <c r="D698" s="2" t="s">
        <v>33</v>
      </c>
      <c r="E698" s="2" t="s">
        <v>34</v>
      </c>
      <c r="F698" s="2" t="s">
        <v>26</v>
      </c>
      <c r="G698" s="2">
        <v>2250000</v>
      </c>
      <c r="H698" s="6">
        <v>134771915</v>
      </c>
      <c r="I698" s="15">
        <v>9.2708333333333341E-3</v>
      </c>
      <c r="J698" s="8">
        <v>801</v>
      </c>
      <c r="K698" s="22">
        <v>44738</v>
      </c>
      <c r="L698" s="2">
        <v>46874</v>
      </c>
      <c r="M698" s="2" t="s">
        <v>27</v>
      </c>
      <c r="N698" s="2" t="s">
        <v>28</v>
      </c>
      <c r="O698" s="2" t="s">
        <v>28</v>
      </c>
      <c r="P698" s="2">
        <v>5</v>
      </c>
      <c r="Q698" s="2">
        <v>2700</v>
      </c>
      <c r="R698" s="9">
        <v>44816</v>
      </c>
      <c r="S698" s="2">
        <v>1080</v>
      </c>
      <c r="T698" s="2">
        <v>171</v>
      </c>
      <c r="U698" s="2">
        <v>7</v>
      </c>
      <c r="V698" s="2" t="s">
        <v>28</v>
      </c>
      <c r="W698" s="2">
        <v>8</v>
      </c>
      <c r="X698" s="2" t="s">
        <v>2195</v>
      </c>
      <c r="Y698" s="6" t="str" cm="1">
        <f t="array" ref="Y698">_xlfn.IFS(Table1[[#This Row],[Duration in Seconds]]&lt;120,"Very short",Table1[[#This Row],[Duration in Seconds]]&lt;360,"Short",Table1[[#This Row],[Duration in Seconds]]&lt;600,"Medium",Table1[[#This Row],[Duration in Seconds]]&lt;1800,"Long",Table1[[#This Row],[Duration in Seconds]]&gt;1800,"Very Long")</f>
        <v>Long</v>
      </c>
    </row>
    <row r="699" spans="1:25" x14ac:dyDescent="0.3">
      <c r="A699" s="18" t="s">
        <v>191</v>
      </c>
      <c r="B699" s="54">
        <v>1094625</v>
      </c>
      <c r="C699" s="2" t="s">
        <v>192</v>
      </c>
      <c r="D699" s="2" t="s">
        <v>193</v>
      </c>
      <c r="E699" s="2" t="s">
        <v>194</v>
      </c>
      <c r="F699" s="2" t="s">
        <v>26</v>
      </c>
      <c r="G699" s="2">
        <v>310000</v>
      </c>
      <c r="H699" s="2">
        <v>34318287</v>
      </c>
      <c r="I699" s="15">
        <v>7.6041666666666662E-3</v>
      </c>
      <c r="J699" s="8">
        <v>657</v>
      </c>
      <c r="K699" s="9">
        <v>43533</v>
      </c>
      <c r="L699" s="2">
        <v>16000</v>
      </c>
      <c r="M699" s="2" t="s">
        <v>73</v>
      </c>
      <c r="N699" s="2" t="s">
        <v>29</v>
      </c>
      <c r="O699" s="2" t="s">
        <v>28</v>
      </c>
      <c r="P699" s="2">
        <v>2</v>
      </c>
      <c r="Q699" s="2">
        <v>758</v>
      </c>
      <c r="R699" s="9">
        <v>44467</v>
      </c>
      <c r="S699" s="2">
        <v>1080</v>
      </c>
      <c r="T699" s="2">
        <v>979</v>
      </c>
      <c r="U699" s="2">
        <v>14</v>
      </c>
      <c r="V699" s="2" t="s">
        <v>29</v>
      </c>
      <c r="W699" s="2">
        <v>0</v>
      </c>
      <c r="X699" s="2" t="s">
        <v>30</v>
      </c>
      <c r="Y699" s="6" t="str" cm="1">
        <f t="array" ref="Y699">_xlfn.IFS(Table1[[#This Row],[Duration in Seconds]]&lt;120,"Very short",Table1[[#This Row],[Duration in Seconds]]&lt;360,"Short",Table1[[#This Row],[Duration in Seconds]]&lt;600,"Medium",Table1[[#This Row],[Duration in Seconds]]&lt;1800,"Long",Table1[[#This Row],[Duration in Seconds]]&gt;1800,"Very Long")</f>
        <v>Long</v>
      </c>
    </row>
    <row r="700" spans="1:25" x14ac:dyDescent="0.3">
      <c r="A700" s="18" t="s">
        <v>2030</v>
      </c>
      <c r="B700" s="54">
        <v>10456857</v>
      </c>
      <c r="C700" s="2" t="s">
        <v>2031</v>
      </c>
      <c r="D700" s="2" t="s">
        <v>2032</v>
      </c>
      <c r="E700" s="2" t="s">
        <v>2033</v>
      </c>
      <c r="F700" s="2" t="s">
        <v>26</v>
      </c>
      <c r="G700" s="2">
        <v>4510000</v>
      </c>
      <c r="H700" s="6">
        <v>545130461</v>
      </c>
      <c r="I700" s="15">
        <v>6.9444444444444441E-3</v>
      </c>
      <c r="J700" s="8">
        <v>600</v>
      </c>
      <c r="K700" s="22">
        <v>44062</v>
      </c>
      <c r="L700" s="2">
        <v>803068</v>
      </c>
      <c r="M700" s="2" t="s">
        <v>73</v>
      </c>
      <c r="N700" s="2" t="s">
        <v>29</v>
      </c>
      <c r="O700" s="2" t="s">
        <v>28</v>
      </c>
      <c r="P700" s="2">
        <v>3</v>
      </c>
      <c r="Q700" s="2">
        <v>16000</v>
      </c>
      <c r="R700" s="9">
        <v>44827</v>
      </c>
      <c r="S700" s="2">
        <v>1080</v>
      </c>
      <c r="T700" s="2">
        <v>862</v>
      </c>
      <c r="U700" s="2">
        <v>5</v>
      </c>
      <c r="V700" s="2" t="s">
        <v>28</v>
      </c>
      <c r="W700" s="2">
        <v>1</v>
      </c>
      <c r="X700" s="2" t="s">
        <v>2195</v>
      </c>
      <c r="Y700" s="6" t="str" cm="1">
        <f t="array" ref="Y700">_xlfn.IFS(Table1[[#This Row],[Duration in Seconds]]&lt;120,"Very short",Table1[[#This Row],[Duration in Seconds]]&lt;360,"Short",Table1[[#This Row],[Duration in Seconds]]&lt;600,"Medium",Table1[[#This Row],[Duration in Seconds]]&lt;1800,"Long",Table1[[#This Row],[Duration in Seconds]]&gt;1800,"Very Long")</f>
        <v>Long</v>
      </c>
    </row>
    <row r="701" spans="1:25" x14ac:dyDescent="0.3">
      <c r="A701" s="18" t="s">
        <v>2602</v>
      </c>
      <c r="B701" s="54">
        <v>15853</v>
      </c>
      <c r="C701" s="21" t="s">
        <v>2603</v>
      </c>
      <c r="D701" s="21" t="s">
        <v>2604</v>
      </c>
      <c r="E701" s="21" t="s">
        <v>1994</v>
      </c>
      <c r="F701" s="21" t="s">
        <v>26</v>
      </c>
      <c r="G701" s="6">
        <v>293000</v>
      </c>
      <c r="H701" s="6">
        <v>21361951</v>
      </c>
      <c r="I701" s="15">
        <v>1.269675925925926E-2</v>
      </c>
      <c r="J701" s="8">
        <v>1097</v>
      </c>
      <c r="K701" s="9">
        <v>44817</v>
      </c>
      <c r="L701" s="6">
        <v>375</v>
      </c>
      <c r="M701" s="21" t="s">
        <v>27</v>
      </c>
      <c r="N701" s="21" t="s">
        <v>29</v>
      </c>
      <c r="O701" s="21" t="s">
        <v>28</v>
      </c>
      <c r="P701" s="21">
        <v>1</v>
      </c>
      <c r="Q701" s="6">
        <v>47</v>
      </c>
      <c r="R701" s="9">
        <v>44825</v>
      </c>
      <c r="S701" s="6">
        <v>1080</v>
      </c>
      <c r="T701" s="6">
        <v>382</v>
      </c>
      <c r="U701" s="6">
        <v>47</v>
      </c>
      <c r="V701" s="21" t="s">
        <v>29</v>
      </c>
      <c r="W701" s="6">
        <v>2</v>
      </c>
      <c r="X701" s="2" t="s">
        <v>2835</v>
      </c>
      <c r="Y701" s="6" t="str" cm="1">
        <f t="array" ref="Y701">_xlfn.IFS(Table1[[#This Row],[Duration in Seconds]]&lt;120,"Very short",Table1[[#This Row],[Duration in Seconds]]&lt;360,"Short",Table1[[#This Row],[Duration in Seconds]]&lt;600,"Medium",Table1[[#This Row],[Duration in Seconds]]&lt;1800,"Long",Table1[[#This Row],[Duration in Seconds]]&gt;1800,"Very Long")</f>
        <v>Long</v>
      </c>
    </row>
    <row r="702" spans="1:25" x14ac:dyDescent="0.3">
      <c r="A702" s="18" t="s">
        <v>2711</v>
      </c>
      <c r="B702" s="54">
        <v>458540</v>
      </c>
      <c r="C702" s="21" t="s">
        <v>2712</v>
      </c>
      <c r="D702" s="21" t="s">
        <v>2713</v>
      </c>
      <c r="E702" s="21" t="s">
        <v>2714</v>
      </c>
      <c r="F702" s="21" t="s">
        <v>54</v>
      </c>
      <c r="G702" s="6">
        <v>2800000</v>
      </c>
      <c r="H702" s="6">
        <v>680990231</v>
      </c>
      <c r="I702" s="15">
        <v>6.4930555555555549E-3</v>
      </c>
      <c r="J702" s="8">
        <v>561</v>
      </c>
      <c r="K702" s="9">
        <v>44818</v>
      </c>
      <c r="L702" s="6">
        <v>4400</v>
      </c>
      <c r="M702" s="21" t="s">
        <v>73</v>
      </c>
      <c r="N702" s="21" t="s">
        <v>29</v>
      </c>
      <c r="O702" s="21" t="s">
        <v>29</v>
      </c>
      <c r="P702" s="21">
        <v>0</v>
      </c>
      <c r="Q702" s="6">
        <v>286</v>
      </c>
      <c r="R702" s="9">
        <v>44825</v>
      </c>
      <c r="S702" s="6">
        <v>1080</v>
      </c>
      <c r="T702" s="6">
        <v>2263</v>
      </c>
      <c r="U702" s="6">
        <v>54</v>
      </c>
      <c r="V702" s="21" t="s">
        <v>29</v>
      </c>
      <c r="W702" s="6">
        <v>21</v>
      </c>
      <c r="X702" s="2" t="s">
        <v>2835</v>
      </c>
      <c r="Y702" s="6" t="str" cm="1">
        <f t="array" ref="Y702">_xlfn.IFS(Table1[[#This Row],[Duration in Seconds]]&lt;120,"Very short",Table1[[#This Row],[Duration in Seconds]]&lt;360,"Short",Table1[[#This Row],[Duration in Seconds]]&lt;600,"Medium",Table1[[#This Row],[Duration in Seconds]]&lt;1800,"Long",Table1[[#This Row],[Duration in Seconds]]&gt;1800,"Very Long")</f>
        <v>Medium</v>
      </c>
    </row>
    <row r="703" spans="1:25" x14ac:dyDescent="0.3">
      <c r="A703" s="18" t="s">
        <v>1258</v>
      </c>
      <c r="B703" s="54">
        <v>941724</v>
      </c>
      <c r="C703" s="2" t="s">
        <v>1259</v>
      </c>
      <c r="D703" s="2" t="s">
        <v>1260</v>
      </c>
      <c r="E703" s="2" t="s">
        <v>1261</v>
      </c>
      <c r="F703" s="2" t="s">
        <v>54</v>
      </c>
      <c r="G703" s="6">
        <v>9730000</v>
      </c>
      <c r="H703" s="6">
        <v>3688558575</v>
      </c>
      <c r="I703" s="15">
        <v>2.9282407407407412E-3</v>
      </c>
      <c r="J703" s="8">
        <v>253</v>
      </c>
      <c r="K703" s="9">
        <v>44821</v>
      </c>
      <c r="L703" s="6">
        <v>23000</v>
      </c>
      <c r="M703" s="2" t="s">
        <v>73</v>
      </c>
      <c r="N703" s="2" t="s">
        <v>28</v>
      </c>
      <c r="O703" s="2" t="s">
        <v>28</v>
      </c>
      <c r="P703" s="2">
        <v>0</v>
      </c>
      <c r="Q703" s="6">
        <v>162</v>
      </c>
      <c r="R703" s="9">
        <v>44829</v>
      </c>
      <c r="S703" s="2">
        <v>1080</v>
      </c>
      <c r="T703" s="6">
        <v>796</v>
      </c>
      <c r="U703" s="6">
        <v>37</v>
      </c>
      <c r="V703" s="2" t="s">
        <v>29</v>
      </c>
      <c r="W703" s="2">
        <v>3</v>
      </c>
      <c r="X703" s="2" t="s">
        <v>1425</v>
      </c>
      <c r="Y703" s="6" t="str" cm="1">
        <f t="array" ref="Y703">_xlfn.IFS(Table1[[#This Row],[Duration in Seconds]]&lt;120,"Very short",Table1[[#This Row],[Duration in Seconds]]&lt;360,"Short",Table1[[#This Row],[Duration in Seconds]]&lt;600,"Medium",Table1[[#This Row],[Duration in Seconds]]&lt;1800,"Long",Table1[[#This Row],[Duration in Seconds]]&gt;1800,"Very Long")</f>
        <v>Short</v>
      </c>
    </row>
    <row r="704" spans="1:25" x14ac:dyDescent="0.3">
      <c r="A704" s="18" t="s">
        <v>1241</v>
      </c>
      <c r="B704" s="54">
        <v>7471711</v>
      </c>
      <c r="C704" s="2" t="s">
        <v>1242</v>
      </c>
      <c r="D704" s="2" t="s">
        <v>1243</v>
      </c>
      <c r="E704" s="2" t="s">
        <v>1244</v>
      </c>
      <c r="F704" s="2" t="s">
        <v>26</v>
      </c>
      <c r="G704" s="6">
        <v>16900000</v>
      </c>
      <c r="H704" s="6">
        <v>2716883789</v>
      </c>
      <c r="I704" s="17">
        <v>8.7615740740740744E-3</v>
      </c>
      <c r="J704" s="8">
        <v>757</v>
      </c>
      <c r="K704" s="9">
        <v>44821</v>
      </c>
      <c r="L704" s="6">
        <v>648000</v>
      </c>
      <c r="M704" s="2" t="s">
        <v>73</v>
      </c>
      <c r="N704" s="2" t="s">
        <v>28</v>
      </c>
      <c r="O704" s="2" t="s">
        <v>28</v>
      </c>
      <c r="P704" s="2">
        <v>1</v>
      </c>
      <c r="Q704" s="6">
        <v>20549</v>
      </c>
      <c r="R704" s="9">
        <v>44829</v>
      </c>
      <c r="S704" s="2">
        <v>1080</v>
      </c>
      <c r="T704" s="6">
        <v>268</v>
      </c>
      <c r="U704" s="6">
        <v>12</v>
      </c>
      <c r="V704" s="2" t="s">
        <v>29</v>
      </c>
      <c r="W704" s="2">
        <v>0</v>
      </c>
      <c r="X704" s="2" t="s">
        <v>1425</v>
      </c>
      <c r="Y704" s="6" t="str" cm="1">
        <f t="array" ref="Y704">_xlfn.IFS(Table1[[#This Row],[Duration in Seconds]]&lt;120,"Very short",Table1[[#This Row],[Duration in Seconds]]&lt;360,"Short",Table1[[#This Row],[Duration in Seconds]]&lt;600,"Medium",Table1[[#This Row],[Duration in Seconds]]&lt;1800,"Long",Table1[[#This Row],[Duration in Seconds]]&gt;1800,"Very Long")</f>
        <v>Long</v>
      </c>
    </row>
    <row r="705" spans="1:25" x14ac:dyDescent="0.3">
      <c r="A705" s="18" t="s">
        <v>542</v>
      </c>
      <c r="B705" s="54">
        <v>5736588</v>
      </c>
      <c r="C705" s="2" t="s">
        <v>543</v>
      </c>
      <c r="D705" s="2" t="s">
        <v>544</v>
      </c>
      <c r="E705" s="2" t="s">
        <v>545</v>
      </c>
      <c r="F705" s="2" t="s">
        <v>26</v>
      </c>
      <c r="G705" s="2">
        <v>578000</v>
      </c>
      <c r="H705" s="2">
        <v>62982011</v>
      </c>
      <c r="I705" s="15">
        <v>9.3287037037037036E-3</v>
      </c>
      <c r="J705" s="8">
        <v>806</v>
      </c>
      <c r="K705" s="9">
        <v>44531</v>
      </c>
      <c r="L705" s="2">
        <v>151000</v>
      </c>
      <c r="M705" s="2" t="s">
        <v>73</v>
      </c>
      <c r="N705" s="2" t="s">
        <v>29</v>
      </c>
      <c r="O705" s="2" t="s">
        <v>28</v>
      </c>
      <c r="P705" s="2">
        <v>11</v>
      </c>
      <c r="Q705" s="2">
        <v>9006</v>
      </c>
      <c r="R705" s="9">
        <v>44827</v>
      </c>
      <c r="S705" s="2">
        <v>1080</v>
      </c>
      <c r="T705" s="2">
        <v>163</v>
      </c>
      <c r="U705" s="2">
        <v>4</v>
      </c>
      <c r="V705" s="2" t="s">
        <v>29</v>
      </c>
      <c r="W705" s="2">
        <v>3</v>
      </c>
      <c r="X705" s="2" t="s">
        <v>311</v>
      </c>
      <c r="Y705" s="6" t="str" cm="1">
        <f t="array" ref="Y705">_xlfn.IFS(Table1[[#This Row],[Duration in Seconds]]&lt;120,"Very short",Table1[[#This Row],[Duration in Seconds]]&lt;360,"Short",Table1[[#This Row],[Duration in Seconds]]&lt;600,"Medium",Table1[[#This Row],[Duration in Seconds]]&lt;1800,"Long",Table1[[#This Row],[Duration in Seconds]]&gt;1800,"Very Long")</f>
        <v>Long</v>
      </c>
    </row>
    <row r="706" spans="1:25" x14ac:dyDescent="0.3">
      <c r="A706" s="18" t="s">
        <v>1253</v>
      </c>
      <c r="B706" s="54">
        <v>1152425</v>
      </c>
      <c r="C706" s="2" t="s">
        <v>1254</v>
      </c>
      <c r="D706" s="2" t="s">
        <v>1255</v>
      </c>
      <c r="E706" s="2" t="s">
        <v>1256</v>
      </c>
      <c r="F706" s="2" t="s">
        <v>54</v>
      </c>
      <c r="G706" s="6">
        <v>651000</v>
      </c>
      <c r="H706" s="6">
        <v>210691380</v>
      </c>
      <c r="I706" s="15">
        <v>1.1689814814814816E-3</v>
      </c>
      <c r="J706" s="8">
        <v>101</v>
      </c>
      <c r="K706" s="9">
        <v>44430</v>
      </c>
      <c r="L706" s="6">
        <v>40000</v>
      </c>
      <c r="M706" s="2" t="s">
        <v>27</v>
      </c>
      <c r="N706" s="2" t="s">
        <v>28</v>
      </c>
      <c r="O706" s="2" t="s">
        <v>29</v>
      </c>
      <c r="P706" s="2">
        <v>3</v>
      </c>
      <c r="Q706" s="6">
        <v>1775</v>
      </c>
      <c r="R706" s="9">
        <v>44829</v>
      </c>
      <c r="S706" s="2">
        <v>1080</v>
      </c>
      <c r="T706" s="6">
        <v>296</v>
      </c>
      <c r="U706" s="6">
        <v>1</v>
      </c>
      <c r="V706" s="2" t="s">
        <v>29</v>
      </c>
      <c r="W706" s="2">
        <v>0</v>
      </c>
      <c r="X706" s="2" t="s">
        <v>1425</v>
      </c>
      <c r="Y706" s="6" t="str" cm="1">
        <f t="array" ref="Y706">_xlfn.IFS(Table1[[#This Row],[Duration in Seconds]]&lt;120,"Very short",Table1[[#This Row],[Duration in Seconds]]&lt;360,"Short",Table1[[#This Row],[Duration in Seconds]]&lt;600,"Medium",Table1[[#This Row],[Duration in Seconds]]&lt;1800,"Long",Table1[[#This Row],[Duration in Seconds]]&gt;1800,"Very Long")</f>
        <v>Very short</v>
      </c>
    </row>
    <row r="707" spans="1:25" x14ac:dyDescent="0.3">
      <c r="A707" s="18" t="s">
        <v>1188</v>
      </c>
      <c r="B707" s="54">
        <v>6052258</v>
      </c>
      <c r="C707" s="2" t="s">
        <v>1189</v>
      </c>
      <c r="D707" s="2" t="s">
        <v>323</v>
      </c>
      <c r="E707" s="2" t="s">
        <v>324</v>
      </c>
      <c r="F707" s="2" t="s">
        <v>26</v>
      </c>
      <c r="G707" s="6">
        <v>8690000</v>
      </c>
      <c r="H707" s="6">
        <v>1102259610</v>
      </c>
      <c r="I707" s="15">
        <v>2.1967592592592594E-2</v>
      </c>
      <c r="J707" s="8">
        <v>1898</v>
      </c>
      <c r="K707" s="9">
        <v>44805</v>
      </c>
      <c r="L707" s="6">
        <v>261000</v>
      </c>
      <c r="M707" s="2" t="s">
        <v>73</v>
      </c>
      <c r="N707" s="2" t="s">
        <v>28</v>
      </c>
      <c r="O707" s="2" t="s">
        <v>28</v>
      </c>
      <c r="P707" s="2">
        <v>0</v>
      </c>
      <c r="Q707" s="6">
        <v>12612</v>
      </c>
      <c r="R707" s="9">
        <v>44829</v>
      </c>
      <c r="S707" s="2">
        <v>1080</v>
      </c>
      <c r="T707" s="6">
        <v>487</v>
      </c>
      <c r="U707" s="6">
        <v>23</v>
      </c>
      <c r="V707" s="2" t="s">
        <v>29</v>
      </c>
      <c r="W707" s="2">
        <v>1</v>
      </c>
      <c r="X707" s="2" t="s">
        <v>1425</v>
      </c>
      <c r="Y707" s="6" t="str" cm="1">
        <f t="array" ref="Y707">_xlfn.IFS(Table1[[#This Row],[Duration in Seconds]]&lt;120,"Very short",Table1[[#This Row],[Duration in Seconds]]&lt;360,"Short",Table1[[#This Row],[Duration in Seconds]]&lt;600,"Medium",Table1[[#This Row],[Duration in Seconds]]&lt;1800,"Long",Table1[[#This Row],[Duration in Seconds]]&gt;1800,"Very Long")</f>
        <v>Very Long</v>
      </c>
    </row>
    <row r="708" spans="1:25" x14ac:dyDescent="0.3">
      <c r="A708" s="18" t="s">
        <v>1305</v>
      </c>
      <c r="B708" s="54">
        <v>58612689</v>
      </c>
      <c r="C708" s="2" t="s">
        <v>1306</v>
      </c>
      <c r="D708" s="2" t="s">
        <v>1307</v>
      </c>
      <c r="E708" s="2" t="s">
        <v>669</v>
      </c>
      <c r="F708" s="2" t="s">
        <v>26</v>
      </c>
      <c r="G708" s="6">
        <v>28700000</v>
      </c>
      <c r="H708" s="6">
        <v>4104120507</v>
      </c>
      <c r="I708" s="15">
        <v>4.3287037037037035E-3</v>
      </c>
      <c r="J708" s="8">
        <v>374</v>
      </c>
      <c r="K708" s="9">
        <v>43026</v>
      </c>
      <c r="L708" s="6">
        <v>1700000</v>
      </c>
      <c r="M708" s="2" t="s">
        <v>73</v>
      </c>
      <c r="N708" s="2" t="s">
        <v>28</v>
      </c>
      <c r="O708" s="2" t="s">
        <v>28</v>
      </c>
      <c r="P708" s="2">
        <v>0</v>
      </c>
      <c r="Q708" s="6">
        <v>30431</v>
      </c>
      <c r="R708" s="9">
        <v>44829</v>
      </c>
      <c r="S708" s="2">
        <v>1080</v>
      </c>
      <c r="T708" s="6">
        <v>147</v>
      </c>
      <c r="U708" s="6">
        <v>18</v>
      </c>
      <c r="V708" s="2" t="s">
        <v>29</v>
      </c>
      <c r="W708" s="2">
        <v>0</v>
      </c>
      <c r="X708" s="2" t="s">
        <v>1425</v>
      </c>
      <c r="Y708" s="6" t="str" cm="1">
        <f t="array" ref="Y708">_xlfn.IFS(Table1[[#This Row],[Duration in Seconds]]&lt;120,"Very short",Table1[[#This Row],[Duration in Seconds]]&lt;360,"Short",Table1[[#This Row],[Duration in Seconds]]&lt;600,"Medium",Table1[[#This Row],[Duration in Seconds]]&lt;1800,"Long",Table1[[#This Row],[Duration in Seconds]]&gt;1800,"Very Long")</f>
        <v>Medium</v>
      </c>
    </row>
    <row r="709" spans="1:25" x14ac:dyDescent="0.3">
      <c r="A709" s="18" t="s">
        <v>2948</v>
      </c>
      <c r="B709" s="54">
        <v>1753744</v>
      </c>
      <c r="C709" s="2" t="s">
        <v>2949</v>
      </c>
      <c r="D709" s="2" t="s">
        <v>2368</v>
      </c>
      <c r="E709" s="2" t="s">
        <v>2941</v>
      </c>
      <c r="F709" s="2" t="s">
        <v>2852</v>
      </c>
      <c r="G709" s="2">
        <v>5700000</v>
      </c>
      <c r="H709" s="2">
        <v>1267778130</v>
      </c>
      <c r="I709" s="15">
        <v>5.6712962962962958E-3</v>
      </c>
      <c r="J709" s="8">
        <v>490</v>
      </c>
      <c r="K709" s="9">
        <v>44771</v>
      </c>
      <c r="L709" s="2">
        <v>15000</v>
      </c>
      <c r="M709" s="2" t="s">
        <v>27</v>
      </c>
      <c r="N709" s="2" t="s">
        <v>29</v>
      </c>
      <c r="O709" s="2" t="s">
        <v>28</v>
      </c>
      <c r="P709" s="2">
        <v>0</v>
      </c>
      <c r="Q709" s="2">
        <v>330</v>
      </c>
      <c r="R709" s="9">
        <v>44821</v>
      </c>
      <c r="S709" s="2">
        <v>1080</v>
      </c>
      <c r="T709" s="2">
        <v>261</v>
      </c>
      <c r="U709" s="2">
        <v>3</v>
      </c>
      <c r="V709" s="2" t="s">
        <v>29</v>
      </c>
      <c r="W709" s="2">
        <v>0</v>
      </c>
      <c r="X709" s="2" t="s">
        <v>2973</v>
      </c>
      <c r="Y709" s="6" t="str" cm="1">
        <f t="array" ref="Y709">_xlfn.IFS(Table1[[#This Row],[Duration in Seconds]]&lt;120,"Very short",Table1[[#This Row],[Duration in Seconds]]&lt;360,"Short",Table1[[#This Row],[Duration in Seconds]]&lt;600,"Medium",Table1[[#This Row],[Duration in Seconds]]&lt;1800,"Long",Table1[[#This Row],[Duration in Seconds]]&gt;1800,"Very Long")</f>
        <v>Medium</v>
      </c>
    </row>
    <row r="710" spans="1:25" x14ac:dyDescent="0.3">
      <c r="A710" s="18" t="s">
        <v>301</v>
      </c>
      <c r="B710" s="54">
        <v>10361574</v>
      </c>
      <c r="C710" s="2" t="s">
        <v>302</v>
      </c>
      <c r="D710" s="2" t="s">
        <v>154</v>
      </c>
      <c r="E710" s="2" t="s">
        <v>300</v>
      </c>
      <c r="F710" s="2" t="s">
        <v>54</v>
      </c>
      <c r="G710" s="2">
        <v>8460000</v>
      </c>
      <c r="H710" s="2">
        <v>1314522853</v>
      </c>
      <c r="I710" s="15">
        <v>3.9699074074074072E-3</v>
      </c>
      <c r="J710" s="8">
        <v>343</v>
      </c>
      <c r="K710" s="9">
        <v>43917</v>
      </c>
      <c r="L710" s="2">
        <v>620000</v>
      </c>
      <c r="M710" s="2" t="s">
        <v>39</v>
      </c>
      <c r="N710" s="2" t="s">
        <v>28</v>
      </c>
      <c r="O710" s="2" t="s">
        <v>28</v>
      </c>
      <c r="P710" s="2">
        <v>3</v>
      </c>
      <c r="Q710" s="2">
        <v>13000</v>
      </c>
      <c r="R710" s="9">
        <v>44843</v>
      </c>
      <c r="S710" s="2">
        <v>1080</v>
      </c>
      <c r="T710" s="2">
        <v>116</v>
      </c>
      <c r="U710" s="2">
        <v>7</v>
      </c>
      <c r="V710" s="2" t="s">
        <v>29</v>
      </c>
      <c r="W710" s="2">
        <v>0</v>
      </c>
      <c r="X710" s="2" t="s">
        <v>30</v>
      </c>
      <c r="Y710" s="6" t="str" cm="1">
        <f t="array" ref="Y710">_xlfn.IFS(Table1[[#This Row],[Duration in Seconds]]&lt;120,"Very short",Table1[[#This Row],[Duration in Seconds]]&lt;360,"Short",Table1[[#This Row],[Duration in Seconds]]&lt;600,"Medium",Table1[[#This Row],[Duration in Seconds]]&lt;1800,"Long",Table1[[#This Row],[Duration in Seconds]]&gt;1800,"Very Long")</f>
        <v>Short</v>
      </c>
    </row>
    <row r="711" spans="1:25" x14ac:dyDescent="0.3">
      <c r="A711" s="18" t="s">
        <v>2119</v>
      </c>
      <c r="B711" s="54">
        <v>41888592</v>
      </c>
      <c r="C711" s="2" t="s">
        <v>3128</v>
      </c>
      <c r="D711" s="2" t="s">
        <v>1803</v>
      </c>
      <c r="E711" s="2" t="s">
        <v>1173</v>
      </c>
      <c r="F711" s="2" t="s">
        <v>2029</v>
      </c>
      <c r="G711" s="2">
        <v>6870000</v>
      </c>
      <c r="H711" s="6">
        <v>3139694002</v>
      </c>
      <c r="I711" s="15">
        <v>4.4212962962962956E-3</v>
      </c>
      <c r="J711" s="8">
        <v>382</v>
      </c>
      <c r="K711" s="22">
        <v>44393</v>
      </c>
      <c r="L711" s="2">
        <v>398000</v>
      </c>
      <c r="M711" s="2" t="s">
        <v>27</v>
      </c>
      <c r="N711" s="2" t="s">
        <v>28</v>
      </c>
      <c r="O711" s="2" t="s">
        <v>28</v>
      </c>
      <c r="P711" s="2">
        <v>3</v>
      </c>
      <c r="Q711" s="2">
        <v>15000</v>
      </c>
      <c r="R711" s="9">
        <v>44825</v>
      </c>
      <c r="S711" s="2">
        <v>1080</v>
      </c>
      <c r="T711" s="2">
        <v>5322</v>
      </c>
      <c r="U711" s="2">
        <v>78</v>
      </c>
      <c r="V711" s="2" t="s">
        <v>28</v>
      </c>
      <c r="W711" s="2">
        <v>14</v>
      </c>
      <c r="X711" s="2" t="s">
        <v>2195</v>
      </c>
      <c r="Y711" s="6" t="str" cm="1">
        <f t="array" ref="Y711">_xlfn.IFS(Table1[[#This Row],[Duration in Seconds]]&lt;120,"Very short",Table1[[#This Row],[Duration in Seconds]]&lt;360,"Short",Table1[[#This Row],[Duration in Seconds]]&lt;600,"Medium",Table1[[#This Row],[Duration in Seconds]]&lt;1800,"Long",Table1[[#This Row],[Duration in Seconds]]&gt;1800,"Very Long")</f>
        <v>Medium</v>
      </c>
    </row>
    <row r="712" spans="1:25" x14ac:dyDescent="0.3">
      <c r="A712" s="18" t="s">
        <v>1330</v>
      </c>
      <c r="B712" s="54">
        <v>15049652</v>
      </c>
      <c r="C712" s="2" t="s">
        <v>1331</v>
      </c>
      <c r="D712" s="2" t="s">
        <v>1332</v>
      </c>
      <c r="E712" s="2" t="s">
        <v>1333</v>
      </c>
      <c r="F712" s="2" t="s">
        <v>26</v>
      </c>
      <c r="G712" s="6">
        <v>5620000</v>
      </c>
      <c r="H712" s="6">
        <v>1057771037</v>
      </c>
      <c r="I712" s="15">
        <v>1.8634259259259257E-2</v>
      </c>
      <c r="J712" s="8">
        <v>1610</v>
      </c>
      <c r="K712" s="9">
        <v>44203</v>
      </c>
      <c r="L712" s="6">
        <v>298000</v>
      </c>
      <c r="M712" s="2" t="s">
        <v>27</v>
      </c>
      <c r="N712" s="2" t="s">
        <v>28</v>
      </c>
      <c r="O712" s="2" t="s">
        <v>28</v>
      </c>
      <c r="P712" s="2">
        <v>1</v>
      </c>
      <c r="Q712" s="6">
        <v>6879</v>
      </c>
      <c r="R712" s="9">
        <v>44829</v>
      </c>
      <c r="S712" s="2">
        <v>1080</v>
      </c>
      <c r="T712" s="6">
        <v>463</v>
      </c>
      <c r="U712" s="6">
        <v>22</v>
      </c>
      <c r="V712" s="2" t="s">
        <v>29</v>
      </c>
      <c r="W712" s="2">
        <v>0</v>
      </c>
      <c r="X712" s="2" t="s">
        <v>1425</v>
      </c>
      <c r="Y712" s="6" t="str" cm="1">
        <f t="array" ref="Y712">_xlfn.IFS(Table1[[#This Row],[Duration in Seconds]]&lt;120,"Very short",Table1[[#This Row],[Duration in Seconds]]&lt;360,"Short",Table1[[#This Row],[Duration in Seconds]]&lt;600,"Medium",Table1[[#This Row],[Duration in Seconds]]&lt;1800,"Long",Table1[[#This Row],[Duration in Seconds]]&gt;1800,"Very Long")</f>
        <v>Long</v>
      </c>
    </row>
    <row r="713" spans="1:25" x14ac:dyDescent="0.3">
      <c r="A713" s="18" t="s">
        <v>2180</v>
      </c>
      <c r="B713" s="54">
        <v>1156860</v>
      </c>
      <c r="C713" s="2" t="s">
        <v>2181</v>
      </c>
      <c r="D713" s="2" t="s">
        <v>33</v>
      </c>
      <c r="E713" s="2" t="s">
        <v>34</v>
      </c>
      <c r="F713" s="2" t="s">
        <v>26</v>
      </c>
      <c r="G713" s="2">
        <v>2250000</v>
      </c>
      <c r="H713" s="6">
        <v>134771915</v>
      </c>
      <c r="I713" s="17">
        <v>0.51155092592592599</v>
      </c>
      <c r="J713" s="8">
        <v>44198</v>
      </c>
      <c r="K713" s="22">
        <v>44688</v>
      </c>
      <c r="L713" s="2">
        <v>31633</v>
      </c>
      <c r="M713" s="2" t="s">
        <v>27</v>
      </c>
      <c r="N713" s="2" t="s">
        <v>28</v>
      </c>
      <c r="O713" s="2" t="s">
        <v>28</v>
      </c>
      <c r="P713" s="2">
        <v>5</v>
      </c>
      <c r="Q713" s="2">
        <v>2200</v>
      </c>
      <c r="R713" s="9">
        <v>44827</v>
      </c>
      <c r="S713" s="2">
        <v>1080</v>
      </c>
      <c r="T713" s="2">
        <v>171</v>
      </c>
      <c r="U713" s="2">
        <v>7</v>
      </c>
      <c r="V713" s="2" t="s">
        <v>28</v>
      </c>
      <c r="W713" s="2">
        <v>8</v>
      </c>
      <c r="X713" s="2" t="s">
        <v>2195</v>
      </c>
      <c r="Y713" s="6" t="str" cm="1">
        <f t="array" ref="Y713">_xlfn.IFS(Table1[[#This Row],[Duration in Seconds]]&lt;120,"Very short",Table1[[#This Row],[Duration in Seconds]]&lt;360,"Short",Table1[[#This Row],[Duration in Seconds]]&lt;600,"Medium",Table1[[#This Row],[Duration in Seconds]]&lt;1800,"Long",Table1[[#This Row],[Duration in Seconds]]&gt;1800,"Very Long")</f>
        <v>Very Long</v>
      </c>
    </row>
    <row r="714" spans="1:25" x14ac:dyDescent="0.3">
      <c r="A714" s="18" t="s">
        <v>2085</v>
      </c>
      <c r="B714" s="54">
        <v>1159223</v>
      </c>
      <c r="C714" s="2" t="s">
        <v>3129</v>
      </c>
      <c r="D714" s="2" t="s">
        <v>2086</v>
      </c>
      <c r="E714" s="2" t="s">
        <v>2087</v>
      </c>
      <c r="F714" s="2" t="s">
        <v>26</v>
      </c>
      <c r="G714" s="2">
        <v>143000</v>
      </c>
      <c r="H714" s="6">
        <v>6725088</v>
      </c>
      <c r="I714" s="15">
        <v>3.6701388888888888E-2</v>
      </c>
      <c r="J714" s="8">
        <v>3171</v>
      </c>
      <c r="K714" s="22">
        <v>43869</v>
      </c>
      <c r="L714" s="2">
        <v>22000</v>
      </c>
      <c r="M714" s="2" t="s">
        <v>27</v>
      </c>
      <c r="N714" s="2" t="s">
        <v>28</v>
      </c>
      <c r="O714" s="2" t="s">
        <v>28</v>
      </c>
      <c r="P714" s="2">
        <v>1</v>
      </c>
      <c r="Q714" s="2">
        <v>513</v>
      </c>
      <c r="R714" s="9">
        <v>44795</v>
      </c>
      <c r="S714" s="2">
        <v>1080</v>
      </c>
      <c r="T714" s="2">
        <v>63</v>
      </c>
      <c r="U714" s="2">
        <v>2</v>
      </c>
      <c r="V714" s="2" t="s">
        <v>29</v>
      </c>
      <c r="W714" s="2">
        <v>1</v>
      </c>
      <c r="X714" s="2" t="s">
        <v>2195</v>
      </c>
      <c r="Y714" s="6" t="str" cm="1">
        <f t="array" ref="Y714">_xlfn.IFS(Table1[[#This Row],[Duration in Seconds]]&lt;120,"Very short",Table1[[#This Row],[Duration in Seconds]]&lt;360,"Short",Table1[[#This Row],[Duration in Seconds]]&lt;600,"Medium",Table1[[#This Row],[Duration in Seconds]]&lt;1800,"Long",Table1[[#This Row],[Duration in Seconds]]&gt;1800,"Very Long")</f>
        <v>Very Long</v>
      </c>
    </row>
    <row r="715" spans="1:25" x14ac:dyDescent="0.3">
      <c r="A715" s="18" t="s">
        <v>1289</v>
      </c>
      <c r="B715" s="54">
        <v>4947683</v>
      </c>
      <c r="C715" s="2" t="s">
        <v>1290</v>
      </c>
      <c r="D715" s="2" t="s">
        <v>1291</v>
      </c>
      <c r="E715" s="2" t="s">
        <v>1292</v>
      </c>
      <c r="F715" s="2" t="s">
        <v>26</v>
      </c>
      <c r="G715" s="6">
        <v>1040000</v>
      </c>
      <c r="H715" s="6">
        <v>105621255</v>
      </c>
      <c r="I715" s="17">
        <v>8.6805555555555559E-3</v>
      </c>
      <c r="J715" s="8">
        <v>750</v>
      </c>
      <c r="K715" s="9">
        <v>44334</v>
      </c>
      <c r="L715" s="6">
        <v>134000</v>
      </c>
      <c r="M715" s="2" t="s">
        <v>27</v>
      </c>
      <c r="N715" s="2" t="s">
        <v>28</v>
      </c>
      <c r="O715" s="2" t="s">
        <v>28</v>
      </c>
      <c r="P715" s="2">
        <v>0</v>
      </c>
      <c r="Q715" s="6">
        <v>8449</v>
      </c>
      <c r="R715" s="9">
        <v>44829</v>
      </c>
      <c r="S715" s="2">
        <v>2160</v>
      </c>
      <c r="T715" s="6">
        <v>231</v>
      </c>
      <c r="U715" s="6">
        <v>34</v>
      </c>
      <c r="V715" s="2" t="s">
        <v>29</v>
      </c>
      <c r="W715" s="2">
        <v>2</v>
      </c>
      <c r="X715" s="2" t="s">
        <v>1425</v>
      </c>
      <c r="Y715" s="6" t="str" cm="1">
        <f t="array" ref="Y715">_xlfn.IFS(Table1[[#This Row],[Duration in Seconds]]&lt;120,"Very short",Table1[[#This Row],[Duration in Seconds]]&lt;360,"Short",Table1[[#This Row],[Duration in Seconds]]&lt;600,"Medium",Table1[[#This Row],[Duration in Seconds]]&lt;1800,"Long",Table1[[#This Row],[Duration in Seconds]]&gt;1800,"Very Long")</f>
        <v>Long</v>
      </c>
    </row>
    <row r="716" spans="1:25" x14ac:dyDescent="0.3">
      <c r="A716" s="18" t="s">
        <v>590</v>
      </c>
      <c r="B716" s="54">
        <v>182692329</v>
      </c>
      <c r="C716" s="2" t="s">
        <v>591</v>
      </c>
      <c r="D716" s="2" t="s">
        <v>592</v>
      </c>
      <c r="E716" s="2" t="s">
        <v>593</v>
      </c>
      <c r="F716" s="2" t="s">
        <v>26</v>
      </c>
      <c r="G716" s="2">
        <v>12040000</v>
      </c>
      <c r="H716" s="2">
        <v>8126806761</v>
      </c>
      <c r="I716" s="15">
        <v>4.0509259259259258E-4</v>
      </c>
      <c r="J716" s="8">
        <v>35</v>
      </c>
      <c r="K716" s="9">
        <v>42361</v>
      </c>
      <c r="L716" s="2">
        <v>369000</v>
      </c>
      <c r="M716" s="2" t="s">
        <v>27</v>
      </c>
      <c r="N716" s="2" t="s">
        <v>29</v>
      </c>
      <c r="O716" s="2" t="s">
        <v>28</v>
      </c>
      <c r="P716" s="2">
        <v>0</v>
      </c>
      <c r="Q716" s="2">
        <v>5372</v>
      </c>
      <c r="R716" s="9">
        <v>44827</v>
      </c>
      <c r="S716" s="2">
        <v>1080</v>
      </c>
      <c r="T716" s="2">
        <v>7000</v>
      </c>
      <c r="U716" s="2">
        <v>190</v>
      </c>
      <c r="V716" s="2" t="s">
        <v>29</v>
      </c>
      <c r="W716" s="2">
        <v>7</v>
      </c>
      <c r="X716" s="2" t="s">
        <v>311</v>
      </c>
      <c r="Y716" s="6" t="str" cm="1">
        <f t="array" ref="Y716">_xlfn.IFS(Table1[[#This Row],[Duration in Seconds]]&lt;120,"Very short",Table1[[#This Row],[Duration in Seconds]]&lt;360,"Short",Table1[[#This Row],[Duration in Seconds]]&lt;600,"Medium",Table1[[#This Row],[Duration in Seconds]]&lt;1800,"Long",Table1[[#This Row],[Duration in Seconds]]&gt;1800,"Very Long")</f>
        <v>Very short</v>
      </c>
    </row>
    <row r="717" spans="1:25" x14ac:dyDescent="0.3">
      <c r="A717" s="18" t="s">
        <v>303</v>
      </c>
      <c r="B717" s="54">
        <v>2219740</v>
      </c>
      <c r="C717" s="2" t="s">
        <v>304</v>
      </c>
      <c r="D717" s="2" t="s">
        <v>305</v>
      </c>
      <c r="E717" s="2" t="s">
        <v>306</v>
      </c>
      <c r="F717" s="2" t="s">
        <v>26</v>
      </c>
      <c r="G717" s="2">
        <v>6650000</v>
      </c>
      <c r="H717" s="2">
        <v>920780064</v>
      </c>
      <c r="I717" s="15">
        <v>1.1712962962962965E-2</v>
      </c>
      <c r="J717" s="8">
        <v>1012</v>
      </c>
      <c r="K717" s="9">
        <v>44073</v>
      </c>
      <c r="L717" s="2">
        <v>105000</v>
      </c>
      <c r="M717" s="2" t="s">
        <v>39</v>
      </c>
      <c r="N717" s="2" t="s">
        <v>29</v>
      </c>
      <c r="O717" s="2" t="s">
        <v>28</v>
      </c>
      <c r="P717" s="2">
        <v>0</v>
      </c>
      <c r="Q717" s="2">
        <v>2893</v>
      </c>
      <c r="R717" s="9">
        <v>44586</v>
      </c>
      <c r="S717" s="2">
        <v>1080</v>
      </c>
      <c r="T717" s="2">
        <v>331</v>
      </c>
      <c r="U717" s="2">
        <v>9</v>
      </c>
      <c r="V717" s="2" t="s">
        <v>29</v>
      </c>
      <c r="W717" s="2">
        <v>5</v>
      </c>
      <c r="X717" s="2" t="s">
        <v>30</v>
      </c>
      <c r="Y717" s="6" t="str" cm="1">
        <f t="array" ref="Y717">_xlfn.IFS(Table1[[#This Row],[Duration in Seconds]]&lt;120,"Very short",Table1[[#This Row],[Duration in Seconds]]&lt;360,"Short",Table1[[#This Row],[Duration in Seconds]]&lt;600,"Medium",Table1[[#This Row],[Duration in Seconds]]&lt;1800,"Long",Table1[[#This Row],[Duration in Seconds]]&gt;1800,"Very Long")</f>
        <v>Long</v>
      </c>
    </row>
    <row r="718" spans="1:25" x14ac:dyDescent="0.3">
      <c r="A718" s="18" t="s">
        <v>2548</v>
      </c>
      <c r="B718" s="54">
        <v>478231</v>
      </c>
      <c r="C718" s="2" t="s">
        <v>2549</v>
      </c>
      <c r="D718" s="2" t="s">
        <v>319</v>
      </c>
      <c r="E718" s="2" t="s">
        <v>320</v>
      </c>
      <c r="F718" s="2" t="s">
        <v>26</v>
      </c>
      <c r="G718" s="2">
        <v>131000</v>
      </c>
      <c r="H718" s="5">
        <v>374454044</v>
      </c>
      <c r="I718" s="15">
        <v>7.0972222222222228E-2</v>
      </c>
      <c r="J718" s="8">
        <v>6132</v>
      </c>
      <c r="K718" s="9">
        <v>44825</v>
      </c>
      <c r="L718" s="2">
        <v>25000</v>
      </c>
      <c r="M718" s="2" t="s">
        <v>73</v>
      </c>
      <c r="N718" s="2" t="s">
        <v>29</v>
      </c>
      <c r="O718" s="2" t="s">
        <v>28</v>
      </c>
      <c r="P718" s="2">
        <v>2</v>
      </c>
      <c r="Q718" s="5">
        <v>1203</v>
      </c>
      <c r="R718" s="9">
        <v>44827</v>
      </c>
      <c r="S718" s="2">
        <v>1080</v>
      </c>
      <c r="T718" s="2">
        <v>915</v>
      </c>
      <c r="U718" s="2">
        <v>8</v>
      </c>
      <c r="V718" s="2" t="s">
        <v>28</v>
      </c>
      <c r="W718" s="2">
        <v>4</v>
      </c>
      <c r="X718" s="2" t="s">
        <v>2560</v>
      </c>
      <c r="Y718" s="6" t="str" cm="1">
        <f t="array" ref="Y718">_xlfn.IFS(Table1[[#This Row],[Duration in Seconds]]&lt;120,"Very short",Table1[[#This Row],[Duration in Seconds]]&lt;360,"Short",Table1[[#This Row],[Duration in Seconds]]&lt;600,"Medium",Table1[[#This Row],[Duration in Seconds]]&lt;1800,"Long",Table1[[#This Row],[Duration in Seconds]]&gt;1800,"Very Long")</f>
        <v>Very Long</v>
      </c>
    </row>
    <row r="719" spans="1:25" x14ac:dyDescent="0.3">
      <c r="A719" s="18" t="s">
        <v>476</v>
      </c>
      <c r="B719" s="54">
        <v>116324675</v>
      </c>
      <c r="C719" s="2" t="s">
        <v>477</v>
      </c>
      <c r="D719" s="2" t="s">
        <v>478</v>
      </c>
      <c r="E719" s="2" t="s">
        <v>479</v>
      </c>
      <c r="F719" s="2" t="s">
        <v>26</v>
      </c>
      <c r="G719" s="2">
        <v>8790000</v>
      </c>
      <c r="H719" s="2" t="s">
        <v>480</v>
      </c>
      <c r="I719" s="15">
        <v>1.050925925925926E-2</v>
      </c>
      <c r="J719" s="8">
        <v>908</v>
      </c>
      <c r="K719" s="9">
        <v>43921</v>
      </c>
      <c r="L719" s="2">
        <v>680000</v>
      </c>
      <c r="M719" s="2" t="s">
        <v>27</v>
      </c>
      <c r="N719" s="2" t="s">
        <v>28</v>
      </c>
      <c r="O719" s="2" t="s">
        <v>28</v>
      </c>
      <c r="P719" s="2">
        <v>0</v>
      </c>
      <c r="Q719" s="2">
        <v>13849</v>
      </c>
      <c r="R719" s="9">
        <v>44827</v>
      </c>
      <c r="S719" s="2">
        <v>1080</v>
      </c>
      <c r="T719" s="2">
        <v>3300</v>
      </c>
      <c r="U719" s="2">
        <v>9</v>
      </c>
      <c r="V719" s="2" t="s">
        <v>29</v>
      </c>
      <c r="W719" s="2">
        <v>0</v>
      </c>
      <c r="X719" s="2" t="s">
        <v>311</v>
      </c>
      <c r="Y719" s="6" t="str" cm="1">
        <f t="array" ref="Y719">_xlfn.IFS(Table1[[#This Row],[Duration in Seconds]]&lt;120,"Very short",Table1[[#This Row],[Duration in Seconds]]&lt;360,"Short",Table1[[#This Row],[Duration in Seconds]]&lt;600,"Medium",Table1[[#This Row],[Duration in Seconds]]&lt;1800,"Long",Table1[[#This Row],[Duration in Seconds]]&gt;1800,"Very Long")</f>
        <v>Long</v>
      </c>
    </row>
    <row r="720" spans="1:25" x14ac:dyDescent="0.3">
      <c r="A720" s="18" t="s">
        <v>526</v>
      </c>
      <c r="B720" s="54">
        <v>79402392</v>
      </c>
      <c r="C720" s="2" t="s">
        <v>527</v>
      </c>
      <c r="D720" s="2" t="s">
        <v>528</v>
      </c>
      <c r="E720" s="2" t="s">
        <v>529</v>
      </c>
      <c r="F720" s="2" t="s">
        <v>26</v>
      </c>
      <c r="G720" s="2">
        <v>5670000</v>
      </c>
      <c r="H720" s="2">
        <v>875317110</v>
      </c>
      <c r="I720" s="15">
        <v>1.1944444444444445E-2</v>
      </c>
      <c r="J720" s="8">
        <v>1032</v>
      </c>
      <c r="K720" s="9">
        <v>42308</v>
      </c>
      <c r="L720" s="2">
        <v>921000</v>
      </c>
      <c r="M720" s="2" t="s">
        <v>27</v>
      </c>
      <c r="N720" s="2" t="s">
        <v>28</v>
      </c>
      <c r="O720" s="2" t="s">
        <v>28</v>
      </c>
      <c r="P720" s="2">
        <v>0</v>
      </c>
      <c r="Q720" s="2">
        <v>275141</v>
      </c>
      <c r="R720" s="9">
        <v>44827</v>
      </c>
      <c r="S720" s="2">
        <v>1080</v>
      </c>
      <c r="T720" s="2">
        <v>420000</v>
      </c>
      <c r="U720" s="2">
        <v>40</v>
      </c>
      <c r="V720" s="2" t="s">
        <v>29</v>
      </c>
      <c r="W720" s="2">
        <v>0</v>
      </c>
      <c r="X720" s="2" t="s">
        <v>311</v>
      </c>
      <c r="Y720" s="6" t="str" cm="1">
        <f t="array" ref="Y720">_xlfn.IFS(Table1[[#This Row],[Duration in Seconds]]&lt;120,"Very short",Table1[[#This Row],[Duration in Seconds]]&lt;360,"Short",Table1[[#This Row],[Duration in Seconds]]&lt;600,"Medium",Table1[[#This Row],[Duration in Seconds]]&lt;1800,"Long",Table1[[#This Row],[Duration in Seconds]]&gt;1800,"Very Long")</f>
        <v>Long</v>
      </c>
    </row>
    <row r="721" spans="1:25" x14ac:dyDescent="0.3">
      <c r="A721" s="18" t="s">
        <v>118</v>
      </c>
      <c r="B721" s="54">
        <v>45714569</v>
      </c>
      <c r="C721" s="2" t="s">
        <v>119</v>
      </c>
      <c r="D721" s="2" t="s">
        <v>120</v>
      </c>
      <c r="E721" s="2" t="s">
        <v>121</v>
      </c>
      <c r="F721" s="2" t="s">
        <v>54</v>
      </c>
      <c r="G721" s="2">
        <v>2710000</v>
      </c>
      <c r="H721" s="2">
        <v>213400522</v>
      </c>
      <c r="I721" s="15">
        <v>2.2141203703703705E-2</v>
      </c>
      <c r="J721" s="8">
        <v>1913</v>
      </c>
      <c r="K721" s="9">
        <v>43803</v>
      </c>
      <c r="L721" s="2">
        <v>1100000</v>
      </c>
      <c r="M721" s="2" t="s">
        <v>27</v>
      </c>
      <c r="N721" s="2" t="s">
        <v>29</v>
      </c>
      <c r="O721" s="2" t="s">
        <v>28</v>
      </c>
      <c r="P721" s="2">
        <v>0</v>
      </c>
      <c r="Q721" s="2">
        <v>25204</v>
      </c>
      <c r="R721" s="9">
        <v>44832</v>
      </c>
      <c r="S721" s="2">
        <v>1080</v>
      </c>
      <c r="T721" s="2">
        <v>5500</v>
      </c>
      <c r="U721" s="2">
        <v>56</v>
      </c>
      <c r="V721" s="2" t="s">
        <v>28</v>
      </c>
      <c r="W721" s="2">
        <v>21</v>
      </c>
      <c r="X721" s="2" t="s">
        <v>30</v>
      </c>
      <c r="Y721" s="6" t="str" cm="1">
        <f t="array" ref="Y721">_xlfn.IFS(Table1[[#This Row],[Duration in Seconds]]&lt;120,"Very short",Table1[[#This Row],[Duration in Seconds]]&lt;360,"Short",Table1[[#This Row],[Duration in Seconds]]&lt;600,"Medium",Table1[[#This Row],[Duration in Seconds]]&lt;1800,"Long",Table1[[#This Row],[Duration in Seconds]]&gt;1800,"Very Long")</f>
        <v>Very Long</v>
      </c>
    </row>
    <row r="722" spans="1:25" x14ac:dyDescent="0.3">
      <c r="A722" s="18" t="s">
        <v>2980</v>
      </c>
      <c r="B722" s="54">
        <v>989105</v>
      </c>
      <c r="C722" s="2" t="s">
        <v>1222</v>
      </c>
      <c r="D722" s="2" t="s">
        <v>1223</v>
      </c>
      <c r="E722" s="2" t="s">
        <v>1224</v>
      </c>
      <c r="F722" s="2" t="s">
        <v>54</v>
      </c>
      <c r="G722" s="6">
        <v>1140000</v>
      </c>
      <c r="H722" s="6">
        <v>315250966</v>
      </c>
      <c r="I722" s="15">
        <v>1.689814814814815E-3</v>
      </c>
      <c r="J722" s="8">
        <v>146</v>
      </c>
      <c r="K722" s="9">
        <v>44626</v>
      </c>
      <c r="L722" s="6">
        <v>32000</v>
      </c>
      <c r="M722" s="2" t="s">
        <v>27</v>
      </c>
      <c r="N722" s="2" t="s">
        <v>28</v>
      </c>
      <c r="O722" s="2" t="s">
        <v>28</v>
      </c>
      <c r="P722" s="2">
        <v>2</v>
      </c>
      <c r="Q722" s="6">
        <v>1110</v>
      </c>
      <c r="R722" s="9">
        <v>44829</v>
      </c>
      <c r="S722" s="2">
        <v>1080</v>
      </c>
      <c r="T722" s="6">
        <v>279</v>
      </c>
      <c r="U722" s="6">
        <v>53</v>
      </c>
      <c r="V722" s="2" t="s">
        <v>29</v>
      </c>
      <c r="W722" s="2">
        <v>0</v>
      </c>
      <c r="X722" s="2" t="s">
        <v>1425</v>
      </c>
      <c r="Y722" s="6" t="str" cm="1">
        <f t="array" ref="Y722">_xlfn.IFS(Table1[[#This Row],[Duration in Seconds]]&lt;120,"Very short",Table1[[#This Row],[Duration in Seconds]]&lt;360,"Short",Table1[[#This Row],[Duration in Seconds]]&lt;600,"Medium",Table1[[#This Row],[Duration in Seconds]]&lt;1800,"Long",Table1[[#This Row],[Duration in Seconds]]&gt;1800,"Very Long")</f>
        <v>Short</v>
      </c>
    </row>
    <row r="723" spans="1:25" x14ac:dyDescent="0.3">
      <c r="A723" s="18" t="s">
        <v>2160</v>
      </c>
      <c r="B723" s="54">
        <v>1563544</v>
      </c>
      <c r="C723" s="2" t="s">
        <v>3130</v>
      </c>
      <c r="D723" s="2" t="s">
        <v>33</v>
      </c>
      <c r="E723" s="2" t="s">
        <v>34</v>
      </c>
      <c r="F723" s="2" t="s">
        <v>26</v>
      </c>
      <c r="G723" s="2">
        <v>2250000</v>
      </c>
      <c r="H723" s="6">
        <v>134771915</v>
      </c>
      <c r="I723" s="15">
        <v>1.0185185185185184E-2</v>
      </c>
      <c r="J723" s="8">
        <v>880</v>
      </c>
      <c r="K723" s="22">
        <v>44435</v>
      </c>
      <c r="L723" s="2">
        <v>57452</v>
      </c>
      <c r="M723" s="2" t="s">
        <v>27</v>
      </c>
      <c r="N723" s="2" t="s">
        <v>28</v>
      </c>
      <c r="O723" s="2" t="s">
        <v>28</v>
      </c>
      <c r="P723" s="2">
        <v>3</v>
      </c>
      <c r="Q723" s="2">
        <v>2400</v>
      </c>
      <c r="R723" s="9">
        <v>44827</v>
      </c>
      <c r="S723" s="2">
        <v>1080</v>
      </c>
      <c r="T723" s="2">
        <v>171</v>
      </c>
      <c r="U723" s="2">
        <v>7</v>
      </c>
      <c r="V723" s="2" t="s">
        <v>28</v>
      </c>
      <c r="W723" s="2">
        <v>8</v>
      </c>
      <c r="X723" s="2" t="s">
        <v>2195</v>
      </c>
      <c r="Y723" s="6" t="str" cm="1">
        <f t="array" ref="Y723">_xlfn.IFS(Table1[[#This Row],[Duration in Seconds]]&lt;120,"Very short",Table1[[#This Row],[Duration in Seconds]]&lt;360,"Short",Table1[[#This Row],[Duration in Seconds]]&lt;600,"Medium",Table1[[#This Row],[Duration in Seconds]]&lt;1800,"Long",Table1[[#This Row],[Duration in Seconds]]&gt;1800,"Very Long")</f>
        <v>Long</v>
      </c>
    </row>
    <row r="724" spans="1:25" x14ac:dyDescent="0.3">
      <c r="A724" s="18" t="s">
        <v>414</v>
      </c>
      <c r="B724" s="54">
        <v>15269621</v>
      </c>
      <c r="C724" s="2" t="s">
        <v>415</v>
      </c>
      <c r="D724" s="2" t="s">
        <v>416</v>
      </c>
      <c r="E724" s="2" t="s">
        <v>417</v>
      </c>
      <c r="F724" s="2" t="s">
        <v>26</v>
      </c>
      <c r="G724" s="2">
        <v>1190000</v>
      </c>
      <c r="H724" s="2">
        <v>362498852</v>
      </c>
      <c r="I724" s="15">
        <v>4.0625000000000001E-2</v>
      </c>
      <c r="J724" s="8">
        <v>3510</v>
      </c>
      <c r="K724" s="9">
        <v>43256</v>
      </c>
      <c r="L724" s="2">
        <v>441000</v>
      </c>
      <c r="M724" s="2" t="s">
        <v>27</v>
      </c>
      <c r="N724" s="2" t="s">
        <v>28</v>
      </c>
      <c r="O724" s="2" t="s">
        <v>28</v>
      </c>
      <c r="P724" s="2">
        <v>0</v>
      </c>
      <c r="Q724" s="2">
        <v>39349</v>
      </c>
      <c r="R724" s="9">
        <v>44827</v>
      </c>
      <c r="S724" s="2">
        <v>1080</v>
      </c>
      <c r="T724" s="2">
        <v>1000</v>
      </c>
      <c r="U724" s="2">
        <v>11</v>
      </c>
      <c r="V724" s="2" t="s">
        <v>29</v>
      </c>
      <c r="W724" s="2">
        <v>0</v>
      </c>
      <c r="X724" s="2" t="s">
        <v>311</v>
      </c>
      <c r="Y724" s="6" t="str" cm="1">
        <f t="array" ref="Y724">_xlfn.IFS(Table1[[#This Row],[Duration in Seconds]]&lt;120,"Very short",Table1[[#This Row],[Duration in Seconds]]&lt;360,"Short",Table1[[#This Row],[Duration in Seconds]]&lt;600,"Medium",Table1[[#This Row],[Duration in Seconds]]&lt;1800,"Long",Table1[[#This Row],[Duration in Seconds]]&gt;1800,"Very Long")</f>
        <v>Very Long</v>
      </c>
    </row>
    <row r="725" spans="1:25" x14ac:dyDescent="0.3">
      <c r="A725" s="18" t="s">
        <v>1301</v>
      </c>
      <c r="B725" s="54">
        <v>6477279</v>
      </c>
      <c r="C725" s="2" t="s">
        <v>1302</v>
      </c>
      <c r="D725" s="2" t="s">
        <v>1303</v>
      </c>
      <c r="E725" s="2" t="s">
        <v>1304</v>
      </c>
      <c r="F725" s="2" t="s">
        <v>26</v>
      </c>
      <c r="G725" s="6">
        <v>14500000</v>
      </c>
      <c r="H725" s="6">
        <v>2086860572</v>
      </c>
      <c r="I725" s="15">
        <v>4.9884259259259265E-3</v>
      </c>
      <c r="J725" s="8">
        <v>431</v>
      </c>
      <c r="K725" s="9">
        <v>44727</v>
      </c>
      <c r="L725" s="6">
        <v>212000</v>
      </c>
      <c r="M725" s="2" t="s">
        <v>27</v>
      </c>
      <c r="N725" s="2" t="s">
        <v>28</v>
      </c>
      <c r="O725" s="2" t="s">
        <v>29</v>
      </c>
      <c r="P725" s="2">
        <v>1</v>
      </c>
      <c r="Q725" s="6">
        <v>2356</v>
      </c>
      <c r="R725" s="9">
        <v>44829</v>
      </c>
      <c r="S725" s="2">
        <v>2160</v>
      </c>
      <c r="T725" s="6">
        <v>399</v>
      </c>
      <c r="U725" s="6">
        <v>9</v>
      </c>
      <c r="V725" s="2" t="s">
        <v>29</v>
      </c>
      <c r="W725" s="2">
        <v>1</v>
      </c>
      <c r="X725" s="2" t="s">
        <v>1425</v>
      </c>
      <c r="Y725" s="6" t="str" cm="1">
        <f t="array" ref="Y725">_xlfn.IFS(Table1[[#This Row],[Duration in Seconds]]&lt;120,"Very short",Table1[[#This Row],[Duration in Seconds]]&lt;360,"Short",Table1[[#This Row],[Duration in Seconds]]&lt;600,"Medium",Table1[[#This Row],[Duration in Seconds]]&lt;1800,"Long",Table1[[#This Row],[Duration in Seconds]]&gt;1800,"Very Long")</f>
        <v>Medium</v>
      </c>
    </row>
    <row r="726" spans="1:25" x14ac:dyDescent="0.3">
      <c r="A726" s="18" t="s">
        <v>82</v>
      </c>
      <c r="B726" s="54">
        <v>26980683</v>
      </c>
      <c r="C726" s="2" t="s">
        <v>83</v>
      </c>
      <c r="D726" s="2" t="s">
        <v>84</v>
      </c>
      <c r="E726" s="2" t="s">
        <v>85</v>
      </c>
      <c r="F726" s="2" t="s">
        <v>86</v>
      </c>
      <c r="G726" s="2">
        <v>2550000</v>
      </c>
      <c r="H726" s="2">
        <v>369297269</v>
      </c>
      <c r="I726" s="15">
        <v>1.1932870370370371E-2</v>
      </c>
      <c r="J726" s="8">
        <v>1031</v>
      </c>
      <c r="K726" s="9">
        <v>42235</v>
      </c>
      <c r="L726" s="2">
        <v>276000</v>
      </c>
      <c r="M726" s="2" t="s">
        <v>27</v>
      </c>
      <c r="N726" s="2" t="s">
        <v>28</v>
      </c>
      <c r="O726" s="2" t="s">
        <v>28</v>
      </c>
      <c r="P726" s="2">
        <v>0</v>
      </c>
      <c r="Q726" s="2">
        <v>5669</v>
      </c>
      <c r="R726" s="9">
        <v>44818</v>
      </c>
      <c r="S726" s="2">
        <v>1080</v>
      </c>
      <c r="T726" s="2">
        <v>469</v>
      </c>
      <c r="U726" s="2">
        <v>42</v>
      </c>
      <c r="V726" s="2" t="s">
        <v>29</v>
      </c>
      <c r="W726" s="2">
        <v>0</v>
      </c>
      <c r="X726" s="2" t="s">
        <v>30</v>
      </c>
      <c r="Y726" s="6" t="str" cm="1">
        <f t="array" ref="Y726">_xlfn.IFS(Table1[[#This Row],[Duration in Seconds]]&lt;120,"Very short",Table1[[#This Row],[Duration in Seconds]]&lt;360,"Short",Table1[[#This Row],[Duration in Seconds]]&lt;600,"Medium",Table1[[#This Row],[Duration in Seconds]]&lt;1800,"Long",Table1[[#This Row],[Duration in Seconds]]&gt;1800,"Very Long")</f>
        <v>Long</v>
      </c>
    </row>
    <row r="727" spans="1:25" x14ac:dyDescent="0.3">
      <c r="A727" s="18" t="s">
        <v>498</v>
      </c>
      <c r="B727" s="54">
        <v>3481811</v>
      </c>
      <c r="C727" s="2" t="s">
        <v>499</v>
      </c>
      <c r="D727" s="2" t="s">
        <v>500</v>
      </c>
      <c r="E727" s="2" t="s">
        <v>1181</v>
      </c>
      <c r="F727" s="2" t="s">
        <v>26</v>
      </c>
      <c r="G727" s="2">
        <v>481000</v>
      </c>
      <c r="H727" s="2">
        <v>113902239</v>
      </c>
      <c r="I727" s="15">
        <v>2.3217592592592592E-2</v>
      </c>
      <c r="J727" s="8">
        <v>2006</v>
      </c>
      <c r="K727" s="9">
        <v>43278</v>
      </c>
      <c r="L727" s="2">
        <v>56000</v>
      </c>
      <c r="M727" s="2" t="s">
        <v>27</v>
      </c>
      <c r="N727" s="2" t="s">
        <v>28</v>
      </c>
      <c r="O727" s="2" t="s">
        <v>28</v>
      </c>
      <c r="P727" s="2">
        <v>0</v>
      </c>
      <c r="Q727" s="2">
        <v>5837</v>
      </c>
      <c r="R727" s="9">
        <v>44827</v>
      </c>
      <c r="S727" s="2">
        <v>1080</v>
      </c>
      <c r="T727" s="2">
        <v>828</v>
      </c>
      <c r="U727" s="2">
        <v>5</v>
      </c>
      <c r="V727" s="2" t="s">
        <v>29</v>
      </c>
      <c r="W727" s="2">
        <v>3</v>
      </c>
      <c r="X727" s="2" t="s">
        <v>311</v>
      </c>
      <c r="Y727" s="6" t="str" cm="1">
        <f t="array" ref="Y727">_xlfn.IFS(Table1[[#This Row],[Duration in Seconds]]&lt;120,"Very short",Table1[[#This Row],[Duration in Seconds]]&lt;360,"Short",Table1[[#This Row],[Duration in Seconds]]&lt;600,"Medium",Table1[[#This Row],[Duration in Seconds]]&lt;1800,"Long",Table1[[#This Row],[Duration in Seconds]]&gt;1800,"Very Long")</f>
        <v>Very Long</v>
      </c>
    </row>
    <row r="728" spans="1:25" x14ac:dyDescent="0.3">
      <c r="A728" s="18" t="s">
        <v>179</v>
      </c>
      <c r="B728" s="54">
        <v>11127534</v>
      </c>
      <c r="C728" s="2" t="s">
        <v>180</v>
      </c>
      <c r="D728" s="2" t="s">
        <v>181</v>
      </c>
      <c r="E728" s="2" t="s">
        <v>182</v>
      </c>
      <c r="F728" s="2" t="s">
        <v>86</v>
      </c>
      <c r="G728" s="2">
        <v>2530000</v>
      </c>
      <c r="H728" s="2">
        <v>201958516</v>
      </c>
      <c r="I728" s="17">
        <v>7.858796296296296E-3</v>
      </c>
      <c r="J728" s="8">
        <v>679</v>
      </c>
      <c r="K728" s="9">
        <v>43783</v>
      </c>
      <c r="L728" s="2">
        <v>218000</v>
      </c>
      <c r="M728" s="2" t="s">
        <v>27</v>
      </c>
      <c r="N728" s="2" t="s">
        <v>29</v>
      </c>
      <c r="O728" s="2" t="s">
        <v>28</v>
      </c>
      <c r="P728" s="2">
        <v>0</v>
      </c>
      <c r="Q728" s="2">
        <v>19409</v>
      </c>
      <c r="R728" s="9">
        <v>44638</v>
      </c>
      <c r="S728" s="2">
        <v>1080</v>
      </c>
      <c r="T728" s="2">
        <v>195</v>
      </c>
      <c r="U728" s="2">
        <v>12</v>
      </c>
      <c r="V728" s="2" t="s">
        <v>29</v>
      </c>
      <c r="W728" s="2">
        <v>0</v>
      </c>
      <c r="X728" s="2" t="s">
        <v>30</v>
      </c>
      <c r="Y728" s="6" t="str" cm="1">
        <f t="array" ref="Y728">_xlfn.IFS(Table1[[#This Row],[Duration in Seconds]]&lt;120,"Very short",Table1[[#This Row],[Duration in Seconds]]&lt;360,"Short",Table1[[#This Row],[Duration in Seconds]]&lt;600,"Medium",Table1[[#This Row],[Duration in Seconds]]&lt;1800,"Long",Table1[[#This Row],[Duration in Seconds]]&gt;1800,"Very Long")</f>
        <v>Long</v>
      </c>
    </row>
    <row r="729" spans="1:25" x14ac:dyDescent="0.3">
      <c r="A729" s="18" t="s">
        <v>1297</v>
      </c>
      <c r="B729" s="54">
        <v>3828885</v>
      </c>
      <c r="C729" s="2" t="s">
        <v>1298</v>
      </c>
      <c r="D729" s="2" t="s">
        <v>1299</v>
      </c>
      <c r="E729" s="2" t="s">
        <v>1300</v>
      </c>
      <c r="F729" s="2" t="s">
        <v>54</v>
      </c>
      <c r="G729" s="6">
        <v>17300</v>
      </c>
      <c r="H729" s="6">
        <v>12710198</v>
      </c>
      <c r="I729" s="15">
        <v>7.3379629629629628E-3</v>
      </c>
      <c r="J729" s="8">
        <v>634</v>
      </c>
      <c r="K729" s="9">
        <v>44518</v>
      </c>
      <c r="L729" s="6">
        <v>28000</v>
      </c>
      <c r="M729" s="2" t="s">
        <v>27</v>
      </c>
      <c r="N729" s="2" t="s">
        <v>29</v>
      </c>
      <c r="O729" s="2" t="s">
        <v>29</v>
      </c>
      <c r="P729" s="2">
        <v>0</v>
      </c>
      <c r="Q729" s="6">
        <v>1096</v>
      </c>
      <c r="R729" s="9">
        <v>44768</v>
      </c>
      <c r="S729" s="2">
        <v>1080</v>
      </c>
      <c r="T729" s="6">
        <v>76</v>
      </c>
      <c r="U729" s="6">
        <v>3</v>
      </c>
      <c r="V729" s="2" t="s">
        <v>29</v>
      </c>
      <c r="W729" s="2">
        <v>0</v>
      </c>
      <c r="X729" s="2" t="s">
        <v>1425</v>
      </c>
      <c r="Y729" s="6" t="str" cm="1">
        <f t="array" ref="Y729">_xlfn.IFS(Table1[[#This Row],[Duration in Seconds]]&lt;120,"Very short",Table1[[#This Row],[Duration in Seconds]]&lt;360,"Short",Table1[[#This Row],[Duration in Seconds]]&lt;600,"Medium",Table1[[#This Row],[Duration in Seconds]]&lt;1800,"Long",Table1[[#This Row],[Duration in Seconds]]&gt;1800,"Very Long")</f>
        <v>Long</v>
      </c>
    </row>
    <row r="730" spans="1:25" x14ac:dyDescent="0.3">
      <c r="A730" s="18" t="s">
        <v>148</v>
      </c>
      <c r="B730" s="54">
        <v>621550</v>
      </c>
      <c r="C730" s="2" t="s">
        <v>149</v>
      </c>
      <c r="D730" s="2" t="s">
        <v>150</v>
      </c>
      <c r="E730" s="2" t="s">
        <v>151</v>
      </c>
      <c r="F730" s="2" t="s">
        <v>86</v>
      </c>
      <c r="G730" s="2">
        <v>99400</v>
      </c>
      <c r="H730" s="2">
        <v>9649700</v>
      </c>
      <c r="I730" s="15">
        <v>9.3055555555555548E-3</v>
      </c>
      <c r="J730" s="8">
        <v>804</v>
      </c>
      <c r="K730" s="9">
        <v>42586</v>
      </c>
      <c r="L730" s="2">
        <v>9500</v>
      </c>
      <c r="M730" s="2" t="s">
        <v>27</v>
      </c>
      <c r="N730" s="2" t="s">
        <v>29</v>
      </c>
      <c r="O730" s="2" t="s">
        <v>28</v>
      </c>
      <c r="P730" s="2">
        <v>3</v>
      </c>
      <c r="Q730" s="2">
        <v>458</v>
      </c>
      <c r="R730" s="9">
        <v>44770</v>
      </c>
      <c r="S730" s="2">
        <v>1080</v>
      </c>
      <c r="T730" s="2">
        <v>639</v>
      </c>
      <c r="U730" s="2">
        <v>64</v>
      </c>
      <c r="V730" s="2" t="s">
        <v>29</v>
      </c>
      <c r="W730" s="2">
        <v>0</v>
      </c>
      <c r="X730" s="2" t="s">
        <v>30</v>
      </c>
      <c r="Y730" s="6" t="str" cm="1">
        <f t="array" ref="Y730">_xlfn.IFS(Table1[[#This Row],[Duration in Seconds]]&lt;120,"Very short",Table1[[#This Row],[Duration in Seconds]]&lt;360,"Short",Table1[[#This Row],[Duration in Seconds]]&lt;600,"Medium",Table1[[#This Row],[Duration in Seconds]]&lt;1800,"Long",Table1[[#This Row],[Duration in Seconds]]&gt;1800,"Very Long")</f>
        <v>Long</v>
      </c>
    </row>
    <row r="731" spans="1:25" x14ac:dyDescent="0.3">
      <c r="A731" s="18" t="s">
        <v>382</v>
      </c>
      <c r="B731" s="54">
        <v>14424750</v>
      </c>
      <c r="C731" s="2" t="s">
        <v>383</v>
      </c>
      <c r="D731" s="2" t="s">
        <v>384</v>
      </c>
      <c r="E731" s="2" t="s">
        <v>385</v>
      </c>
      <c r="F731" s="2" t="s">
        <v>26</v>
      </c>
      <c r="G731" s="2">
        <v>22400000</v>
      </c>
      <c r="H731" s="2">
        <v>3105053908</v>
      </c>
      <c r="I731" s="15">
        <v>5.2546296296296299E-3</v>
      </c>
      <c r="J731" s="8">
        <v>454</v>
      </c>
      <c r="K731" s="9">
        <v>42780</v>
      </c>
      <c r="L731" s="2">
        <v>342000</v>
      </c>
      <c r="M731" s="2" t="s">
        <v>73</v>
      </c>
      <c r="N731" s="2" t="s">
        <v>29</v>
      </c>
      <c r="O731" s="2" t="s">
        <v>28</v>
      </c>
      <c r="P731" s="2">
        <v>0</v>
      </c>
      <c r="Q731" s="2">
        <v>25302</v>
      </c>
      <c r="R731" s="9">
        <v>44827</v>
      </c>
      <c r="S731" s="2">
        <v>1080</v>
      </c>
      <c r="T731" s="2">
        <v>4600</v>
      </c>
      <c r="U731" s="2">
        <v>16</v>
      </c>
      <c r="V731" s="2" t="s">
        <v>29</v>
      </c>
      <c r="W731" s="2">
        <v>0</v>
      </c>
      <c r="X731" s="2" t="s">
        <v>311</v>
      </c>
      <c r="Y731" s="6" t="str" cm="1">
        <f t="array" ref="Y731">_xlfn.IFS(Table1[[#This Row],[Duration in Seconds]]&lt;120,"Very short",Table1[[#This Row],[Duration in Seconds]]&lt;360,"Short",Table1[[#This Row],[Duration in Seconds]]&lt;600,"Medium",Table1[[#This Row],[Duration in Seconds]]&lt;1800,"Long",Table1[[#This Row],[Duration in Seconds]]&gt;1800,"Very Long")</f>
        <v>Medium</v>
      </c>
    </row>
    <row r="732" spans="1:25" x14ac:dyDescent="0.3">
      <c r="A732" s="18" t="s">
        <v>1233</v>
      </c>
      <c r="B732" s="54">
        <v>17523385</v>
      </c>
      <c r="C732" s="2" t="s">
        <v>1234</v>
      </c>
      <c r="D732" s="2" t="s">
        <v>1235</v>
      </c>
      <c r="E732" s="2" t="s">
        <v>1236</v>
      </c>
      <c r="F732" s="2" t="s">
        <v>54</v>
      </c>
      <c r="G732" s="6">
        <v>12800000</v>
      </c>
      <c r="H732" s="6">
        <v>1836286042</v>
      </c>
      <c r="I732" s="15">
        <v>1.324074074074074E-2</v>
      </c>
      <c r="J732" s="8">
        <v>1144</v>
      </c>
      <c r="K732" s="9">
        <v>44135</v>
      </c>
      <c r="L732" s="6">
        <v>529000</v>
      </c>
      <c r="M732" s="2" t="s">
        <v>27</v>
      </c>
      <c r="N732" s="2" t="s">
        <v>28</v>
      </c>
      <c r="O732" s="2" t="s">
        <v>28</v>
      </c>
      <c r="P732" s="2">
        <v>0</v>
      </c>
      <c r="Q732" s="6">
        <v>104969</v>
      </c>
      <c r="R732" s="9">
        <v>44829</v>
      </c>
      <c r="S732" s="2">
        <v>2160</v>
      </c>
      <c r="T732" s="6">
        <v>337</v>
      </c>
      <c r="U732" s="6">
        <v>12</v>
      </c>
      <c r="V732" s="2" t="s">
        <v>29</v>
      </c>
      <c r="W732" s="2">
        <v>0</v>
      </c>
      <c r="X732" s="2" t="s">
        <v>1425</v>
      </c>
      <c r="Y732" s="6" t="str" cm="1">
        <f t="array" ref="Y732">_xlfn.IFS(Table1[[#This Row],[Duration in Seconds]]&lt;120,"Very short",Table1[[#This Row],[Duration in Seconds]]&lt;360,"Short",Table1[[#This Row],[Duration in Seconds]]&lt;600,"Medium",Table1[[#This Row],[Duration in Seconds]]&lt;1800,"Long",Table1[[#This Row],[Duration in Seconds]]&gt;1800,"Very Long")</f>
        <v>Long</v>
      </c>
    </row>
    <row r="733" spans="1:25" x14ac:dyDescent="0.3">
      <c r="A733" s="18" t="s">
        <v>2542</v>
      </c>
      <c r="B733" s="54">
        <v>7307333</v>
      </c>
      <c r="C733" s="2" t="s">
        <v>2543</v>
      </c>
      <c r="D733" s="2" t="s">
        <v>2506</v>
      </c>
      <c r="E733" s="2" t="s">
        <v>2507</v>
      </c>
      <c r="F733" s="2" t="s">
        <v>26</v>
      </c>
      <c r="G733" s="2">
        <v>1000000</v>
      </c>
      <c r="H733" s="5">
        <v>2594029885</v>
      </c>
      <c r="I733" s="15">
        <v>9.7453703703703713E-3</v>
      </c>
      <c r="J733" s="8">
        <v>842</v>
      </c>
      <c r="K733" s="9">
        <v>44826</v>
      </c>
      <c r="L733" s="2">
        <v>90000</v>
      </c>
      <c r="M733" s="2" t="s">
        <v>27</v>
      </c>
      <c r="N733" s="2" t="s">
        <v>29</v>
      </c>
      <c r="O733" s="2" t="s">
        <v>28</v>
      </c>
      <c r="P733" s="2">
        <v>1</v>
      </c>
      <c r="Q733" s="5">
        <v>4796</v>
      </c>
      <c r="R733" s="9">
        <v>44827</v>
      </c>
      <c r="S733" s="2">
        <v>1080</v>
      </c>
      <c r="T733" s="2">
        <v>800</v>
      </c>
      <c r="U733" s="2">
        <v>200</v>
      </c>
      <c r="V733" s="2" t="s">
        <v>29</v>
      </c>
      <c r="W733" s="2">
        <v>1</v>
      </c>
      <c r="X733" s="2" t="s">
        <v>2560</v>
      </c>
      <c r="Y733" s="6" t="str" cm="1">
        <f t="array" ref="Y733">_xlfn.IFS(Table1[[#This Row],[Duration in Seconds]]&lt;120,"Very short",Table1[[#This Row],[Duration in Seconds]]&lt;360,"Short",Table1[[#This Row],[Duration in Seconds]]&lt;600,"Medium",Table1[[#This Row],[Duration in Seconds]]&lt;1800,"Long",Table1[[#This Row],[Duration in Seconds]]&gt;1800,"Very Long")</f>
        <v>Long</v>
      </c>
    </row>
    <row r="734" spans="1:25" x14ac:dyDescent="0.3">
      <c r="A734" s="18" t="s">
        <v>2889</v>
      </c>
      <c r="B734" s="54">
        <v>581893</v>
      </c>
      <c r="C734" s="2" t="s">
        <v>2890</v>
      </c>
      <c r="D734" s="2" t="s">
        <v>2885</v>
      </c>
      <c r="E734" s="2" t="s">
        <v>2886</v>
      </c>
      <c r="F734" s="2" t="s">
        <v>26</v>
      </c>
      <c r="G734" s="2">
        <v>366000</v>
      </c>
      <c r="H734" s="2">
        <v>33220816</v>
      </c>
      <c r="I734" s="17">
        <v>8.2754629629629619E-3</v>
      </c>
      <c r="J734" s="8">
        <v>715</v>
      </c>
      <c r="K734" s="9">
        <v>44787</v>
      </c>
      <c r="L734" s="2">
        <v>37000</v>
      </c>
      <c r="M734" s="2" t="s">
        <v>2565</v>
      </c>
      <c r="N734" s="2" t="s">
        <v>29</v>
      </c>
      <c r="O734" s="2" t="s">
        <v>28</v>
      </c>
      <c r="P734" s="2">
        <v>0</v>
      </c>
      <c r="Q734" s="2">
        <v>2600</v>
      </c>
      <c r="R734" s="9">
        <v>44824</v>
      </c>
      <c r="S734" s="2">
        <v>1080</v>
      </c>
      <c r="T734" s="2">
        <v>123</v>
      </c>
      <c r="U734" s="2">
        <v>0</v>
      </c>
      <c r="V734" s="2" t="s">
        <v>29</v>
      </c>
      <c r="W734" s="2">
        <v>1</v>
      </c>
      <c r="X734" s="2" t="s">
        <v>2973</v>
      </c>
      <c r="Y734" s="6" t="str" cm="1">
        <f t="array" ref="Y734">_xlfn.IFS(Table1[[#This Row],[Duration in Seconds]]&lt;120,"Very short",Table1[[#This Row],[Duration in Seconds]]&lt;360,"Short",Table1[[#This Row],[Duration in Seconds]]&lt;600,"Medium",Table1[[#This Row],[Duration in Seconds]]&lt;1800,"Long",Table1[[#This Row],[Duration in Seconds]]&gt;1800,"Very Long")</f>
        <v>Long</v>
      </c>
    </row>
    <row r="735" spans="1:25" x14ac:dyDescent="0.3">
      <c r="A735" s="18" t="s">
        <v>489</v>
      </c>
      <c r="B735" s="54">
        <v>10275218</v>
      </c>
      <c r="C735" s="2" t="s">
        <v>490</v>
      </c>
      <c r="D735" s="2" t="s">
        <v>491</v>
      </c>
      <c r="E735" s="2" t="s">
        <v>492</v>
      </c>
      <c r="F735" s="2" t="s">
        <v>26</v>
      </c>
      <c r="G735" s="2">
        <v>1480000</v>
      </c>
      <c r="H735" s="2" t="s">
        <v>493</v>
      </c>
      <c r="I735" s="15">
        <v>9.4097222222222238E-3</v>
      </c>
      <c r="J735" s="8">
        <v>813</v>
      </c>
      <c r="K735" s="9">
        <v>43960</v>
      </c>
      <c r="L735" s="2">
        <v>211000</v>
      </c>
      <c r="M735" s="2" t="s">
        <v>27</v>
      </c>
      <c r="N735" s="2" t="s">
        <v>28</v>
      </c>
      <c r="O735" s="2" t="s">
        <v>28</v>
      </c>
      <c r="P735" s="2">
        <v>11</v>
      </c>
      <c r="Q735" s="2">
        <v>12202</v>
      </c>
      <c r="R735" s="9">
        <v>44827</v>
      </c>
      <c r="S735" s="2">
        <v>1080</v>
      </c>
      <c r="T735" s="2">
        <v>1300</v>
      </c>
      <c r="U735" s="2">
        <v>40</v>
      </c>
      <c r="V735" s="2" t="s">
        <v>28</v>
      </c>
      <c r="W735" s="2">
        <v>1</v>
      </c>
      <c r="X735" s="2" t="s">
        <v>311</v>
      </c>
      <c r="Y735" s="6" t="str" cm="1">
        <f t="array" ref="Y735">_xlfn.IFS(Table1[[#This Row],[Duration in Seconds]]&lt;120,"Very short",Table1[[#This Row],[Duration in Seconds]]&lt;360,"Short",Table1[[#This Row],[Duration in Seconds]]&lt;600,"Medium",Table1[[#This Row],[Duration in Seconds]]&lt;1800,"Long",Table1[[#This Row],[Duration in Seconds]]&gt;1800,"Very Long")</f>
        <v>Long</v>
      </c>
    </row>
    <row r="736" spans="1:25" x14ac:dyDescent="0.3">
      <c r="A736" s="18" t="s">
        <v>2877</v>
      </c>
      <c r="B736" s="54">
        <v>71782</v>
      </c>
      <c r="C736" s="2" t="s">
        <v>2878</v>
      </c>
      <c r="D736" s="2" t="s">
        <v>2749</v>
      </c>
      <c r="E736" s="2" t="s">
        <v>2750</v>
      </c>
      <c r="F736" s="2" t="s">
        <v>26</v>
      </c>
      <c r="G736" s="2">
        <v>437000</v>
      </c>
      <c r="H736" s="2">
        <v>40888565</v>
      </c>
      <c r="I736" s="17">
        <v>7.8703703703703713E-3</v>
      </c>
      <c r="J736" s="8">
        <v>680</v>
      </c>
      <c r="K736" s="9">
        <v>44815</v>
      </c>
      <c r="L736" s="2">
        <v>5000</v>
      </c>
      <c r="M736" s="2" t="s">
        <v>2565</v>
      </c>
      <c r="N736" s="2" t="s">
        <v>29</v>
      </c>
      <c r="O736" s="2" t="s">
        <v>28</v>
      </c>
      <c r="P736" s="2">
        <v>0</v>
      </c>
      <c r="Q736" s="2">
        <v>476</v>
      </c>
      <c r="R736" s="9">
        <v>44824</v>
      </c>
      <c r="S736" s="2">
        <v>2160</v>
      </c>
      <c r="T736" s="2">
        <v>452</v>
      </c>
      <c r="U736" s="2">
        <v>14</v>
      </c>
      <c r="V736" s="2" t="s">
        <v>29</v>
      </c>
      <c r="W736" s="2">
        <v>2</v>
      </c>
      <c r="X736" s="2" t="s">
        <v>2973</v>
      </c>
      <c r="Y736" s="6" t="str" cm="1">
        <f t="array" ref="Y736">_xlfn.IFS(Table1[[#This Row],[Duration in Seconds]]&lt;120,"Very short",Table1[[#This Row],[Duration in Seconds]]&lt;360,"Short",Table1[[#This Row],[Duration in Seconds]]&lt;600,"Medium",Table1[[#This Row],[Duration in Seconds]]&lt;1800,"Long",Table1[[#This Row],[Duration in Seconds]]&gt;1800,"Very Long")</f>
        <v>Long</v>
      </c>
    </row>
    <row r="737" spans="1:25" x14ac:dyDescent="0.3">
      <c r="A737" s="18" t="s">
        <v>2865</v>
      </c>
      <c r="B737" s="54">
        <v>129828</v>
      </c>
      <c r="C737" s="2" t="s">
        <v>2866</v>
      </c>
      <c r="D737" s="2" t="s">
        <v>2863</v>
      </c>
      <c r="E737" s="2" t="s">
        <v>2864</v>
      </c>
      <c r="F737" s="2" t="s">
        <v>2852</v>
      </c>
      <c r="G737" s="2">
        <v>1960000</v>
      </c>
      <c r="H737" s="2">
        <v>5183991691</v>
      </c>
      <c r="I737" s="15">
        <v>4.9768518518518521E-4</v>
      </c>
      <c r="J737" s="8">
        <v>43</v>
      </c>
      <c r="K737" s="9">
        <v>44818</v>
      </c>
      <c r="L737" s="2">
        <v>5200</v>
      </c>
      <c r="M737" s="2" t="s">
        <v>27</v>
      </c>
      <c r="N737" s="2" t="s">
        <v>28</v>
      </c>
      <c r="O737" s="2" t="s">
        <v>28</v>
      </c>
      <c r="P737" s="2">
        <v>0</v>
      </c>
      <c r="Q737" s="2">
        <v>504</v>
      </c>
      <c r="R737" s="9">
        <v>44822</v>
      </c>
      <c r="S737" s="2">
        <v>1080</v>
      </c>
      <c r="T737" s="2">
        <v>8061</v>
      </c>
      <c r="U737" s="2">
        <v>185</v>
      </c>
      <c r="V737" s="2" t="s">
        <v>29</v>
      </c>
      <c r="W737" s="2">
        <v>0</v>
      </c>
      <c r="X737" s="2" t="s">
        <v>2973</v>
      </c>
      <c r="Y737" s="6" t="str" cm="1">
        <f t="array" ref="Y737">_xlfn.IFS(Table1[[#This Row],[Duration in Seconds]]&lt;120,"Very short",Table1[[#This Row],[Duration in Seconds]]&lt;360,"Short",Table1[[#This Row],[Duration in Seconds]]&lt;600,"Medium",Table1[[#This Row],[Duration in Seconds]]&lt;1800,"Long",Table1[[#This Row],[Duration in Seconds]]&gt;1800,"Very Long")</f>
        <v>Very short</v>
      </c>
    </row>
    <row r="738" spans="1:25" x14ac:dyDescent="0.3">
      <c r="A738" s="18" t="s">
        <v>1231</v>
      </c>
      <c r="B738" s="54">
        <v>11021922</v>
      </c>
      <c r="C738" s="2" t="s">
        <v>1232</v>
      </c>
      <c r="D738" s="2" t="s">
        <v>1204</v>
      </c>
      <c r="E738" s="2" t="s">
        <v>1205</v>
      </c>
      <c r="F738" s="2" t="s">
        <v>54</v>
      </c>
      <c r="G738" s="6">
        <v>19300000</v>
      </c>
      <c r="H738" s="6">
        <v>2092567915</v>
      </c>
      <c r="I738" s="15">
        <v>4.3981481481481484E-3</v>
      </c>
      <c r="J738" s="8">
        <v>380</v>
      </c>
      <c r="K738" s="9">
        <v>42222</v>
      </c>
      <c r="L738" s="6">
        <v>248000</v>
      </c>
      <c r="M738" s="2" t="s">
        <v>27</v>
      </c>
      <c r="N738" s="2" t="s">
        <v>28</v>
      </c>
      <c r="O738" s="2" t="s">
        <v>28</v>
      </c>
      <c r="P738" s="2">
        <v>0</v>
      </c>
      <c r="Q738" s="6">
        <v>11843</v>
      </c>
      <c r="R738" s="9">
        <v>44827</v>
      </c>
      <c r="S738" s="2">
        <v>1080</v>
      </c>
      <c r="T738" s="6">
        <v>163</v>
      </c>
      <c r="U738" s="6">
        <v>8</v>
      </c>
      <c r="V738" s="2" t="s">
        <v>29</v>
      </c>
      <c r="W738" s="2">
        <v>0</v>
      </c>
      <c r="X738" s="2" t="s">
        <v>1425</v>
      </c>
      <c r="Y738" s="6" t="str" cm="1">
        <f t="array" ref="Y738">_xlfn.IFS(Table1[[#This Row],[Duration in Seconds]]&lt;120,"Very short",Table1[[#This Row],[Duration in Seconds]]&lt;360,"Short",Table1[[#This Row],[Duration in Seconds]]&lt;600,"Medium",Table1[[#This Row],[Duration in Seconds]]&lt;1800,"Long",Table1[[#This Row],[Duration in Seconds]]&gt;1800,"Very Long")</f>
        <v>Medium</v>
      </c>
    </row>
    <row r="739" spans="1:25" x14ac:dyDescent="0.3">
      <c r="A739" s="18" t="s">
        <v>2135</v>
      </c>
      <c r="B739" s="54">
        <v>10504360</v>
      </c>
      <c r="C739" s="2" t="s">
        <v>3131</v>
      </c>
      <c r="D739" s="2" t="s">
        <v>2136</v>
      </c>
      <c r="E739" s="2" t="s">
        <v>2137</v>
      </c>
      <c r="F739" s="2" t="s">
        <v>2029</v>
      </c>
      <c r="G739" s="2">
        <v>460000</v>
      </c>
      <c r="H739" s="6">
        <v>126971627</v>
      </c>
      <c r="I739" s="15">
        <v>4.9421296296296288E-3</v>
      </c>
      <c r="J739" s="8">
        <v>427</v>
      </c>
      <c r="K739" s="22">
        <v>43057</v>
      </c>
      <c r="L739" s="2">
        <v>11500</v>
      </c>
      <c r="M739" s="2" t="s">
        <v>27</v>
      </c>
      <c r="N739" s="2" t="s">
        <v>29</v>
      </c>
      <c r="O739" s="2" t="s">
        <v>28</v>
      </c>
      <c r="P739" s="2">
        <v>0</v>
      </c>
      <c r="Q739" s="2">
        <v>2900</v>
      </c>
      <c r="R739" s="9">
        <v>44824</v>
      </c>
      <c r="S739" s="2">
        <v>720</v>
      </c>
      <c r="T739" s="2">
        <v>639</v>
      </c>
      <c r="U739" s="2">
        <v>10</v>
      </c>
      <c r="V739" s="2" t="s">
        <v>29</v>
      </c>
      <c r="W739" s="2">
        <v>1</v>
      </c>
      <c r="X739" s="2" t="s">
        <v>2195</v>
      </c>
      <c r="Y739" s="6" t="str" cm="1">
        <f t="array" ref="Y739">_xlfn.IFS(Table1[[#This Row],[Duration in Seconds]]&lt;120,"Very short",Table1[[#This Row],[Duration in Seconds]]&lt;360,"Short",Table1[[#This Row],[Duration in Seconds]]&lt;600,"Medium",Table1[[#This Row],[Duration in Seconds]]&lt;1800,"Long",Table1[[#This Row],[Duration in Seconds]]&gt;1800,"Very Long")</f>
        <v>Medium</v>
      </c>
    </row>
    <row r="740" spans="1:25" x14ac:dyDescent="0.3">
      <c r="A740" s="18" t="s">
        <v>2891</v>
      </c>
      <c r="B740" s="54">
        <v>191948</v>
      </c>
      <c r="C740" s="2" t="s">
        <v>2892</v>
      </c>
      <c r="D740" s="2" t="s">
        <v>2885</v>
      </c>
      <c r="E740" s="2" t="s">
        <v>2886</v>
      </c>
      <c r="F740" s="2" t="s">
        <v>26</v>
      </c>
      <c r="G740" s="2">
        <v>366000</v>
      </c>
      <c r="H740" s="2">
        <v>33220816</v>
      </c>
      <c r="I740" s="15">
        <v>7.3958333333333341E-3</v>
      </c>
      <c r="J740" s="8">
        <v>639</v>
      </c>
      <c r="K740" s="9">
        <v>44801</v>
      </c>
      <c r="L740" s="2">
        <v>16000</v>
      </c>
      <c r="M740" s="2" t="s">
        <v>2565</v>
      </c>
      <c r="N740" s="2" t="s">
        <v>29</v>
      </c>
      <c r="O740" s="2" t="s">
        <v>28</v>
      </c>
      <c r="P740" s="2">
        <v>0</v>
      </c>
      <c r="Q740" s="2">
        <v>736</v>
      </c>
      <c r="R740" s="9">
        <v>44824</v>
      </c>
      <c r="S740" s="2">
        <v>1080</v>
      </c>
      <c r="T740" s="2">
        <v>123</v>
      </c>
      <c r="U740" s="2">
        <v>0</v>
      </c>
      <c r="V740" s="2" t="s">
        <v>29</v>
      </c>
      <c r="W740" s="2">
        <v>1</v>
      </c>
      <c r="X740" s="2" t="s">
        <v>2973</v>
      </c>
      <c r="Y740" s="6" t="str" cm="1">
        <f t="array" ref="Y740">_xlfn.IFS(Table1[[#This Row],[Duration in Seconds]]&lt;120,"Very short",Table1[[#This Row],[Duration in Seconds]]&lt;360,"Short",Table1[[#This Row],[Duration in Seconds]]&lt;600,"Medium",Table1[[#This Row],[Duration in Seconds]]&lt;1800,"Long",Table1[[#This Row],[Duration in Seconds]]&gt;1800,"Very Long")</f>
        <v>Long</v>
      </c>
    </row>
    <row r="741" spans="1:25" x14ac:dyDescent="0.3">
      <c r="A741" s="18" t="s">
        <v>1319</v>
      </c>
      <c r="B741" s="54">
        <v>1586945</v>
      </c>
      <c r="C741" s="2" t="s">
        <v>1320</v>
      </c>
      <c r="D741" s="2" t="s">
        <v>1321</v>
      </c>
      <c r="E741" s="2" t="s">
        <v>1322</v>
      </c>
      <c r="F741" s="2" t="s">
        <v>54</v>
      </c>
      <c r="G741" s="6">
        <v>1120000</v>
      </c>
      <c r="H741" s="6">
        <v>475535985</v>
      </c>
      <c r="I741" s="15">
        <v>2.2164351851851852E-2</v>
      </c>
      <c r="J741" s="8">
        <v>1915</v>
      </c>
      <c r="K741" s="9">
        <v>44469</v>
      </c>
      <c r="L741" s="6">
        <v>14000</v>
      </c>
      <c r="M741" s="2" t="s">
        <v>27</v>
      </c>
      <c r="N741" s="2" t="s">
        <v>28</v>
      </c>
      <c r="O741" s="2" t="s">
        <v>28</v>
      </c>
      <c r="P741" s="2">
        <v>0</v>
      </c>
      <c r="Q741" s="6">
        <v>1525</v>
      </c>
      <c r="R741" s="9">
        <v>44829</v>
      </c>
      <c r="S741" s="2">
        <v>1080</v>
      </c>
      <c r="T741" s="6">
        <v>2116</v>
      </c>
      <c r="U741" s="6">
        <v>39</v>
      </c>
      <c r="V741" s="2" t="s">
        <v>28</v>
      </c>
      <c r="W741" s="2">
        <v>0</v>
      </c>
      <c r="X741" s="2" t="s">
        <v>1425</v>
      </c>
      <c r="Y741" s="6" t="str" cm="1">
        <f t="array" ref="Y741">_xlfn.IFS(Table1[[#This Row],[Duration in Seconds]]&lt;120,"Very short",Table1[[#This Row],[Duration in Seconds]]&lt;360,"Short",Table1[[#This Row],[Duration in Seconds]]&lt;600,"Medium",Table1[[#This Row],[Duration in Seconds]]&lt;1800,"Long",Table1[[#This Row],[Duration in Seconds]]&gt;1800,"Very Long")</f>
        <v>Very Long</v>
      </c>
    </row>
    <row r="742" spans="1:25" x14ac:dyDescent="0.3">
      <c r="A742" s="18" t="s">
        <v>2629</v>
      </c>
      <c r="B742" s="54">
        <v>462252</v>
      </c>
      <c r="C742" s="21" t="s">
        <v>2630</v>
      </c>
      <c r="D742" s="21" t="s">
        <v>2631</v>
      </c>
      <c r="E742" s="21" t="s">
        <v>2632</v>
      </c>
      <c r="F742" s="21" t="s">
        <v>26</v>
      </c>
      <c r="G742" s="6">
        <v>549000</v>
      </c>
      <c r="H742" s="6">
        <v>61932995</v>
      </c>
      <c r="I742" s="15">
        <v>1.8391203703703705E-2</v>
      </c>
      <c r="J742" s="8">
        <v>1589</v>
      </c>
      <c r="K742" s="9">
        <v>44815</v>
      </c>
      <c r="L742" s="6">
        <v>10000</v>
      </c>
      <c r="M742" s="21" t="s">
        <v>27</v>
      </c>
      <c r="N742" s="21" t="s">
        <v>28</v>
      </c>
      <c r="O742" s="21" t="s">
        <v>28</v>
      </c>
      <c r="P742" s="21">
        <v>1</v>
      </c>
      <c r="Q742" s="6">
        <v>480</v>
      </c>
      <c r="R742" s="9">
        <v>44828</v>
      </c>
      <c r="S742" s="6">
        <v>2160</v>
      </c>
      <c r="T742" s="6">
        <v>74</v>
      </c>
      <c r="U742" s="6">
        <v>8</v>
      </c>
      <c r="V742" s="21" t="s">
        <v>29</v>
      </c>
      <c r="W742" s="6">
        <v>0</v>
      </c>
      <c r="X742" s="2" t="s">
        <v>2835</v>
      </c>
      <c r="Y742" s="6" t="str" cm="1">
        <f t="array" ref="Y742">_xlfn.IFS(Table1[[#This Row],[Duration in Seconds]]&lt;120,"Very short",Table1[[#This Row],[Duration in Seconds]]&lt;360,"Short",Table1[[#This Row],[Duration in Seconds]]&lt;600,"Medium",Table1[[#This Row],[Duration in Seconds]]&lt;1800,"Long",Table1[[#This Row],[Duration in Seconds]]&gt;1800,"Very Long")</f>
        <v>Long</v>
      </c>
    </row>
    <row r="743" spans="1:25" x14ac:dyDescent="0.3">
      <c r="A743" s="18" t="s">
        <v>1218</v>
      </c>
      <c r="B743" s="54">
        <v>24506563</v>
      </c>
      <c r="C743" s="2" t="s">
        <v>1219</v>
      </c>
      <c r="D743" s="2" t="s">
        <v>1220</v>
      </c>
      <c r="E743" s="2" t="s">
        <v>1221</v>
      </c>
      <c r="F743" s="2" t="s">
        <v>54</v>
      </c>
      <c r="G743" s="6">
        <v>34400000</v>
      </c>
      <c r="H743" s="6">
        <v>27479278750</v>
      </c>
      <c r="I743" s="15">
        <v>3.530092592592592E-3</v>
      </c>
      <c r="J743" s="8">
        <v>305</v>
      </c>
      <c r="K743" s="9">
        <v>44453</v>
      </c>
      <c r="L743" s="6">
        <v>167000</v>
      </c>
      <c r="M743" s="2" t="s">
        <v>73</v>
      </c>
      <c r="N743" s="2" t="s">
        <v>29</v>
      </c>
      <c r="O743" s="2" t="s">
        <v>29</v>
      </c>
      <c r="P743" s="2">
        <v>3</v>
      </c>
      <c r="Q743" s="6">
        <v>2631</v>
      </c>
      <c r="R743" s="9">
        <v>44829</v>
      </c>
      <c r="S743" s="2">
        <v>1080</v>
      </c>
      <c r="T743" s="6">
        <v>75876</v>
      </c>
      <c r="U743" s="6">
        <v>313</v>
      </c>
      <c r="V743" s="2" t="s">
        <v>29</v>
      </c>
      <c r="W743" s="2">
        <v>341</v>
      </c>
      <c r="X743" s="2" t="s">
        <v>1425</v>
      </c>
      <c r="Y743" s="6" t="str" cm="1">
        <f t="array" ref="Y743">_xlfn.IFS(Table1[[#This Row],[Duration in Seconds]]&lt;120,"Very short",Table1[[#This Row],[Duration in Seconds]]&lt;360,"Short",Table1[[#This Row],[Duration in Seconds]]&lt;600,"Medium",Table1[[#This Row],[Duration in Seconds]]&lt;1800,"Long",Table1[[#This Row],[Duration in Seconds]]&gt;1800,"Very Long")</f>
        <v>Short</v>
      </c>
    </row>
    <row r="744" spans="1:25" x14ac:dyDescent="0.3">
      <c r="A744" s="18" t="s">
        <v>195</v>
      </c>
      <c r="B744" s="54">
        <v>2954751</v>
      </c>
      <c r="C744" s="2" t="s">
        <v>196</v>
      </c>
      <c r="D744" s="2" t="s">
        <v>197</v>
      </c>
      <c r="E744" s="2" t="s">
        <v>198</v>
      </c>
      <c r="F744" s="2" t="s">
        <v>26</v>
      </c>
      <c r="G744" s="2">
        <v>1100000</v>
      </c>
      <c r="H744" s="2">
        <v>80845823</v>
      </c>
      <c r="I744" s="15">
        <v>2.4432870370370369E-2</v>
      </c>
      <c r="J744" s="8">
        <v>2111</v>
      </c>
      <c r="K744" s="9">
        <v>43913</v>
      </c>
      <c r="L744" s="2">
        <v>121000</v>
      </c>
      <c r="M744" s="2" t="s">
        <v>39</v>
      </c>
      <c r="N744" s="2" t="s">
        <v>29</v>
      </c>
      <c r="O744" s="2" t="s">
        <v>28</v>
      </c>
      <c r="P744" s="2">
        <v>0</v>
      </c>
      <c r="Q744" s="2">
        <v>12888</v>
      </c>
      <c r="R744" s="9">
        <v>44467</v>
      </c>
      <c r="S744" s="2">
        <v>1080</v>
      </c>
      <c r="T744" s="2">
        <v>446</v>
      </c>
      <c r="U744" s="2">
        <v>20</v>
      </c>
      <c r="V744" s="2" t="s">
        <v>29</v>
      </c>
      <c r="W744" s="2">
        <v>5</v>
      </c>
      <c r="X744" s="2" t="s">
        <v>30</v>
      </c>
      <c r="Y744" s="6" t="str" cm="1">
        <f t="array" ref="Y744">_xlfn.IFS(Table1[[#This Row],[Duration in Seconds]]&lt;120,"Very short",Table1[[#This Row],[Duration in Seconds]]&lt;360,"Short",Table1[[#This Row],[Duration in Seconds]]&lt;600,"Medium",Table1[[#This Row],[Duration in Seconds]]&lt;1800,"Long",Table1[[#This Row],[Duration in Seconds]]&gt;1800,"Very Long")</f>
        <v>Very Long</v>
      </c>
    </row>
    <row r="745" spans="1:25" x14ac:dyDescent="0.3">
      <c r="A745" s="18" t="s">
        <v>2570</v>
      </c>
      <c r="B745" s="54">
        <v>113310</v>
      </c>
      <c r="C745" s="21" t="s">
        <v>2571</v>
      </c>
      <c r="D745" s="21" t="s">
        <v>2572</v>
      </c>
      <c r="E745" s="21" t="s">
        <v>2573</v>
      </c>
      <c r="F745" s="21" t="s">
        <v>26</v>
      </c>
      <c r="G745" s="6">
        <v>179000</v>
      </c>
      <c r="H745" s="6">
        <v>19864860</v>
      </c>
      <c r="I745" s="15">
        <v>1.3680555555555555E-2</v>
      </c>
      <c r="J745" s="8">
        <v>1182</v>
      </c>
      <c r="K745" s="9">
        <v>44808</v>
      </c>
      <c r="L745" s="6">
        <v>9200</v>
      </c>
      <c r="M745" s="21" t="s">
        <v>27</v>
      </c>
      <c r="N745" s="21" t="s">
        <v>29</v>
      </c>
      <c r="O745" s="21" t="s">
        <v>28</v>
      </c>
      <c r="P745" s="21">
        <v>0</v>
      </c>
      <c r="Q745" s="6">
        <v>740</v>
      </c>
      <c r="R745" s="9">
        <v>44817</v>
      </c>
      <c r="S745" s="6">
        <v>1080</v>
      </c>
      <c r="T745" s="6">
        <v>105</v>
      </c>
      <c r="U745" s="6">
        <v>6</v>
      </c>
      <c r="V745" s="21" t="s">
        <v>29</v>
      </c>
      <c r="W745" s="6">
        <v>1</v>
      </c>
      <c r="X745" s="2" t="s">
        <v>2835</v>
      </c>
      <c r="Y745" s="6" t="str" cm="1">
        <f t="array" ref="Y745">_xlfn.IFS(Table1[[#This Row],[Duration in Seconds]]&lt;120,"Very short",Table1[[#This Row],[Duration in Seconds]]&lt;360,"Short",Table1[[#This Row],[Duration in Seconds]]&lt;600,"Medium",Table1[[#This Row],[Duration in Seconds]]&lt;1800,"Long",Table1[[#This Row],[Duration in Seconds]]&gt;1800,"Very Long")</f>
        <v>Long</v>
      </c>
    </row>
    <row r="746" spans="1:25" x14ac:dyDescent="0.3">
      <c r="A746" s="18" t="s">
        <v>231</v>
      </c>
      <c r="B746" s="54">
        <v>229844</v>
      </c>
      <c r="C746" s="2" t="s">
        <v>232</v>
      </c>
      <c r="D746" s="2" t="s">
        <v>233</v>
      </c>
      <c r="E746" s="2" t="s">
        <v>234</v>
      </c>
      <c r="F746" s="2" t="s">
        <v>26</v>
      </c>
      <c r="G746" s="2" t="s">
        <v>235</v>
      </c>
      <c r="H746" s="2">
        <v>87605371</v>
      </c>
      <c r="I746" s="15">
        <v>5.1817129629629623E-2</v>
      </c>
      <c r="J746" s="8">
        <v>4477</v>
      </c>
      <c r="K746" s="9">
        <v>44826</v>
      </c>
      <c r="L746" s="2">
        <v>4678</v>
      </c>
      <c r="M746" s="2" t="s">
        <v>73</v>
      </c>
      <c r="N746" s="2" t="s">
        <v>29</v>
      </c>
      <c r="O746" s="2" t="s">
        <v>28</v>
      </c>
      <c r="P746" s="2">
        <v>0</v>
      </c>
      <c r="Q746" s="2">
        <v>1500</v>
      </c>
      <c r="R746" s="9">
        <v>44829</v>
      </c>
      <c r="S746" s="2">
        <v>1080</v>
      </c>
      <c r="T746" s="2">
        <v>1200</v>
      </c>
      <c r="U746" s="2">
        <v>25</v>
      </c>
      <c r="V746" s="2" t="s">
        <v>29</v>
      </c>
      <c r="W746" s="2">
        <v>0</v>
      </c>
      <c r="X746" s="2" t="s">
        <v>30</v>
      </c>
      <c r="Y746" s="6" t="str" cm="1">
        <f t="array" ref="Y746">_xlfn.IFS(Table1[[#This Row],[Duration in Seconds]]&lt;120,"Very short",Table1[[#This Row],[Duration in Seconds]]&lt;360,"Short",Table1[[#This Row],[Duration in Seconds]]&lt;600,"Medium",Table1[[#This Row],[Duration in Seconds]]&lt;1800,"Long",Table1[[#This Row],[Duration in Seconds]]&gt;1800,"Very Long")</f>
        <v>Very Long</v>
      </c>
    </row>
    <row r="747" spans="1:25" x14ac:dyDescent="0.3">
      <c r="A747" s="18" t="s">
        <v>275</v>
      </c>
      <c r="B747" s="54">
        <v>29506</v>
      </c>
      <c r="C747" s="2" t="s">
        <v>276</v>
      </c>
      <c r="D747" s="2" t="s">
        <v>277</v>
      </c>
      <c r="E747" s="2" t="s">
        <v>278</v>
      </c>
      <c r="F747" s="2" t="s">
        <v>54</v>
      </c>
      <c r="G747" s="2">
        <v>216000</v>
      </c>
      <c r="H747" s="2">
        <v>36067507</v>
      </c>
      <c r="I747" s="15">
        <v>4.4050925925925931E-2</v>
      </c>
      <c r="J747" s="8">
        <v>3806</v>
      </c>
      <c r="K747" s="9">
        <v>44167</v>
      </c>
      <c r="L747" s="2">
        <v>477</v>
      </c>
      <c r="M747" s="2" t="s">
        <v>27</v>
      </c>
      <c r="N747" s="2" t="s">
        <v>28</v>
      </c>
      <c r="O747" s="2" t="s">
        <v>28</v>
      </c>
      <c r="P747" s="2">
        <v>0</v>
      </c>
      <c r="Q747" s="2">
        <v>108</v>
      </c>
      <c r="R747" s="9">
        <v>44669</v>
      </c>
      <c r="S747" s="2">
        <v>1080</v>
      </c>
      <c r="T747" s="2">
        <v>1500</v>
      </c>
      <c r="U747" s="2">
        <v>45</v>
      </c>
      <c r="V747" s="2" t="s">
        <v>29</v>
      </c>
      <c r="W747" s="2">
        <v>7</v>
      </c>
      <c r="X747" s="2" t="s">
        <v>30</v>
      </c>
      <c r="Y747" s="6" t="str" cm="1">
        <f t="array" ref="Y747">_xlfn.IFS(Table1[[#This Row],[Duration in Seconds]]&lt;120,"Very short",Table1[[#This Row],[Duration in Seconds]]&lt;360,"Short",Table1[[#This Row],[Duration in Seconds]]&lt;600,"Medium",Table1[[#This Row],[Duration in Seconds]]&lt;1800,"Long",Table1[[#This Row],[Duration in Seconds]]&gt;1800,"Very Long")</f>
        <v>Very Long</v>
      </c>
    </row>
    <row r="748" spans="1:25" x14ac:dyDescent="0.3">
      <c r="A748" s="18" t="s">
        <v>164</v>
      </c>
      <c r="B748" s="54">
        <v>7593345</v>
      </c>
      <c r="C748" s="2" t="s">
        <v>165</v>
      </c>
      <c r="D748" s="2" t="s">
        <v>166</v>
      </c>
      <c r="E748" s="2" t="s">
        <v>167</v>
      </c>
      <c r="F748" s="2" t="s">
        <v>54</v>
      </c>
      <c r="G748" s="2">
        <v>118000</v>
      </c>
      <c r="H748" s="2">
        <v>40778687</v>
      </c>
      <c r="I748" s="15">
        <v>6.3657407407407404E-3</v>
      </c>
      <c r="J748" s="8">
        <v>550</v>
      </c>
      <c r="K748" s="9">
        <v>42592</v>
      </c>
      <c r="L748" s="2">
        <v>35000</v>
      </c>
      <c r="M748" s="2" t="s">
        <v>39</v>
      </c>
      <c r="N748" s="2" t="s">
        <v>28</v>
      </c>
      <c r="O748" s="2" t="s">
        <v>28</v>
      </c>
      <c r="P748" s="2">
        <v>3</v>
      </c>
      <c r="Q748" s="2">
        <v>734</v>
      </c>
      <c r="R748" s="9">
        <v>44467</v>
      </c>
      <c r="S748" s="2">
        <v>1080</v>
      </c>
      <c r="T748" s="2">
        <v>162</v>
      </c>
      <c r="U748" s="2">
        <v>2</v>
      </c>
      <c r="V748" s="2" t="s">
        <v>29</v>
      </c>
      <c r="W748" s="2">
        <v>0</v>
      </c>
      <c r="X748" s="2" t="s">
        <v>30</v>
      </c>
      <c r="Y748" s="6" t="str" cm="1">
        <f t="array" ref="Y748">_xlfn.IFS(Table1[[#This Row],[Duration in Seconds]]&lt;120,"Very short",Table1[[#This Row],[Duration in Seconds]]&lt;360,"Short",Table1[[#This Row],[Duration in Seconds]]&lt;600,"Medium",Table1[[#This Row],[Duration in Seconds]]&lt;1800,"Long",Table1[[#This Row],[Duration in Seconds]]&gt;1800,"Very Long")</f>
        <v>Medium</v>
      </c>
    </row>
    <row r="749" spans="1:25" x14ac:dyDescent="0.3">
      <c r="A749" s="18" t="s">
        <v>426</v>
      </c>
      <c r="B749" s="54">
        <v>53174128</v>
      </c>
      <c r="C749" s="2" t="s">
        <v>427</v>
      </c>
      <c r="D749" s="2" t="s">
        <v>428</v>
      </c>
      <c r="E749" s="2" t="s">
        <v>429</v>
      </c>
      <c r="F749" s="2" t="s">
        <v>26</v>
      </c>
      <c r="G749" s="2">
        <v>23000000</v>
      </c>
      <c r="H749" s="2">
        <v>6113578883</v>
      </c>
      <c r="I749" s="15">
        <v>5.8564814814814825E-3</v>
      </c>
      <c r="J749" s="8">
        <v>506</v>
      </c>
      <c r="K749" s="9">
        <v>44062</v>
      </c>
      <c r="L749" s="2">
        <v>1100000</v>
      </c>
      <c r="M749" s="2" t="s">
        <v>73</v>
      </c>
      <c r="N749" s="2" t="s">
        <v>29</v>
      </c>
      <c r="O749" s="2" t="s">
        <v>28</v>
      </c>
      <c r="P749" s="2">
        <v>0</v>
      </c>
      <c r="Q749" s="2">
        <v>29234</v>
      </c>
      <c r="R749" s="9">
        <v>44827</v>
      </c>
      <c r="S749" s="2">
        <v>1080</v>
      </c>
      <c r="T749" s="2">
        <v>1100</v>
      </c>
      <c r="U749" s="2">
        <v>5</v>
      </c>
      <c r="V749" s="2" t="s">
        <v>29</v>
      </c>
      <c r="W749" s="2">
        <v>1</v>
      </c>
      <c r="X749" s="2" t="s">
        <v>311</v>
      </c>
      <c r="Y749" s="6" t="str" cm="1">
        <f t="array" ref="Y749">_xlfn.IFS(Table1[[#This Row],[Duration in Seconds]]&lt;120,"Very short",Table1[[#This Row],[Duration in Seconds]]&lt;360,"Short",Table1[[#This Row],[Duration in Seconds]]&lt;600,"Medium",Table1[[#This Row],[Duration in Seconds]]&lt;1800,"Long",Table1[[#This Row],[Duration in Seconds]]&gt;1800,"Very Long")</f>
        <v>Medium</v>
      </c>
    </row>
    <row r="750" spans="1:25" x14ac:dyDescent="0.3">
      <c r="A750" s="18" t="s">
        <v>2544</v>
      </c>
      <c r="B750" s="54">
        <v>751887</v>
      </c>
      <c r="C750" s="2" t="s">
        <v>2545</v>
      </c>
      <c r="D750" s="2" t="s">
        <v>2508</v>
      </c>
      <c r="E750" s="2" t="s">
        <v>2509</v>
      </c>
      <c r="F750" s="2" t="s">
        <v>26</v>
      </c>
      <c r="G750" s="2">
        <v>1900000</v>
      </c>
      <c r="H750" s="5">
        <v>3178945</v>
      </c>
      <c r="I750" s="15">
        <v>1.7592592592592592E-3</v>
      </c>
      <c r="J750" s="8">
        <v>152</v>
      </c>
      <c r="K750" s="9">
        <v>44814</v>
      </c>
      <c r="L750" s="2">
        <v>7100</v>
      </c>
      <c r="M750" s="2" t="s">
        <v>27</v>
      </c>
      <c r="N750" s="2" t="s">
        <v>29</v>
      </c>
      <c r="O750" s="2" t="s">
        <v>28</v>
      </c>
      <c r="P750" s="2">
        <v>3</v>
      </c>
      <c r="Q750" s="2">
        <v>183</v>
      </c>
      <c r="R750" s="9">
        <v>44827</v>
      </c>
      <c r="S750" s="2">
        <v>360</v>
      </c>
      <c r="T750" s="2">
        <v>88</v>
      </c>
      <c r="U750" s="2">
        <v>12</v>
      </c>
      <c r="V750" s="2" t="s">
        <v>29</v>
      </c>
      <c r="W750" s="2">
        <v>2</v>
      </c>
      <c r="X750" s="2" t="s">
        <v>2560</v>
      </c>
      <c r="Y750" s="6" t="str" cm="1">
        <f t="array" ref="Y750">_xlfn.IFS(Table1[[#This Row],[Duration in Seconds]]&lt;120,"Very short",Table1[[#This Row],[Duration in Seconds]]&lt;360,"Short",Table1[[#This Row],[Duration in Seconds]]&lt;600,"Medium",Table1[[#This Row],[Duration in Seconds]]&lt;1800,"Long",Table1[[#This Row],[Duration in Seconds]]&gt;1800,"Very Long")</f>
        <v>Short</v>
      </c>
    </row>
    <row r="751" spans="1:25" x14ac:dyDescent="0.3">
      <c r="A751" s="18" t="s">
        <v>2163</v>
      </c>
      <c r="B751" s="54">
        <v>642682</v>
      </c>
      <c r="C751" s="2" t="s">
        <v>3132</v>
      </c>
      <c r="D751" s="2" t="s">
        <v>33</v>
      </c>
      <c r="E751" s="2" t="s">
        <v>34</v>
      </c>
      <c r="F751" s="2" t="s">
        <v>26</v>
      </c>
      <c r="G751" s="2">
        <v>2250000</v>
      </c>
      <c r="H751" s="6">
        <v>134771915</v>
      </c>
      <c r="I751" s="17">
        <v>9.6064814814814815E-3</v>
      </c>
      <c r="J751" s="8">
        <v>830</v>
      </c>
      <c r="K751" s="22">
        <v>44817</v>
      </c>
      <c r="L751" s="2">
        <v>20311</v>
      </c>
      <c r="M751" s="2" t="s">
        <v>27</v>
      </c>
      <c r="N751" s="2" t="s">
        <v>28</v>
      </c>
      <c r="O751" s="2" t="s">
        <v>28</v>
      </c>
      <c r="P751" s="2">
        <v>5</v>
      </c>
      <c r="Q751" s="2">
        <v>847</v>
      </c>
      <c r="R751" s="9">
        <v>44827</v>
      </c>
      <c r="S751" s="2">
        <v>1080</v>
      </c>
      <c r="T751" s="2">
        <v>171</v>
      </c>
      <c r="U751" s="2">
        <v>7</v>
      </c>
      <c r="V751" s="2" t="s">
        <v>28</v>
      </c>
      <c r="W751" s="2">
        <v>8</v>
      </c>
      <c r="X751" s="2" t="s">
        <v>2195</v>
      </c>
      <c r="Y751" s="6" t="str" cm="1">
        <f t="array" ref="Y751">_xlfn.IFS(Table1[[#This Row],[Duration in Seconds]]&lt;120,"Very short",Table1[[#This Row],[Duration in Seconds]]&lt;360,"Short",Table1[[#This Row],[Duration in Seconds]]&lt;600,"Medium",Table1[[#This Row],[Duration in Seconds]]&lt;1800,"Long",Table1[[#This Row],[Duration in Seconds]]&gt;1800,"Very Long")</f>
        <v>Long</v>
      </c>
    </row>
    <row r="752" spans="1:25" x14ac:dyDescent="0.3">
      <c r="A752" s="18" t="s">
        <v>530</v>
      </c>
      <c r="B752" s="54">
        <v>10790740</v>
      </c>
      <c r="C752" s="2" t="s">
        <v>531</v>
      </c>
      <c r="D752" s="2" t="s">
        <v>532</v>
      </c>
      <c r="E752" s="2" t="s">
        <v>533</v>
      </c>
      <c r="F752" s="2" t="s">
        <v>26</v>
      </c>
      <c r="G752" s="2">
        <v>6580000</v>
      </c>
      <c r="H752" s="2" t="s">
        <v>534</v>
      </c>
      <c r="I752" s="15">
        <v>3.4606481481481485E-3</v>
      </c>
      <c r="J752" s="8">
        <v>299</v>
      </c>
      <c r="K752" s="9">
        <v>42438</v>
      </c>
      <c r="L752" s="2">
        <v>144000</v>
      </c>
      <c r="M752" s="2" t="s">
        <v>27</v>
      </c>
      <c r="N752" s="2" t="s">
        <v>28</v>
      </c>
      <c r="O752" s="2" t="s">
        <v>28</v>
      </c>
      <c r="P752" s="2">
        <v>0</v>
      </c>
      <c r="Q752" s="2">
        <v>14686</v>
      </c>
      <c r="R752" s="9">
        <v>44827</v>
      </c>
      <c r="S752" s="2">
        <v>1080</v>
      </c>
      <c r="T752" s="2">
        <v>1800</v>
      </c>
      <c r="U752" s="2">
        <v>24</v>
      </c>
      <c r="V752" s="2" t="s">
        <v>29</v>
      </c>
      <c r="W752" s="2">
        <v>9</v>
      </c>
      <c r="X752" s="2" t="s">
        <v>311</v>
      </c>
      <c r="Y752" s="6" t="str" cm="1">
        <f t="array" ref="Y752">_xlfn.IFS(Table1[[#This Row],[Duration in Seconds]]&lt;120,"Very short",Table1[[#This Row],[Duration in Seconds]]&lt;360,"Short",Table1[[#This Row],[Duration in Seconds]]&lt;600,"Medium",Table1[[#This Row],[Duration in Seconds]]&lt;1800,"Long",Table1[[#This Row],[Duration in Seconds]]&gt;1800,"Very Long")</f>
        <v>Short</v>
      </c>
    </row>
    <row r="753" spans="1:25" x14ac:dyDescent="0.3">
      <c r="A753" s="18" t="s">
        <v>2921</v>
      </c>
      <c r="B753" s="54">
        <v>2003296</v>
      </c>
      <c r="C753" s="2" t="s">
        <v>2922</v>
      </c>
      <c r="D753" s="2" t="s">
        <v>2917</v>
      </c>
      <c r="E753" s="2" t="s">
        <v>2918</v>
      </c>
      <c r="F753" s="2" t="s">
        <v>26</v>
      </c>
      <c r="G753" s="2">
        <v>3880000</v>
      </c>
      <c r="H753" s="2">
        <v>562910909</v>
      </c>
      <c r="I753" s="17">
        <v>7.905092592592592E-3</v>
      </c>
      <c r="J753" s="8">
        <v>683</v>
      </c>
      <c r="K753" s="9">
        <v>44810</v>
      </c>
      <c r="L753" s="2">
        <v>122000</v>
      </c>
      <c r="M753" s="2" t="s">
        <v>2565</v>
      </c>
      <c r="N753" s="2" t="s">
        <v>28</v>
      </c>
      <c r="O753" s="2" t="s">
        <v>28</v>
      </c>
      <c r="P753" s="2">
        <v>0</v>
      </c>
      <c r="Q753" s="2">
        <v>2254</v>
      </c>
      <c r="R753" s="9">
        <v>44824</v>
      </c>
      <c r="S753" s="2">
        <v>1080</v>
      </c>
      <c r="T753" s="2">
        <v>260</v>
      </c>
      <c r="U753" s="2">
        <v>15</v>
      </c>
      <c r="V753" s="2" t="s">
        <v>29</v>
      </c>
      <c r="W753" s="2">
        <v>4</v>
      </c>
      <c r="X753" s="2" t="s">
        <v>2973</v>
      </c>
      <c r="Y753" s="6" t="str" cm="1">
        <f t="array" ref="Y753">_xlfn.IFS(Table1[[#This Row],[Duration in Seconds]]&lt;120,"Very short",Table1[[#This Row],[Duration in Seconds]]&lt;360,"Short",Table1[[#This Row],[Duration in Seconds]]&lt;600,"Medium",Table1[[#This Row],[Duration in Seconds]]&lt;1800,"Long",Table1[[#This Row],[Duration in Seconds]]&gt;1800,"Very Long")</f>
        <v>Long</v>
      </c>
    </row>
    <row r="754" spans="1:25" x14ac:dyDescent="0.3">
      <c r="A754" s="18" t="s">
        <v>2164</v>
      </c>
      <c r="B754" s="54">
        <v>1299906</v>
      </c>
      <c r="C754" s="2" t="s">
        <v>2165</v>
      </c>
      <c r="D754" s="2" t="s">
        <v>33</v>
      </c>
      <c r="E754" s="2" t="s">
        <v>34</v>
      </c>
      <c r="F754" s="2" t="s">
        <v>26</v>
      </c>
      <c r="G754" s="2">
        <v>2250000</v>
      </c>
      <c r="H754" s="6">
        <v>134771915</v>
      </c>
      <c r="I754" s="17">
        <v>9.1898148148148139E-3</v>
      </c>
      <c r="J754" s="8">
        <v>794</v>
      </c>
      <c r="K754" s="22">
        <v>44765</v>
      </c>
      <c r="L754" s="2">
        <v>41713</v>
      </c>
      <c r="M754" s="2" t="s">
        <v>27</v>
      </c>
      <c r="N754" s="2" t="s">
        <v>28</v>
      </c>
      <c r="O754" s="2" t="s">
        <v>28</v>
      </c>
      <c r="P754" s="2">
        <v>5</v>
      </c>
      <c r="Q754" s="2">
        <v>2900</v>
      </c>
      <c r="R754" s="9">
        <v>44827</v>
      </c>
      <c r="S754" s="2">
        <v>1080</v>
      </c>
      <c r="T754" s="2">
        <v>171</v>
      </c>
      <c r="U754" s="2">
        <v>7</v>
      </c>
      <c r="V754" s="2" t="s">
        <v>28</v>
      </c>
      <c r="W754" s="2">
        <v>8</v>
      </c>
      <c r="X754" s="2" t="s">
        <v>2195</v>
      </c>
      <c r="Y754" s="6" t="str" cm="1">
        <f t="array" ref="Y754">_xlfn.IFS(Table1[[#This Row],[Duration in Seconds]]&lt;120,"Very short",Table1[[#This Row],[Duration in Seconds]]&lt;360,"Short",Table1[[#This Row],[Duration in Seconds]]&lt;600,"Medium",Table1[[#This Row],[Duration in Seconds]]&lt;1800,"Long",Table1[[#This Row],[Duration in Seconds]]&gt;1800,"Very Long")</f>
        <v>Long</v>
      </c>
    </row>
    <row r="755" spans="1:25" x14ac:dyDescent="0.3">
      <c r="A755" s="18" t="s">
        <v>2012</v>
      </c>
      <c r="B755" s="54">
        <v>1157701</v>
      </c>
      <c r="C755" s="24" t="s">
        <v>2013</v>
      </c>
      <c r="D755" s="2" t="s">
        <v>33</v>
      </c>
      <c r="E755" s="2" t="s">
        <v>34</v>
      </c>
      <c r="F755" s="2" t="s">
        <v>26</v>
      </c>
      <c r="G755" s="2">
        <v>2250000</v>
      </c>
      <c r="H755" s="6">
        <v>134771915</v>
      </c>
      <c r="I755" s="17">
        <v>8.5532407407407415E-3</v>
      </c>
      <c r="J755" s="8">
        <v>739</v>
      </c>
      <c r="K755" s="22">
        <v>44128</v>
      </c>
      <c r="L755" s="2">
        <v>50749</v>
      </c>
      <c r="M755" s="2" t="s">
        <v>27</v>
      </c>
      <c r="N755" s="2" t="s">
        <v>28</v>
      </c>
      <c r="O755" s="2" t="s">
        <v>28</v>
      </c>
      <c r="P755" s="2">
        <v>3</v>
      </c>
      <c r="Q755" s="2">
        <v>2000</v>
      </c>
      <c r="R755" s="9">
        <v>44821</v>
      </c>
      <c r="S755" s="2">
        <v>1080</v>
      </c>
      <c r="T755" s="2">
        <v>171</v>
      </c>
      <c r="U755" s="2">
        <v>9</v>
      </c>
      <c r="V755" s="2" t="s">
        <v>29</v>
      </c>
      <c r="W755" s="2">
        <v>7</v>
      </c>
      <c r="X755" s="2" t="s">
        <v>2195</v>
      </c>
      <c r="Y755" s="6" t="str" cm="1">
        <f t="array" ref="Y755">_xlfn.IFS(Table1[[#This Row],[Duration in Seconds]]&lt;120,"Very short",Table1[[#This Row],[Duration in Seconds]]&lt;360,"Short",Table1[[#This Row],[Duration in Seconds]]&lt;600,"Medium",Table1[[#This Row],[Duration in Seconds]]&lt;1800,"Long",Table1[[#This Row],[Duration in Seconds]]&gt;1800,"Very Long")</f>
        <v>Long</v>
      </c>
    </row>
    <row r="756" spans="1:25" x14ac:dyDescent="0.3">
      <c r="A756" s="18" t="s">
        <v>187</v>
      </c>
      <c r="B756" s="54">
        <v>21206268</v>
      </c>
      <c r="C756" s="2" t="s">
        <v>188</v>
      </c>
      <c r="D756" s="2" t="s">
        <v>189</v>
      </c>
      <c r="E756" s="2" t="s">
        <v>190</v>
      </c>
      <c r="F756" s="2" t="s">
        <v>26</v>
      </c>
      <c r="G756" s="2">
        <v>1810000</v>
      </c>
      <c r="H756" s="2">
        <v>245962982</v>
      </c>
      <c r="I756" s="15">
        <v>3.9282407407407412E-2</v>
      </c>
      <c r="J756" s="8">
        <v>3394</v>
      </c>
      <c r="K756" s="9">
        <v>43520</v>
      </c>
      <c r="L756" s="2">
        <v>49000</v>
      </c>
      <c r="M756" s="2" t="s">
        <v>73</v>
      </c>
      <c r="N756" s="2" t="s">
        <v>28</v>
      </c>
      <c r="O756" s="2" t="s">
        <v>28</v>
      </c>
      <c r="P756" s="2">
        <v>0</v>
      </c>
      <c r="Q756" s="2">
        <v>0</v>
      </c>
      <c r="R756" s="2" t="s">
        <v>54</v>
      </c>
      <c r="S756" s="2">
        <v>1080</v>
      </c>
      <c r="T756" s="2">
        <v>3800</v>
      </c>
      <c r="U756" s="2">
        <v>14</v>
      </c>
      <c r="V756" s="2" t="s">
        <v>28</v>
      </c>
      <c r="W756" s="2">
        <v>0</v>
      </c>
      <c r="X756" s="2" t="s">
        <v>30</v>
      </c>
      <c r="Y756" s="6" t="str" cm="1">
        <f t="array" ref="Y756">_xlfn.IFS(Table1[[#This Row],[Duration in Seconds]]&lt;120,"Very short",Table1[[#This Row],[Duration in Seconds]]&lt;360,"Short",Table1[[#This Row],[Duration in Seconds]]&lt;600,"Medium",Table1[[#This Row],[Duration in Seconds]]&lt;1800,"Long",Table1[[#This Row],[Duration in Seconds]]&gt;1800,"Very Long")</f>
        <v>Very Long</v>
      </c>
    </row>
    <row r="757" spans="1:25" x14ac:dyDescent="0.3">
      <c r="A757" s="18" t="s">
        <v>2528</v>
      </c>
      <c r="B757" s="54">
        <v>20200</v>
      </c>
      <c r="C757" s="2" t="s">
        <v>2529</v>
      </c>
      <c r="D757" s="2" t="s">
        <v>2495</v>
      </c>
      <c r="E757" s="2" t="s">
        <v>2496</v>
      </c>
      <c r="F757" s="2" t="s">
        <v>26</v>
      </c>
      <c r="G757" s="2">
        <v>55700</v>
      </c>
      <c r="H757" s="5">
        <v>15104435</v>
      </c>
      <c r="I757" s="15">
        <v>2.2569444444444447E-3</v>
      </c>
      <c r="J757" s="8">
        <v>195</v>
      </c>
      <c r="K757" s="9">
        <v>44821</v>
      </c>
      <c r="L757" s="2">
        <v>284</v>
      </c>
      <c r="M757" s="2" t="s">
        <v>73</v>
      </c>
      <c r="N757" s="2" t="s">
        <v>29</v>
      </c>
      <c r="O757" s="2" t="s">
        <v>28</v>
      </c>
      <c r="P757" s="2">
        <v>1</v>
      </c>
      <c r="Q757" s="2">
        <v>57</v>
      </c>
      <c r="R757" s="9">
        <v>44799</v>
      </c>
      <c r="S757" s="2">
        <v>1080</v>
      </c>
      <c r="T757" s="2">
        <v>500</v>
      </c>
      <c r="U757" s="2">
        <v>15</v>
      </c>
      <c r="V757" s="2" t="s">
        <v>29</v>
      </c>
      <c r="W757" s="2">
        <v>4</v>
      </c>
      <c r="X757" s="2" t="s">
        <v>2560</v>
      </c>
      <c r="Y757" s="6" t="str" cm="1">
        <f t="array" ref="Y757">_xlfn.IFS(Table1[[#This Row],[Duration in Seconds]]&lt;120,"Very short",Table1[[#This Row],[Duration in Seconds]]&lt;360,"Short",Table1[[#This Row],[Duration in Seconds]]&lt;600,"Medium",Table1[[#This Row],[Duration in Seconds]]&lt;1800,"Long",Table1[[#This Row],[Duration in Seconds]]&gt;1800,"Very Long")</f>
        <v>Short</v>
      </c>
    </row>
    <row r="758" spans="1:25" x14ac:dyDescent="0.3">
      <c r="A758" s="18" t="s">
        <v>1355</v>
      </c>
      <c r="B758" s="54">
        <v>3351343</v>
      </c>
      <c r="C758" s="2" t="s">
        <v>1356</v>
      </c>
      <c r="D758" s="2" t="s">
        <v>1357</v>
      </c>
      <c r="E758" s="2" t="s">
        <v>1358</v>
      </c>
      <c r="F758" s="2" t="s">
        <v>54</v>
      </c>
      <c r="G758" s="6">
        <v>44000000</v>
      </c>
      <c r="H758" s="6">
        <v>10161208798</v>
      </c>
      <c r="I758" s="15">
        <v>5.8564814814814825E-3</v>
      </c>
      <c r="J758" s="8">
        <v>506</v>
      </c>
      <c r="K758" s="9">
        <v>44165</v>
      </c>
      <c r="L758" s="6"/>
      <c r="M758" s="2" t="s">
        <v>27</v>
      </c>
      <c r="N758" s="2" t="s">
        <v>28</v>
      </c>
      <c r="O758" s="2" t="s">
        <v>28</v>
      </c>
      <c r="P758" s="2">
        <v>1</v>
      </c>
      <c r="Q758" s="6">
        <v>4238</v>
      </c>
      <c r="R758" s="9">
        <v>44829</v>
      </c>
      <c r="S758" s="2">
        <v>1080</v>
      </c>
      <c r="T758" s="6">
        <v>4708</v>
      </c>
      <c r="U758" s="6">
        <v>48</v>
      </c>
      <c r="V758" s="2" t="s">
        <v>29</v>
      </c>
      <c r="W758" s="2">
        <v>19</v>
      </c>
      <c r="X758" s="2" t="s">
        <v>1425</v>
      </c>
      <c r="Y758" s="6" t="str" cm="1">
        <f t="array" ref="Y758">_xlfn.IFS(Table1[[#This Row],[Duration in Seconds]]&lt;120,"Very short",Table1[[#This Row],[Duration in Seconds]]&lt;360,"Short",Table1[[#This Row],[Duration in Seconds]]&lt;600,"Medium",Table1[[#This Row],[Duration in Seconds]]&lt;1800,"Long",Table1[[#This Row],[Duration in Seconds]]&gt;1800,"Very Long")</f>
        <v>Medium</v>
      </c>
    </row>
    <row r="759" spans="1:25" x14ac:dyDescent="0.3">
      <c r="A759" s="18" t="s">
        <v>2695</v>
      </c>
      <c r="B759" s="54">
        <v>1073713</v>
      </c>
      <c r="C759" s="21" t="s">
        <v>2696</v>
      </c>
      <c r="D759" s="21" t="s">
        <v>2697</v>
      </c>
      <c r="E759" s="21" t="s">
        <v>2698</v>
      </c>
      <c r="F759" s="21" t="s">
        <v>26</v>
      </c>
      <c r="G759" s="6">
        <v>1270000</v>
      </c>
      <c r="H759" s="6">
        <v>447103787</v>
      </c>
      <c r="I759" s="15">
        <v>1.2118055555555556E-2</v>
      </c>
      <c r="J759" s="8">
        <v>1047</v>
      </c>
      <c r="K759" s="9">
        <v>44818</v>
      </c>
      <c r="L759" s="6">
        <v>42000</v>
      </c>
      <c r="M759" s="21" t="s">
        <v>27</v>
      </c>
      <c r="N759" s="21" t="s">
        <v>29</v>
      </c>
      <c r="O759" s="21" t="s">
        <v>28</v>
      </c>
      <c r="P759" s="21">
        <v>0</v>
      </c>
      <c r="Q759" s="6">
        <v>1600</v>
      </c>
      <c r="R759" s="9">
        <v>44824</v>
      </c>
      <c r="S759" s="6">
        <v>1080</v>
      </c>
      <c r="T759" s="6">
        <v>501</v>
      </c>
      <c r="U759" s="6">
        <v>15</v>
      </c>
      <c r="V759" s="21" t="s">
        <v>29</v>
      </c>
      <c r="W759" s="6">
        <v>1</v>
      </c>
      <c r="X759" s="2" t="s">
        <v>2835</v>
      </c>
      <c r="Y759" s="6" t="str" cm="1">
        <f t="array" ref="Y759">_xlfn.IFS(Table1[[#This Row],[Duration in Seconds]]&lt;120,"Very short",Table1[[#This Row],[Duration in Seconds]]&lt;360,"Short",Table1[[#This Row],[Duration in Seconds]]&lt;600,"Medium",Table1[[#This Row],[Duration in Seconds]]&lt;1800,"Long",Table1[[#This Row],[Duration in Seconds]]&gt;1800,"Very Long")</f>
        <v>Long</v>
      </c>
    </row>
    <row r="760" spans="1:25" x14ac:dyDescent="0.3">
      <c r="A760" s="18" t="s">
        <v>2166</v>
      </c>
      <c r="B760" s="54">
        <v>1641054</v>
      </c>
      <c r="C760" s="2" t="s">
        <v>3133</v>
      </c>
      <c r="D760" s="2" t="s">
        <v>33</v>
      </c>
      <c r="E760" s="2" t="s">
        <v>34</v>
      </c>
      <c r="F760" s="2" t="s">
        <v>26</v>
      </c>
      <c r="G760" s="2">
        <v>2250000</v>
      </c>
      <c r="H760" s="6">
        <v>134771915</v>
      </c>
      <c r="I760" s="17">
        <v>0.66666666666666663</v>
      </c>
      <c r="J760" s="8">
        <v>57600</v>
      </c>
      <c r="K760" s="22">
        <v>44705</v>
      </c>
      <c r="L760" s="2">
        <v>54465</v>
      </c>
      <c r="M760" s="2" t="s">
        <v>27</v>
      </c>
      <c r="N760" s="2" t="s">
        <v>28</v>
      </c>
      <c r="O760" s="2" t="s">
        <v>28</v>
      </c>
      <c r="P760" s="2">
        <v>1</v>
      </c>
      <c r="Q760" s="2">
        <v>2400</v>
      </c>
      <c r="R760" s="9">
        <v>44826</v>
      </c>
      <c r="S760" s="2">
        <v>1080</v>
      </c>
      <c r="T760" s="2">
        <v>171</v>
      </c>
      <c r="U760" s="2">
        <v>7</v>
      </c>
      <c r="V760" s="2" t="s">
        <v>28</v>
      </c>
      <c r="W760" s="2">
        <v>8</v>
      </c>
      <c r="X760" s="2" t="s">
        <v>2195</v>
      </c>
      <c r="Y760" s="6" t="str" cm="1">
        <f t="array" ref="Y760">_xlfn.IFS(Table1[[#This Row],[Duration in Seconds]]&lt;120,"Very short",Table1[[#This Row],[Duration in Seconds]]&lt;360,"Short",Table1[[#This Row],[Duration in Seconds]]&lt;600,"Medium",Table1[[#This Row],[Duration in Seconds]]&lt;1800,"Long",Table1[[#This Row],[Duration in Seconds]]&gt;1800,"Very Long")</f>
        <v>Very Long</v>
      </c>
    </row>
    <row r="761" spans="1:25" x14ac:dyDescent="0.3">
      <c r="A761" s="18" t="s">
        <v>263</v>
      </c>
      <c r="B761" s="54">
        <v>1140685</v>
      </c>
      <c r="C761" s="2" t="s">
        <v>264</v>
      </c>
      <c r="D761" s="2" t="s">
        <v>259</v>
      </c>
      <c r="E761" s="2" t="s">
        <v>260</v>
      </c>
      <c r="F761" s="2" t="s">
        <v>54</v>
      </c>
      <c r="G761" s="2">
        <v>2810000</v>
      </c>
      <c r="H761" s="2">
        <v>143122</v>
      </c>
      <c r="I761" s="15">
        <v>9.3055555555555548E-3</v>
      </c>
      <c r="J761" s="8">
        <v>804</v>
      </c>
      <c r="K761" s="9">
        <v>44801</v>
      </c>
      <c r="L761" s="2">
        <v>13000</v>
      </c>
      <c r="M761" s="2" t="s">
        <v>27</v>
      </c>
      <c r="N761" s="2" t="s">
        <v>28</v>
      </c>
      <c r="O761" s="2" t="s">
        <v>28</v>
      </c>
      <c r="P761" s="2">
        <v>1</v>
      </c>
      <c r="Q761" s="2">
        <v>1200</v>
      </c>
      <c r="R761" s="9">
        <v>44570</v>
      </c>
      <c r="S761" s="2">
        <v>1080</v>
      </c>
      <c r="T761" s="2">
        <v>259</v>
      </c>
      <c r="U761" s="2">
        <v>57</v>
      </c>
      <c r="V761" s="2" t="s">
        <v>29</v>
      </c>
      <c r="W761" s="2">
        <v>2</v>
      </c>
      <c r="X761" s="2" t="s">
        <v>30</v>
      </c>
      <c r="Y761" s="6" t="str" cm="1">
        <f t="array" ref="Y761">_xlfn.IFS(Table1[[#This Row],[Duration in Seconds]]&lt;120,"Very short",Table1[[#This Row],[Duration in Seconds]]&lt;360,"Short",Table1[[#This Row],[Duration in Seconds]]&lt;600,"Medium",Table1[[#This Row],[Duration in Seconds]]&lt;1800,"Long",Table1[[#This Row],[Duration in Seconds]]&gt;1800,"Very Long")</f>
        <v>Long</v>
      </c>
    </row>
    <row r="762" spans="1:25" x14ac:dyDescent="0.3">
      <c r="A762" s="18" t="s">
        <v>446</v>
      </c>
      <c r="B762" s="54">
        <v>925319379</v>
      </c>
      <c r="C762" s="2" t="s">
        <v>447</v>
      </c>
      <c r="D762" s="2" t="s">
        <v>448</v>
      </c>
      <c r="E762" s="2" t="s">
        <v>449</v>
      </c>
      <c r="F762" s="2" t="s">
        <v>26</v>
      </c>
      <c r="G762" s="2">
        <v>53200000</v>
      </c>
      <c r="H762" s="2">
        <v>25516868039</v>
      </c>
      <c r="I762" s="15">
        <v>2.0023148148148148E-3</v>
      </c>
      <c r="J762" s="8">
        <v>173</v>
      </c>
      <c r="K762" s="9">
        <v>43916</v>
      </c>
      <c r="L762" s="2">
        <v>6400000</v>
      </c>
      <c r="M762" s="2" t="s">
        <v>73</v>
      </c>
      <c r="N762" s="2" t="s">
        <v>29</v>
      </c>
      <c r="O762" s="2" t="s">
        <v>28</v>
      </c>
      <c r="P762" s="2">
        <v>0</v>
      </c>
      <c r="Q762" s="2">
        <v>230034</v>
      </c>
      <c r="R762" s="9">
        <v>44827</v>
      </c>
      <c r="S762" s="2">
        <v>1080</v>
      </c>
      <c r="T762" s="2">
        <v>3200</v>
      </c>
      <c r="U762" s="2">
        <v>5000</v>
      </c>
      <c r="V762" s="2" t="s">
        <v>28</v>
      </c>
      <c r="W762" s="2">
        <v>14</v>
      </c>
      <c r="X762" s="2" t="s">
        <v>311</v>
      </c>
      <c r="Y762" s="6" t="str" cm="1">
        <f t="array" ref="Y762">_xlfn.IFS(Table1[[#This Row],[Duration in Seconds]]&lt;120,"Very short",Table1[[#This Row],[Duration in Seconds]]&lt;360,"Short",Table1[[#This Row],[Duration in Seconds]]&lt;600,"Medium",Table1[[#This Row],[Duration in Seconds]]&lt;1800,"Long",Table1[[#This Row],[Duration in Seconds]]&gt;1800,"Very Long")</f>
        <v>Short</v>
      </c>
    </row>
    <row r="763" spans="1:25" x14ac:dyDescent="0.3">
      <c r="A763" s="18" t="s">
        <v>2933</v>
      </c>
      <c r="B763" s="54">
        <v>1536609</v>
      </c>
      <c r="C763" s="2" t="s">
        <v>2934</v>
      </c>
      <c r="D763" s="2" t="s">
        <v>2929</v>
      </c>
      <c r="E763" s="2" t="s">
        <v>2930</v>
      </c>
      <c r="F763" s="2" t="s">
        <v>26</v>
      </c>
      <c r="G763" s="2">
        <v>2270000</v>
      </c>
      <c r="H763" s="2">
        <v>268584946</v>
      </c>
      <c r="I763" s="15">
        <v>6.9328703703703696E-3</v>
      </c>
      <c r="J763" s="8">
        <v>599</v>
      </c>
      <c r="K763" s="9">
        <v>44412</v>
      </c>
      <c r="L763" s="2">
        <v>130000</v>
      </c>
      <c r="M763" s="2" t="s">
        <v>2565</v>
      </c>
      <c r="N763" s="2" t="s">
        <v>29</v>
      </c>
      <c r="O763" s="2" t="s">
        <v>28</v>
      </c>
      <c r="P763" s="2">
        <v>0</v>
      </c>
      <c r="Q763" s="2">
        <v>3658</v>
      </c>
      <c r="R763" s="9">
        <v>44793</v>
      </c>
      <c r="S763" s="2">
        <v>2160</v>
      </c>
      <c r="T763" s="2">
        <v>113</v>
      </c>
      <c r="U763" s="2">
        <v>17</v>
      </c>
      <c r="V763" s="2" t="s">
        <v>29</v>
      </c>
      <c r="W763" s="2">
        <v>0</v>
      </c>
      <c r="X763" s="2" t="s">
        <v>2973</v>
      </c>
      <c r="Y763" s="6" t="str" cm="1">
        <f t="array" ref="Y763">_xlfn.IFS(Table1[[#This Row],[Duration in Seconds]]&lt;120,"Very short",Table1[[#This Row],[Duration in Seconds]]&lt;360,"Short",Table1[[#This Row],[Duration in Seconds]]&lt;600,"Medium",Table1[[#This Row],[Duration in Seconds]]&lt;1800,"Long",Table1[[#This Row],[Duration in Seconds]]&gt;1800,"Very Long")</f>
        <v>Medium</v>
      </c>
    </row>
    <row r="764" spans="1:25" x14ac:dyDescent="0.3">
      <c r="A764" s="18" t="s">
        <v>2178</v>
      </c>
      <c r="B764" s="54">
        <v>1291717</v>
      </c>
      <c r="C764" s="2" t="s">
        <v>3134</v>
      </c>
      <c r="D764" s="2" t="s">
        <v>33</v>
      </c>
      <c r="E764" s="2" t="s">
        <v>34</v>
      </c>
      <c r="F764" s="2" t="s">
        <v>26</v>
      </c>
      <c r="G764" s="2">
        <v>2250000</v>
      </c>
      <c r="H764" s="6">
        <v>134771915</v>
      </c>
      <c r="I764" s="17">
        <v>1.2534722222222223E-2</v>
      </c>
      <c r="J764" s="8">
        <v>1083</v>
      </c>
      <c r="K764" s="22">
        <v>44670</v>
      </c>
      <c r="L764" s="2">
        <v>47834</v>
      </c>
      <c r="M764" s="2" t="s">
        <v>27</v>
      </c>
      <c r="N764" s="2" t="s">
        <v>28</v>
      </c>
      <c r="O764" s="2" t="s">
        <v>28</v>
      </c>
      <c r="P764" s="2">
        <v>8</v>
      </c>
      <c r="Q764" s="2">
        <v>5100</v>
      </c>
      <c r="R764" s="9">
        <v>44827</v>
      </c>
      <c r="S764" s="2">
        <v>1080</v>
      </c>
      <c r="T764" s="2">
        <v>171</v>
      </c>
      <c r="U764" s="2">
        <v>7</v>
      </c>
      <c r="V764" s="2" t="s">
        <v>28</v>
      </c>
      <c r="W764" s="2">
        <v>8</v>
      </c>
      <c r="X764" s="2" t="s">
        <v>2195</v>
      </c>
      <c r="Y764" s="6" t="str" cm="1">
        <f t="array" ref="Y764">_xlfn.IFS(Table1[[#This Row],[Duration in Seconds]]&lt;120,"Very short",Table1[[#This Row],[Duration in Seconds]]&lt;360,"Short",Table1[[#This Row],[Duration in Seconds]]&lt;600,"Medium",Table1[[#This Row],[Duration in Seconds]]&lt;1800,"Long",Table1[[#This Row],[Duration in Seconds]]&gt;1800,"Very Long")</f>
        <v>Long</v>
      </c>
    </row>
    <row r="765" spans="1:25" x14ac:dyDescent="0.3">
      <c r="A765" s="18" t="s">
        <v>354</v>
      </c>
      <c r="B765" s="54">
        <v>71958363</v>
      </c>
      <c r="C765" s="2" t="s">
        <v>355</v>
      </c>
      <c r="D765" s="2" t="s">
        <v>356</v>
      </c>
      <c r="E765" s="2" t="s">
        <v>357</v>
      </c>
      <c r="F765" s="2" t="s">
        <v>26</v>
      </c>
      <c r="G765" s="2">
        <v>7180000</v>
      </c>
      <c r="H765" s="2">
        <v>619626795</v>
      </c>
      <c r="I765" s="17">
        <v>8.113425925925925E-3</v>
      </c>
      <c r="J765" s="8">
        <v>701</v>
      </c>
      <c r="K765" s="9">
        <v>42496</v>
      </c>
      <c r="L765" s="2">
        <v>1900000</v>
      </c>
      <c r="M765" s="2" t="s">
        <v>73</v>
      </c>
      <c r="N765" s="2" t="s">
        <v>29</v>
      </c>
      <c r="O765" s="2" t="s">
        <v>28</v>
      </c>
      <c r="P765" s="2">
        <v>0</v>
      </c>
      <c r="Q765" s="2">
        <v>23991</v>
      </c>
      <c r="R765" s="9">
        <v>44827</v>
      </c>
      <c r="S765" s="2">
        <v>1080</v>
      </c>
      <c r="T765" s="2">
        <v>119</v>
      </c>
      <c r="U765" s="2">
        <v>2</v>
      </c>
      <c r="V765" s="2" t="s">
        <v>29</v>
      </c>
      <c r="W765" s="2">
        <v>2</v>
      </c>
      <c r="X765" s="2" t="s">
        <v>311</v>
      </c>
      <c r="Y765" s="6" t="str" cm="1">
        <f t="array" ref="Y765">_xlfn.IFS(Table1[[#This Row],[Duration in Seconds]]&lt;120,"Very short",Table1[[#This Row],[Duration in Seconds]]&lt;360,"Short",Table1[[#This Row],[Duration in Seconds]]&lt;600,"Medium",Table1[[#This Row],[Duration in Seconds]]&lt;1800,"Long",Table1[[#This Row],[Duration in Seconds]]&gt;1800,"Very Long")</f>
        <v>Long</v>
      </c>
    </row>
    <row r="766" spans="1:25" x14ac:dyDescent="0.3">
      <c r="A766" s="18" t="s">
        <v>168</v>
      </c>
      <c r="B766" s="54">
        <v>1324690</v>
      </c>
      <c r="C766" s="2" t="s">
        <v>169</v>
      </c>
      <c r="D766" s="2" t="s">
        <v>170</v>
      </c>
      <c r="E766" s="2" t="s">
        <v>171</v>
      </c>
      <c r="F766" s="2" t="s">
        <v>26</v>
      </c>
      <c r="G766" s="2">
        <v>392000</v>
      </c>
      <c r="H766" s="2">
        <v>20993219</v>
      </c>
      <c r="I766" s="15">
        <v>1.5717592592592592E-2</v>
      </c>
      <c r="J766" s="8">
        <v>1358</v>
      </c>
      <c r="K766" s="9">
        <v>44536</v>
      </c>
      <c r="L766" s="2">
        <v>51000</v>
      </c>
      <c r="M766" s="2" t="s">
        <v>27</v>
      </c>
      <c r="N766" s="2" t="s">
        <v>29</v>
      </c>
      <c r="O766" s="2" t="s">
        <v>28</v>
      </c>
      <c r="P766" s="2">
        <v>0</v>
      </c>
      <c r="Q766" s="2">
        <v>1345</v>
      </c>
      <c r="R766" s="9">
        <v>44467</v>
      </c>
      <c r="S766" s="2">
        <v>1080</v>
      </c>
      <c r="T766" s="2">
        <v>192</v>
      </c>
      <c r="U766" s="2">
        <v>25</v>
      </c>
      <c r="V766" s="2" t="s">
        <v>28</v>
      </c>
      <c r="W766" s="2">
        <v>0</v>
      </c>
      <c r="X766" s="2" t="s">
        <v>30</v>
      </c>
      <c r="Y766" s="6" t="str" cm="1">
        <f t="array" ref="Y766">_xlfn.IFS(Table1[[#This Row],[Duration in Seconds]]&lt;120,"Very short",Table1[[#This Row],[Duration in Seconds]]&lt;360,"Short",Table1[[#This Row],[Duration in Seconds]]&lt;600,"Medium",Table1[[#This Row],[Duration in Seconds]]&lt;1800,"Long",Table1[[#This Row],[Duration in Seconds]]&gt;1800,"Very Long")</f>
        <v>Long</v>
      </c>
    </row>
    <row r="767" spans="1:25" x14ac:dyDescent="0.3">
      <c r="A767" s="18" t="s">
        <v>87</v>
      </c>
      <c r="B767" s="54">
        <v>10268006</v>
      </c>
      <c r="C767" s="2" t="s">
        <v>88</v>
      </c>
      <c r="D767" s="2" t="s">
        <v>89</v>
      </c>
      <c r="E767" s="2" t="s">
        <v>90</v>
      </c>
      <c r="F767" s="2" t="s">
        <v>54</v>
      </c>
      <c r="G767" s="2">
        <v>1460000</v>
      </c>
      <c r="H767" s="2">
        <v>612840321</v>
      </c>
      <c r="I767" s="15">
        <v>2.1064814814814813E-3</v>
      </c>
      <c r="J767" s="8">
        <v>182</v>
      </c>
      <c r="K767" s="9">
        <v>43636</v>
      </c>
      <c r="L767" s="2">
        <v>360000</v>
      </c>
      <c r="M767" s="2" t="s">
        <v>27</v>
      </c>
      <c r="N767" s="2" t="s">
        <v>29</v>
      </c>
      <c r="O767" s="2" t="s">
        <v>28</v>
      </c>
      <c r="P767" s="2">
        <v>0</v>
      </c>
      <c r="Q767" s="2">
        <v>1100</v>
      </c>
      <c r="R767" s="9">
        <v>44709</v>
      </c>
      <c r="S767" s="2">
        <v>1080</v>
      </c>
      <c r="T767" s="2">
        <v>1800</v>
      </c>
      <c r="U767" s="2">
        <v>11</v>
      </c>
      <c r="V767" s="2" t="s">
        <v>29</v>
      </c>
      <c r="W767" s="2">
        <v>0</v>
      </c>
      <c r="X767" s="2" t="s">
        <v>30</v>
      </c>
      <c r="Y767" s="6" t="str" cm="1">
        <f t="array" ref="Y767">_xlfn.IFS(Table1[[#This Row],[Duration in Seconds]]&lt;120,"Very short",Table1[[#This Row],[Duration in Seconds]]&lt;360,"Short",Table1[[#This Row],[Duration in Seconds]]&lt;600,"Medium",Table1[[#This Row],[Duration in Seconds]]&lt;1800,"Long",Table1[[#This Row],[Duration in Seconds]]&gt;1800,"Very Long")</f>
        <v>Short</v>
      </c>
    </row>
    <row r="768" spans="1:25" x14ac:dyDescent="0.3">
      <c r="A768" s="18" t="s">
        <v>2625</v>
      </c>
      <c r="B768" s="54">
        <v>685763</v>
      </c>
      <c r="C768" s="21" t="s">
        <v>2626</v>
      </c>
      <c r="D768" s="21" t="s">
        <v>2627</v>
      </c>
      <c r="E768" s="21" t="s">
        <v>2628</v>
      </c>
      <c r="F768" s="21" t="s">
        <v>26</v>
      </c>
      <c r="G768" s="6">
        <v>1330000</v>
      </c>
      <c r="H768" s="6">
        <v>198625300</v>
      </c>
      <c r="I768" s="15">
        <v>5.9953703703703697E-3</v>
      </c>
      <c r="J768" s="8">
        <v>518</v>
      </c>
      <c r="K768" s="9">
        <v>44819</v>
      </c>
      <c r="L768" s="6">
        <v>30000</v>
      </c>
      <c r="M768" s="21" t="s">
        <v>2565</v>
      </c>
      <c r="N768" s="21" t="s">
        <v>29</v>
      </c>
      <c r="O768" s="21" t="s">
        <v>29</v>
      </c>
      <c r="P768" s="21">
        <v>0</v>
      </c>
      <c r="Q768" s="6">
        <v>2300</v>
      </c>
      <c r="R768" s="9">
        <v>44824</v>
      </c>
      <c r="S768" s="6">
        <v>1080</v>
      </c>
      <c r="T768" s="6">
        <v>244</v>
      </c>
      <c r="U768" s="6">
        <v>10</v>
      </c>
      <c r="V768" s="21" t="s">
        <v>29</v>
      </c>
      <c r="W768" s="6">
        <v>1</v>
      </c>
      <c r="X768" s="2" t="s">
        <v>2835</v>
      </c>
      <c r="Y768" s="6" t="str" cm="1">
        <f t="array" ref="Y768">_xlfn.IFS(Table1[[#This Row],[Duration in Seconds]]&lt;120,"Very short",Table1[[#This Row],[Duration in Seconds]]&lt;360,"Short",Table1[[#This Row],[Duration in Seconds]]&lt;600,"Medium",Table1[[#This Row],[Duration in Seconds]]&lt;1800,"Long",Table1[[#This Row],[Duration in Seconds]]&gt;1800,"Very Long")</f>
        <v>Medium</v>
      </c>
    </row>
    <row r="769" spans="1:25" x14ac:dyDescent="0.3">
      <c r="A769" s="18" t="s">
        <v>1375</v>
      </c>
      <c r="B769" s="54">
        <v>2497931</v>
      </c>
      <c r="C769" s="2" t="s">
        <v>1376</v>
      </c>
      <c r="D769" s="2" t="s">
        <v>1377</v>
      </c>
      <c r="E769" s="2" t="s">
        <v>1378</v>
      </c>
      <c r="F769" s="2" t="s">
        <v>54</v>
      </c>
      <c r="G769" s="6">
        <v>71900</v>
      </c>
      <c r="H769" s="6">
        <v>14169296</v>
      </c>
      <c r="I769" s="15">
        <v>4.0393518518518521E-3</v>
      </c>
      <c r="J769" s="8">
        <v>349</v>
      </c>
      <c r="K769" s="9">
        <v>44797</v>
      </c>
      <c r="L769" s="6">
        <v>34000</v>
      </c>
      <c r="M769" s="2" t="s">
        <v>73</v>
      </c>
      <c r="N769" s="2" t="s">
        <v>29</v>
      </c>
      <c r="O769" s="2" t="s">
        <v>29</v>
      </c>
      <c r="P769" s="2">
        <v>3</v>
      </c>
      <c r="Q769" s="6">
        <v>369</v>
      </c>
      <c r="R769" s="9">
        <v>44829</v>
      </c>
      <c r="S769" s="2">
        <v>720</v>
      </c>
      <c r="T769" s="6">
        <v>111</v>
      </c>
      <c r="U769" s="6">
        <v>6</v>
      </c>
      <c r="V769" s="2" t="s">
        <v>29</v>
      </c>
      <c r="W769" s="2">
        <v>3</v>
      </c>
      <c r="X769" s="2" t="s">
        <v>1425</v>
      </c>
      <c r="Y769" s="6" t="str" cm="1">
        <f t="array" ref="Y769">_xlfn.IFS(Table1[[#This Row],[Duration in Seconds]]&lt;120,"Very short",Table1[[#This Row],[Duration in Seconds]]&lt;360,"Short",Table1[[#This Row],[Duration in Seconds]]&lt;600,"Medium",Table1[[#This Row],[Duration in Seconds]]&lt;1800,"Long",Table1[[#This Row],[Duration in Seconds]]&gt;1800,"Very Long")</f>
        <v>Short</v>
      </c>
    </row>
    <row r="770" spans="1:25" x14ac:dyDescent="0.3">
      <c r="A770" s="18" t="s">
        <v>2807</v>
      </c>
      <c r="B770" s="54">
        <v>19777</v>
      </c>
      <c r="C770" s="21" t="s">
        <v>2808</v>
      </c>
      <c r="D770" s="21" t="s">
        <v>2809</v>
      </c>
      <c r="E770" s="21" t="s">
        <v>2810</v>
      </c>
      <c r="F770" s="21" t="s">
        <v>86</v>
      </c>
      <c r="G770" s="6">
        <v>172000</v>
      </c>
      <c r="H770" s="6">
        <v>36422500</v>
      </c>
      <c r="I770" s="15">
        <v>6.9386574074074073E-2</v>
      </c>
      <c r="J770" s="8">
        <v>5995</v>
      </c>
      <c r="K770" s="9">
        <v>44818</v>
      </c>
      <c r="L770" s="6">
        <v>210</v>
      </c>
      <c r="M770" s="21" t="s">
        <v>27</v>
      </c>
      <c r="N770" s="21" t="s">
        <v>29</v>
      </c>
      <c r="O770" s="21" t="s">
        <v>28</v>
      </c>
      <c r="P770" s="21">
        <v>0</v>
      </c>
      <c r="Q770" s="6">
        <v>18</v>
      </c>
      <c r="R770" s="9">
        <v>44824</v>
      </c>
      <c r="S770" s="6">
        <v>2160</v>
      </c>
      <c r="T770" s="6">
        <v>383</v>
      </c>
      <c r="U770" s="6">
        <v>10</v>
      </c>
      <c r="V770" s="21" t="s">
        <v>29</v>
      </c>
      <c r="W770" s="6">
        <v>2</v>
      </c>
      <c r="X770" s="2" t="s">
        <v>2835</v>
      </c>
      <c r="Y770" s="6" t="str" cm="1">
        <f t="array" ref="Y770">_xlfn.IFS(Table1[[#This Row],[Duration in Seconds]]&lt;120,"Very short",Table1[[#This Row],[Duration in Seconds]]&lt;360,"Short",Table1[[#This Row],[Duration in Seconds]]&lt;600,"Medium",Table1[[#This Row],[Duration in Seconds]]&lt;1800,"Long",Table1[[#This Row],[Duration in Seconds]]&gt;1800,"Very Long")</f>
        <v>Very Long</v>
      </c>
    </row>
    <row r="771" spans="1:25" x14ac:dyDescent="0.3">
      <c r="A771" s="18" t="s">
        <v>2848</v>
      </c>
      <c r="B771" s="54">
        <v>40</v>
      </c>
      <c r="C771" s="2" t="s">
        <v>2849</v>
      </c>
      <c r="D771" s="2" t="s">
        <v>2850</v>
      </c>
      <c r="E771" s="2" t="s">
        <v>2851</v>
      </c>
      <c r="F771" s="2" t="s">
        <v>26</v>
      </c>
      <c r="G771" s="2">
        <v>324</v>
      </c>
      <c r="H771" s="2">
        <v>2797</v>
      </c>
      <c r="I771" s="15">
        <v>1.8865740740740742E-3</v>
      </c>
      <c r="J771" s="8">
        <v>163</v>
      </c>
      <c r="K771" s="9">
        <v>44659</v>
      </c>
      <c r="L771" s="2">
        <v>1</v>
      </c>
      <c r="M771" s="2" t="s">
        <v>27</v>
      </c>
      <c r="N771" s="2" t="s">
        <v>28</v>
      </c>
      <c r="O771" s="2" t="s">
        <v>28</v>
      </c>
      <c r="P771" s="2">
        <v>0</v>
      </c>
      <c r="Q771" s="2">
        <v>0</v>
      </c>
      <c r="R771" s="2" t="s">
        <v>54</v>
      </c>
      <c r="S771" s="2">
        <v>1080</v>
      </c>
      <c r="T771" s="2">
        <v>66</v>
      </c>
      <c r="U771" s="2">
        <v>5</v>
      </c>
      <c r="V771" s="2" t="s">
        <v>29</v>
      </c>
      <c r="W771" s="2">
        <v>0</v>
      </c>
      <c r="X771" s="2" t="s">
        <v>2973</v>
      </c>
      <c r="Y771" s="6" t="str" cm="1">
        <f t="array" ref="Y771">_xlfn.IFS(Table1[[#This Row],[Duration in Seconds]]&lt;120,"Very short",Table1[[#This Row],[Duration in Seconds]]&lt;360,"Short",Table1[[#This Row],[Duration in Seconds]]&lt;600,"Medium",Table1[[#This Row],[Duration in Seconds]]&lt;1800,"Long",Table1[[#This Row],[Duration in Seconds]]&gt;1800,"Very Long")</f>
        <v>Short</v>
      </c>
    </row>
    <row r="772" spans="1:25" x14ac:dyDescent="0.3">
      <c r="A772" s="18" t="s">
        <v>481</v>
      </c>
      <c r="B772" s="54">
        <v>46778274</v>
      </c>
      <c r="C772" s="2" t="s">
        <v>482</v>
      </c>
      <c r="D772" s="2" t="s">
        <v>483</v>
      </c>
      <c r="E772" s="2" t="s">
        <v>484</v>
      </c>
      <c r="F772" s="2" t="s">
        <v>26</v>
      </c>
      <c r="G772" s="2">
        <v>2700000</v>
      </c>
      <c r="H772" s="2">
        <v>2398809253</v>
      </c>
      <c r="I772" s="15">
        <v>1.4502314814814815E-2</v>
      </c>
      <c r="J772" s="8">
        <v>1253</v>
      </c>
      <c r="K772" s="9">
        <v>44254</v>
      </c>
      <c r="L772" s="2">
        <v>398000</v>
      </c>
      <c r="M772" s="2" t="s">
        <v>27</v>
      </c>
      <c r="N772" s="2" t="s">
        <v>28</v>
      </c>
      <c r="O772" s="2" t="s">
        <v>28</v>
      </c>
      <c r="P772" s="2">
        <v>0</v>
      </c>
      <c r="Q772" s="2">
        <v>11618</v>
      </c>
      <c r="R772" s="9">
        <v>44827</v>
      </c>
      <c r="S772" s="2">
        <v>1080</v>
      </c>
      <c r="T772" s="2">
        <v>1300</v>
      </c>
      <c r="U772" s="2">
        <v>44</v>
      </c>
      <c r="V772" s="2" t="s">
        <v>28</v>
      </c>
      <c r="W772" s="2">
        <v>1</v>
      </c>
      <c r="X772" s="2" t="s">
        <v>311</v>
      </c>
      <c r="Y772" s="6" t="str" cm="1">
        <f t="array" ref="Y772">_xlfn.IFS(Table1[[#This Row],[Duration in Seconds]]&lt;120,"Very short",Table1[[#This Row],[Duration in Seconds]]&lt;360,"Short",Table1[[#This Row],[Duration in Seconds]]&lt;600,"Medium",Table1[[#This Row],[Duration in Seconds]]&lt;1800,"Long",Table1[[#This Row],[Duration in Seconds]]&gt;1800,"Very Long")</f>
        <v>Long</v>
      </c>
    </row>
    <row r="773" spans="1:25" x14ac:dyDescent="0.3">
      <c r="A773" s="18" t="s">
        <v>2755</v>
      </c>
      <c r="B773" s="54">
        <v>24807</v>
      </c>
      <c r="C773" s="21" t="s">
        <v>2756</v>
      </c>
      <c r="D773" s="21" t="s">
        <v>2757</v>
      </c>
      <c r="E773" s="21" t="s">
        <v>2758</v>
      </c>
      <c r="F773" s="21" t="s">
        <v>86</v>
      </c>
      <c r="G773" s="6">
        <v>1003000</v>
      </c>
      <c r="H773" s="6">
        <v>81943110</v>
      </c>
      <c r="I773" s="15">
        <v>3.472222222222222E-3</v>
      </c>
      <c r="J773" s="8">
        <v>300</v>
      </c>
      <c r="K773" s="9">
        <v>44807</v>
      </c>
      <c r="L773" s="6">
        <v>1400</v>
      </c>
      <c r="M773" s="21" t="s">
        <v>27</v>
      </c>
      <c r="N773" s="21" t="s">
        <v>29</v>
      </c>
      <c r="O773" s="21" t="s">
        <v>28</v>
      </c>
      <c r="P773" s="21">
        <v>1</v>
      </c>
      <c r="Q773" s="6">
        <v>63</v>
      </c>
      <c r="R773" s="9">
        <v>44817</v>
      </c>
      <c r="S773" s="6">
        <v>1080</v>
      </c>
      <c r="T773" s="6">
        <v>623</v>
      </c>
      <c r="U773" s="6">
        <v>54</v>
      </c>
      <c r="V773" s="21" t="s">
        <v>29</v>
      </c>
      <c r="W773" s="6">
        <v>0</v>
      </c>
      <c r="X773" s="2" t="s">
        <v>2835</v>
      </c>
      <c r="Y773" s="6" t="str" cm="1">
        <f t="array" ref="Y773">_xlfn.IFS(Table1[[#This Row],[Duration in Seconds]]&lt;120,"Very short",Table1[[#This Row],[Duration in Seconds]]&lt;360,"Short",Table1[[#This Row],[Duration in Seconds]]&lt;600,"Medium",Table1[[#This Row],[Duration in Seconds]]&lt;1800,"Long",Table1[[#This Row],[Duration in Seconds]]&gt;1800,"Very Long")</f>
        <v>Short</v>
      </c>
    </row>
    <row r="774" spans="1:25" x14ac:dyDescent="0.3">
      <c r="A774" s="18" t="s">
        <v>183</v>
      </c>
      <c r="B774" s="54">
        <v>18431248</v>
      </c>
      <c r="C774" s="2" t="s">
        <v>184</v>
      </c>
      <c r="D774" s="2" t="s">
        <v>185</v>
      </c>
      <c r="E774" s="2" t="s">
        <v>186</v>
      </c>
      <c r="F774" s="2" t="s">
        <v>54</v>
      </c>
      <c r="G774" s="2">
        <v>1610000</v>
      </c>
      <c r="H774" s="2">
        <v>222849226</v>
      </c>
      <c r="I774" s="15">
        <v>2.0439814814814817E-2</v>
      </c>
      <c r="J774" s="8">
        <v>1766</v>
      </c>
      <c r="K774" s="9">
        <v>43226</v>
      </c>
      <c r="L774" s="2">
        <v>50000</v>
      </c>
      <c r="M774" s="2" t="s">
        <v>73</v>
      </c>
      <c r="N774" s="2" t="s">
        <v>28</v>
      </c>
      <c r="O774" s="2" t="s">
        <v>29</v>
      </c>
      <c r="P774" s="2">
        <v>0</v>
      </c>
      <c r="Q774" s="2">
        <v>3435</v>
      </c>
      <c r="R774" s="9">
        <v>44102</v>
      </c>
      <c r="S774" s="2">
        <v>1080</v>
      </c>
      <c r="T774" s="2">
        <v>6700</v>
      </c>
      <c r="U774" s="2">
        <v>55</v>
      </c>
      <c r="V774" s="2" t="s">
        <v>28</v>
      </c>
      <c r="W774" s="2">
        <v>0</v>
      </c>
      <c r="X774" s="2" t="s">
        <v>30</v>
      </c>
      <c r="Y774" s="6" t="str" cm="1">
        <f t="array" ref="Y774">_xlfn.IFS(Table1[[#This Row],[Duration in Seconds]]&lt;120,"Very short",Table1[[#This Row],[Duration in Seconds]]&lt;360,"Short",Table1[[#This Row],[Duration in Seconds]]&lt;600,"Medium",Table1[[#This Row],[Duration in Seconds]]&lt;1800,"Long",Table1[[#This Row],[Duration in Seconds]]&gt;1800,"Very Long")</f>
        <v>Long</v>
      </c>
    </row>
    <row r="775" spans="1:25" x14ac:dyDescent="0.3">
      <c r="A775" s="18" t="s">
        <v>241</v>
      </c>
      <c r="B775" s="54">
        <v>26964796</v>
      </c>
      <c r="C775" s="2" t="s">
        <v>242</v>
      </c>
      <c r="D775" s="2" t="s">
        <v>243</v>
      </c>
      <c r="E775" s="2" t="s">
        <v>244</v>
      </c>
      <c r="F775" s="2" t="s">
        <v>26</v>
      </c>
      <c r="G775" s="2">
        <v>7110000</v>
      </c>
      <c r="H775" s="2">
        <v>4325711836</v>
      </c>
      <c r="I775" s="15">
        <v>1.074074074074074E-2</v>
      </c>
      <c r="J775" s="8">
        <v>928</v>
      </c>
      <c r="K775" s="9">
        <v>40946</v>
      </c>
      <c r="L775" s="2">
        <v>600000</v>
      </c>
      <c r="M775" s="2" t="s">
        <v>27</v>
      </c>
      <c r="N775" s="2" t="s">
        <v>29</v>
      </c>
      <c r="O775" s="2" t="s">
        <v>28</v>
      </c>
      <c r="P775" s="2">
        <v>0</v>
      </c>
      <c r="Q775" s="2">
        <v>102</v>
      </c>
      <c r="R775" s="9">
        <v>43006</v>
      </c>
      <c r="S775" s="2">
        <v>1080</v>
      </c>
      <c r="T775" s="2">
        <v>180000</v>
      </c>
      <c r="U775" s="2">
        <v>210</v>
      </c>
      <c r="V775" s="2" t="s">
        <v>29</v>
      </c>
      <c r="W775" s="2">
        <v>6</v>
      </c>
      <c r="X775" s="2" t="s">
        <v>30</v>
      </c>
      <c r="Y775" s="6" t="str" cm="1">
        <f t="array" ref="Y775">_xlfn.IFS(Table1[[#This Row],[Duration in Seconds]]&lt;120,"Very short",Table1[[#This Row],[Duration in Seconds]]&lt;360,"Short",Table1[[#This Row],[Duration in Seconds]]&lt;600,"Medium",Table1[[#This Row],[Duration in Seconds]]&lt;1800,"Long",Table1[[#This Row],[Duration in Seconds]]&gt;1800,"Very Long")</f>
        <v>Long</v>
      </c>
    </row>
    <row r="776" spans="1:25" x14ac:dyDescent="0.3">
      <c r="A776" s="18" t="s">
        <v>454</v>
      </c>
      <c r="B776" s="54">
        <v>130252161</v>
      </c>
      <c r="C776" s="2" t="s">
        <v>455</v>
      </c>
      <c r="D776" s="2" t="s">
        <v>456</v>
      </c>
      <c r="E776" s="2" t="s">
        <v>457</v>
      </c>
      <c r="F776" s="2" t="s">
        <v>26</v>
      </c>
      <c r="G776" s="2">
        <v>18000000</v>
      </c>
      <c r="H776" s="2">
        <v>4628168914</v>
      </c>
      <c r="I776" s="15">
        <v>7.789351851851852E-3</v>
      </c>
      <c r="J776" s="8">
        <v>673</v>
      </c>
      <c r="K776" s="9">
        <v>43903</v>
      </c>
      <c r="L776" s="2">
        <v>1000000</v>
      </c>
      <c r="M776" s="2" t="s">
        <v>73</v>
      </c>
      <c r="N776" s="2" t="s">
        <v>29</v>
      </c>
      <c r="O776" s="2" t="s">
        <v>28</v>
      </c>
      <c r="P776" s="2">
        <v>0</v>
      </c>
      <c r="Q776" s="2">
        <v>22854</v>
      </c>
      <c r="R776" s="9">
        <v>44827</v>
      </c>
      <c r="S776" s="2">
        <v>1080</v>
      </c>
      <c r="T776" s="2">
        <v>213</v>
      </c>
      <c r="U776" s="2">
        <v>40</v>
      </c>
      <c r="V776" s="2" t="s">
        <v>29</v>
      </c>
      <c r="W776" s="2">
        <v>0</v>
      </c>
      <c r="X776" s="2" t="s">
        <v>311</v>
      </c>
      <c r="Y776" s="6" t="str" cm="1">
        <f t="array" ref="Y776">_xlfn.IFS(Table1[[#This Row],[Duration in Seconds]]&lt;120,"Very short",Table1[[#This Row],[Duration in Seconds]]&lt;360,"Short",Table1[[#This Row],[Duration in Seconds]]&lt;600,"Medium",Table1[[#This Row],[Duration in Seconds]]&lt;1800,"Long",Table1[[#This Row],[Duration in Seconds]]&gt;1800,"Very Long")</f>
        <v>Long</v>
      </c>
    </row>
    <row r="777" spans="1:25" x14ac:dyDescent="0.3">
      <c r="A777" s="18" t="s">
        <v>2532</v>
      </c>
      <c r="B777" s="54">
        <v>995293</v>
      </c>
      <c r="C777" s="2" t="s">
        <v>2533</v>
      </c>
      <c r="D777" s="2" t="s">
        <v>2499</v>
      </c>
      <c r="E777" s="2" t="s">
        <v>2500</v>
      </c>
      <c r="F777" s="2" t="s">
        <v>26</v>
      </c>
      <c r="G777" s="2">
        <v>7300000</v>
      </c>
      <c r="H777" s="5">
        <v>248446803</v>
      </c>
      <c r="I777" s="15">
        <v>9.6990740740740735E-3</v>
      </c>
      <c r="J777" s="8">
        <v>838</v>
      </c>
      <c r="K777" s="9">
        <v>44822</v>
      </c>
      <c r="L777" s="2">
        <v>2800</v>
      </c>
      <c r="M777" s="2" t="s">
        <v>73</v>
      </c>
      <c r="N777" s="2" t="s">
        <v>29</v>
      </c>
      <c r="O777" s="2" t="s">
        <v>28</v>
      </c>
      <c r="P777" s="2">
        <v>3</v>
      </c>
      <c r="Q777" s="2">
        <v>328</v>
      </c>
      <c r="R777" s="9">
        <v>44825</v>
      </c>
      <c r="S777" s="2">
        <v>1080</v>
      </c>
      <c r="T777" s="2">
        <v>500</v>
      </c>
      <c r="U777" s="2">
        <v>20</v>
      </c>
      <c r="V777" s="2" t="s">
        <v>29</v>
      </c>
      <c r="W777" s="2">
        <v>2</v>
      </c>
      <c r="X777" s="2" t="s">
        <v>2560</v>
      </c>
      <c r="Y777" s="6" t="str" cm="1">
        <f t="array" ref="Y777">_xlfn.IFS(Table1[[#This Row],[Duration in Seconds]]&lt;120,"Very short",Table1[[#This Row],[Duration in Seconds]]&lt;360,"Short",Table1[[#This Row],[Duration in Seconds]]&lt;600,"Medium",Table1[[#This Row],[Duration in Seconds]]&lt;1800,"Long",Table1[[#This Row],[Duration in Seconds]]&gt;1800,"Very Long")</f>
        <v>Long</v>
      </c>
    </row>
    <row r="778" spans="1:25" x14ac:dyDescent="0.3">
      <c r="A778" s="18" t="s">
        <v>577</v>
      </c>
      <c r="B778" s="54">
        <v>17579589</v>
      </c>
      <c r="C778" s="2" t="s">
        <v>578</v>
      </c>
      <c r="D778" s="2" t="s">
        <v>579</v>
      </c>
      <c r="E778" s="2" t="s">
        <v>580</v>
      </c>
      <c r="F778" s="2" t="s">
        <v>26</v>
      </c>
      <c r="G778" s="2">
        <v>3510000</v>
      </c>
      <c r="H778" s="2">
        <v>258191327</v>
      </c>
      <c r="I778" s="15">
        <v>5.2430555555555555E-3</v>
      </c>
      <c r="J778" s="8">
        <v>453</v>
      </c>
      <c r="K778" s="9">
        <v>43389</v>
      </c>
      <c r="L778" s="2">
        <v>500000</v>
      </c>
      <c r="M778" s="2" t="s">
        <v>27</v>
      </c>
      <c r="N778" s="2" t="s">
        <v>28</v>
      </c>
      <c r="O778" s="2" t="s">
        <v>28</v>
      </c>
      <c r="P778" s="2">
        <v>0</v>
      </c>
      <c r="Q778" s="2">
        <v>20632</v>
      </c>
      <c r="R778" s="9">
        <v>44827</v>
      </c>
      <c r="S778" s="2">
        <v>1080</v>
      </c>
      <c r="T778" s="2">
        <v>399</v>
      </c>
      <c r="U778" s="2">
        <v>15</v>
      </c>
      <c r="V778" s="2" t="s">
        <v>29</v>
      </c>
      <c r="W778" s="2">
        <v>0</v>
      </c>
      <c r="X778" s="2" t="s">
        <v>311</v>
      </c>
      <c r="Y778" s="6" t="str" cm="1">
        <f t="array" ref="Y778">_xlfn.IFS(Table1[[#This Row],[Duration in Seconds]]&lt;120,"Very short",Table1[[#This Row],[Duration in Seconds]]&lt;360,"Short",Table1[[#This Row],[Duration in Seconds]]&lt;600,"Medium",Table1[[#This Row],[Duration in Seconds]]&lt;1800,"Long",Table1[[#This Row],[Duration in Seconds]]&gt;1800,"Very Long")</f>
        <v>Medium</v>
      </c>
    </row>
    <row r="779" spans="1:25" x14ac:dyDescent="0.3">
      <c r="A779" s="18" t="s">
        <v>172</v>
      </c>
      <c r="B779" s="54">
        <v>1535947</v>
      </c>
      <c r="C779" s="2" t="s">
        <v>173</v>
      </c>
      <c r="D779" s="2" t="s">
        <v>174</v>
      </c>
      <c r="E779" s="2" t="s">
        <v>175</v>
      </c>
      <c r="F779" s="2" t="s">
        <v>26</v>
      </c>
      <c r="G779" s="2">
        <v>1640000</v>
      </c>
      <c r="H779" s="2">
        <v>1232900462</v>
      </c>
      <c r="I779" s="15">
        <v>4.8148148148148152E-3</v>
      </c>
      <c r="J779" s="8">
        <v>416</v>
      </c>
      <c r="K779" s="9">
        <v>43473</v>
      </c>
      <c r="L779" s="2">
        <v>12000</v>
      </c>
      <c r="M779" s="2" t="s">
        <v>39</v>
      </c>
      <c r="N779" s="2" t="s">
        <v>29</v>
      </c>
      <c r="O779" s="2" t="s">
        <v>28</v>
      </c>
      <c r="P779" s="2">
        <v>2</v>
      </c>
      <c r="Q779" s="2">
        <v>930</v>
      </c>
      <c r="R779" s="9">
        <v>44102</v>
      </c>
      <c r="S779" s="2">
        <v>1080</v>
      </c>
      <c r="T779" s="2">
        <v>13000</v>
      </c>
      <c r="U779" s="2">
        <v>7</v>
      </c>
      <c r="V779" s="2" t="s">
        <v>29</v>
      </c>
      <c r="W779" s="2">
        <v>0</v>
      </c>
      <c r="X779" s="2" t="s">
        <v>30</v>
      </c>
      <c r="Y779" s="6" t="str" cm="1">
        <f t="array" ref="Y779">_xlfn.IFS(Table1[[#This Row],[Duration in Seconds]]&lt;120,"Very short",Table1[[#This Row],[Duration in Seconds]]&lt;360,"Short",Table1[[#This Row],[Duration in Seconds]]&lt;600,"Medium",Table1[[#This Row],[Duration in Seconds]]&lt;1800,"Long",Table1[[#This Row],[Duration in Seconds]]&gt;1800,"Very Long")</f>
        <v>Medium</v>
      </c>
    </row>
    <row r="780" spans="1:25" x14ac:dyDescent="0.3">
      <c r="A780" s="18" t="s">
        <v>221</v>
      </c>
      <c r="B780" s="54">
        <v>1778224</v>
      </c>
      <c r="C780" s="2" t="s">
        <v>222</v>
      </c>
      <c r="D780" s="2" t="s">
        <v>223</v>
      </c>
      <c r="E780" s="2" t="s">
        <v>224</v>
      </c>
      <c r="F780" s="2" t="s">
        <v>54</v>
      </c>
      <c r="G780" s="2">
        <v>12900000</v>
      </c>
      <c r="H780" s="2" t="s">
        <v>225</v>
      </c>
      <c r="I780" s="15">
        <v>1.8518518518518517E-3</v>
      </c>
      <c r="J780" s="8">
        <v>160</v>
      </c>
      <c r="K780" s="9">
        <v>44825</v>
      </c>
      <c r="L780" s="2">
        <v>201</v>
      </c>
      <c r="M780" s="2" t="s">
        <v>226</v>
      </c>
      <c r="N780" s="2" t="s">
        <v>29</v>
      </c>
      <c r="O780" s="2" t="s">
        <v>28</v>
      </c>
      <c r="P780" s="2">
        <v>0</v>
      </c>
      <c r="Q780" s="2">
        <v>2540</v>
      </c>
      <c r="R780" s="9">
        <v>44829</v>
      </c>
      <c r="S780" s="2">
        <v>1080</v>
      </c>
      <c r="T780" s="2">
        <v>457</v>
      </c>
      <c r="U780" s="2">
        <v>17</v>
      </c>
      <c r="V780" s="2" t="s">
        <v>28</v>
      </c>
      <c r="W780" s="2">
        <v>0</v>
      </c>
      <c r="X780" s="2" t="s">
        <v>30</v>
      </c>
      <c r="Y780" s="6" t="str" cm="1">
        <f t="array" ref="Y780">_xlfn.IFS(Table1[[#This Row],[Duration in Seconds]]&lt;120,"Very short",Table1[[#This Row],[Duration in Seconds]]&lt;360,"Short",Table1[[#This Row],[Duration in Seconds]]&lt;600,"Medium",Table1[[#This Row],[Duration in Seconds]]&lt;1800,"Long",Table1[[#This Row],[Duration in Seconds]]&gt;1800,"Very Long")</f>
        <v>Short</v>
      </c>
    </row>
    <row r="781" spans="1:25" x14ac:dyDescent="0.3">
      <c r="A781" s="18" t="s">
        <v>1323</v>
      </c>
      <c r="B781" s="54">
        <v>959141</v>
      </c>
      <c r="C781" s="2" t="s">
        <v>1324</v>
      </c>
      <c r="D781" s="2" t="s">
        <v>1325</v>
      </c>
      <c r="E781" s="2" t="s">
        <v>1326</v>
      </c>
      <c r="F781" s="2" t="s">
        <v>54</v>
      </c>
      <c r="G781" s="6">
        <v>421000</v>
      </c>
      <c r="H781" s="6">
        <v>36701035</v>
      </c>
      <c r="I781" s="15">
        <v>3.3564814814814811E-3</v>
      </c>
      <c r="J781" s="8">
        <v>290</v>
      </c>
      <c r="K781" s="9">
        <v>44629</v>
      </c>
      <c r="L781" s="6">
        <v>38000</v>
      </c>
      <c r="M781" s="2" t="s">
        <v>73</v>
      </c>
      <c r="N781" s="2" t="s">
        <v>29</v>
      </c>
      <c r="O781" s="2" t="s">
        <v>29</v>
      </c>
      <c r="P781" s="2">
        <v>3</v>
      </c>
      <c r="Q781" s="6">
        <v>1319</v>
      </c>
      <c r="R781" s="9">
        <v>44829</v>
      </c>
      <c r="S781" s="2">
        <v>1080</v>
      </c>
      <c r="T781" s="6">
        <v>538</v>
      </c>
      <c r="U781" s="6">
        <v>19</v>
      </c>
      <c r="V781" s="2" t="s">
        <v>29</v>
      </c>
      <c r="W781" s="2">
        <v>4</v>
      </c>
      <c r="X781" s="2" t="s">
        <v>1425</v>
      </c>
      <c r="Y781" s="6" t="str" cm="1">
        <f t="array" ref="Y781">_xlfn.IFS(Table1[[#This Row],[Duration in Seconds]]&lt;120,"Very short",Table1[[#This Row],[Duration in Seconds]]&lt;360,"Short",Table1[[#This Row],[Duration in Seconds]]&lt;600,"Medium",Table1[[#This Row],[Duration in Seconds]]&lt;1800,"Long",Table1[[#This Row],[Duration in Seconds]]&gt;1800,"Very Long")</f>
        <v>Short</v>
      </c>
    </row>
    <row r="782" spans="1:25" x14ac:dyDescent="0.3">
      <c r="A782" s="18" t="s">
        <v>458</v>
      </c>
      <c r="B782" s="54">
        <v>344612216</v>
      </c>
      <c r="C782" s="2" t="s">
        <v>459</v>
      </c>
      <c r="D782" s="2" t="s">
        <v>460</v>
      </c>
      <c r="E782" s="2" t="s">
        <v>461</v>
      </c>
      <c r="F782" s="2" t="s">
        <v>26</v>
      </c>
      <c r="G782" s="2">
        <v>7150000</v>
      </c>
      <c r="H782" s="2" t="s">
        <v>462</v>
      </c>
      <c r="I782" s="15">
        <v>1.4074074074074074E-2</v>
      </c>
      <c r="J782" s="8">
        <v>1216</v>
      </c>
      <c r="K782" s="9">
        <v>44686</v>
      </c>
      <c r="L782" s="2">
        <v>3300000</v>
      </c>
      <c r="M782" s="2" t="s">
        <v>54</v>
      </c>
      <c r="N782" s="2" t="s">
        <v>29</v>
      </c>
      <c r="O782" s="2" t="s">
        <v>28</v>
      </c>
      <c r="P782" s="2">
        <v>0</v>
      </c>
      <c r="Q782" s="2">
        <v>81335</v>
      </c>
      <c r="R782" s="9">
        <v>44827</v>
      </c>
      <c r="S782" s="2">
        <v>1080</v>
      </c>
      <c r="T782" s="2">
        <v>21</v>
      </c>
      <c r="U782" s="2">
        <v>1</v>
      </c>
      <c r="V782" s="2" t="s">
        <v>29</v>
      </c>
      <c r="W782" s="2">
        <v>0</v>
      </c>
      <c r="X782" s="2" t="s">
        <v>311</v>
      </c>
      <c r="Y782" s="6" t="str" cm="1">
        <f t="array" ref="Y782">_xlfn.IFS(Table1[[#This Row],[Duration in Seconds]]&lt;120,"Very short",Table1[[#This Row],[Duration in Seconds]]&lt;360,"Short",Table1[[#This Row],[Duration in Seconds]]&lt;600,"Medium",Table1[[#This Row],[Duration in Seconds]]&lt;1800,"Long",Table1[[#This Row],[Duration in Seconds]]&gt;1800,"Very Long")</f>
        <v>Long</v>
      </c>
    </row>
    <row r="783" spans="1:25" x14ac:dyDescent="0.3">
      <c r="A783" s="18" t="s">
        <v>156</v>
      </c>
      <c r="B783" s="54">
        <v>12757453</v>
      </c>
      <c r="C783" s="2" t="s">
        <v>157</v>
      </c>
      <c r="D783" s="2" t="s">
        <v>158</v>
      </c>
      <c r="E783" s="2" t="s">
        <v>159</v>
      </c>
      <c r="F783" s="2" t="s">
        <v>26</v>
      </c>
      <c r="G783" s="2">
        <v>220000</v>
      </c>
      <c r="H783" s="2">
        <v>288001029</v>
      </c>
      <c r="I783" s="15">
        <v>5.138888888888889E-3</v>
      </c>
      <c r="J783" s="8">
        <v>444</v>
      </c>
      <c r="K783" s="9">
        <v>42198</v>
      </c>
      <c r="L783" s="2">
        <v>206000</v>
      </c>
      <c r="M783" s="2" t="s">
        <v>27</v>
      </c>
      <c r="N783" s="2" t="s">
        <v>28</v>
      </c>
      <c r="O783" s="2" t="s">
        <v>28</v>
      </c>
      <c r="P783" s="2">
        <v>0</v>
      </c>
      <c r="Q783" s="2">
        <v>2453</v>
      </c>
      <c r="R783" s="9">
        <v>44467</v>
      </c>
      <c r="S783" s="2">
        <v>1080</v>
      </c>
      <c r="T783" s="2">
        <v>257</v>
      </c>
      <c r="U783" s="2">
        <v>20</v>
      </c>
      <c r="V783" s="2" t="s">
        <v>29</v>
      </c>
      <c r="W783" s="2">
        <v>0</v>
      </c>
      <c r="X783" s="2" t="s">
        <v>30</v>
      </c>
      <c r="Y783" s="6" t="str" cm="1">
        <f t="array" ref="Y783">_xlfn.IFS(Table1[[#This Row],[Duration in Seconds]]&lt;120,"Very short",Table1[[#This Row],[Duration in Seconds]]&lt;360,"Short",Table1[[#This Row],[Duration in Seconds]]&lt;600,"Medium",Table1[[#This Row],[Duration in Seconds]]&lt;1800,"Long",Table1[[#This Row],[Duration in Seconds]]&gt;1800,"Very Long")</f>
        <v>Medium</v>
      </c>
    </row>
    <row r="784" spans="1:25" x14ac:dyDescent="0.3">
      <c r="A784" s="18" t="s">
        <v>1278</v>
      </c>
      <c r="B784" s="54">
        <v>578539</v>
      </c>
      <c r="C784" s="2" t="s">
        <v>1279</v>
      </c>
      <c r="D784" s="2" t="s">
        <v>1280</v>
      </c>
      <c r="E784" s="2" t="s">
        <v>1281</v>
      </c>
      <c r="F784" s="2" t="s">
        <v>54</v>
      </c>
      <c r="G784" s="6">
        <v>698000</v>
      </c>
      <c r="H784" s="6">
        <v>89909868</v>
      </c>
      <c r="I784" s="15">
        <v>6.0648148148148145E-3</v>
      </c>
      <c r="J784" s="8">
        <v>524</v>
      </c>
      <c r="K784" s="9">
        <v>44659</v>
      </c>
      <c r="L784" s="6">
        <v>11000</v>
      </c>
      <c r="M784" s="2" t="s">
        <v>27</v>
      </c>
      <c r="N784" s="2" t="s">
        <v>28</v>
      </c>
      <c r="O784" s="2" t="s">
        <v>28</v>
      </c>
      <c r="P784" s="2">
        <v>1</v>
      </c>
      <c r="Q784" s="6">
        <v>625</v>
      </c>
      <c r="R784" s="9">
        <v>44828</v>
      </c>
      <c r="S784" s="2">
        <v>2160</v>
      </c>
      <c r="T784" s="6">
        <v>133</v>
      </c>
      <c r="U784" s="6">
        <v>24</v>
      </c>
      <c r="V784" s="2" t="s">
        <v>29</v>
      </c>
      <c r="W784" s="2">
        <v>2</v>
      </c>
      <c r="X784" s="2" t="s">
        <v>1425</v>
      </c>
      <c r="Y784" s="6" t="str" cm="1">
        <f t="array" ref="Y784">_xlfn.IFS(Table1[[#This Row],[Duration in Seconds]]&lt;120,"Very short",Table1[[#This Row],[Duration in Seconds]]&lt;360,"Short",Table1[[#This Row],[Duration in Seconds]]&lt;600,"Medium",Table1[[#This Row],[Duration in Seconds]]&lt;1800,"Long",Table1[[#This Row],[Duration in Seconds]]&gt;1800,"Very Long")</f>
        <v>Medium</v>
      </c>
    </row>
    <row r="785" spans="1:25" x14ac:dyDescent="0.3">
      <c r="A785" s="18" t="s">
        <v>2903</v>
      </c>
      <c r="B785" s="54">
        <v>280543</v>
      </c>
      <c r="C785" s="2" t="s">
        <v>2904</v>
      </c>
      <c r="D785" s="2" t="s">
        <v>2032</v>
      </c>
      <c r="E785" s="2" t="s">
        <v>2033</v>
      </c>
      <c r="F785" s="2" t="s">
        <v>26</v>
      </c>
      <c r="G785" s="2">
        <v>4510000</v>
      </c>
      <c r="H785" s="2">
        <v>545401335</v>
      </c>
      <c r="I785" s="15">
        <v>6.0185185185185177E-3</v>
      </c>
      <c r="J785" s="8">
        <v>520</v>
      </c>
      <c r="K785" s="9">
        <v>44803</v>
      </c>
      <c r="L785" s="2">
        <v>35000</v>
      </c>
      <c r="M785" s="2" t="s">
        <v>73</v>
      </c>
      <c r="N785" s="2" t="s">
        <v>29</v>
      </c>
      <c r="O785" s="2" t="s">
        <v>28</v>
      </c>
      <c r="P785" s="2">
        <v>0</v>
      </c>
      <c r="Q785" s="2">
        <v>512</v>
      </c>
      <c r="R785" s="9">
        <v>44822</v>
      </c>
      <c r="S785" s="2">
        <v>1080</v>
      </c>
      <c r="T785" s="2">
        <v>865</v>
      </c>
      <c r="U785" s="2">
        <v>5</v>
      </c>
      <c r="V785" s="2" t="s">
        <v>29</v>
      </c>
      <c r="W785" s="2">
        <v>1</v>
      </c>
      <c r="X785" s="2" t="s">
        <v>2973</v>
      </c>
      <c r="Y785" s="6" t="str" cm="1">
        <f t="array" ref="Y785">_xlfn.IFS(Table1[[#This Row],[Duration in Seconds]]&lt;120,"Very short",Table1[[#This Row],[Duration in Seconds]]&lt;360,"Short",Table1[[#This Row],[Duration in Seconds]]&lt;600,"Medium",Table1[[#This Row],[Duration in Seconds]]&lt;1800,"Long",Table1[[#This Row],[Duration in Seconds]]&gt;1800,"Very Long")</f>
        <v>Medium</v>
      </c>
    </row>
    <row r="786" spans="1:25" x14ac:dyDescent="0.3">
      <c r="A786" s="18" t="s">
        <v>581</v>
      </c>
      <c r="B786" s="54">
        <v>13658451</v>
      </c>
      <c r="C786" s="2" t="s">
        <v>582</v>
      </c>
      <c r="D786" s="2" t="s">
        <v>583</v>
      </c>
      <c r="E786" s="2" t="s">
        <v>584</v>
      </c>
      <c r="F786" s="2" t="s">
        <v>26</v>
      </c>
      <c r="G786" s="2">
        <v>58200</v>
      </c>
      <c r="H786" s="2">
        <v>25531376</v>
      </c>
      <c r="I786" s="15">
        <v>6.7129629629629622E-3</v>
      </c>
      <c r="J786" s="8">
        <v>580</v>
      </c>
      <c r="K786" s="9">
        <v>44724</v>
      </c>
      <c r="L786" s="2">
        <v>75000</v>
      </c>
      <c r="M786" s="2" t="s">
        <v>27</v>
      </c>
      <c r="N786" s="2" t="s">
        <v>28</v>
      </c>
      <c r="O786" s="2" t="s">
        <v>28</v>
      </c>
      <c r="P786" s="2">
        <v>0</v>
      </c>
      <c r="Q786" s="2">
        <v>9417</v>
      </c>
      <c r="R786" s="9">
        <v>44827</v>
      </c>
      <c r="S786" s="2">
        <v>1080</v>
      </c>
      <c r="T786" s="2">
        <v>7</v>
      </c>
      <c r="U786" s="2">
        <v>0</v>
      </c>
      <c r="V786" s="2" t="s">
        <v>29</v>
      </c>
      <c r="W786" s="2">
        <v>0</v>
      </c>
      <c r="X786" s="2" t="s">
        <v>311</v>
      </c>
      <c r="Y786" s="6" t="str" cm="1">
        <f t="array" ref="Y786">_xlfn.IFS(Table1[[#This Row],[Duration in Seconds]]&lt;120,"Very short",Table1[[#This Row],[Duration in Seconds]]&lt;360,"Short",Table1[[#This Row],[Duration in Seconds]]&lt;600,"Medium",Table1[[#This Row],[Duration in Seconds]]&lt;1800,"Long",Table1[[#This Row],[Duration in Seconds]]&gt;1800,"Very Long")</f>
        <v>Medium</v>
      </c>
    </row>
    <row r="787" spans="1:25" x14ac:dyDescent="0.3">
      <c r="A787" s="18" t="s">
        <v>2819</v>
      </c>
      <c r="B787" s="54">
        <v>16370</v>
      </c>
      <c r="C787" s="21" t="s">
        <v>2820</v>
      </c>
      <c r="D787" s="21" t="s">
        <v>2821</v>
      </c>
      <c r="E787" s="21" t="s">
        <v>2822</v>
      </c>
      <c r="F787" s="21" t="s">
        <v>26</v>
      </c>
      <c r="G787" s="6">
        <v>133000</v>
      </c>
      <c r="H787" s="6">
        <v>9718165</v>
      </c>
      <c r="I787" s="15">
        <v>1.8148148148148146E-2</v>
      </c>
      <c r="J787" s="8">
        <v>1568</v>
      </c>
      <c r="K787" s="9">
        <v>44822</v>
      </c>
      <c r="L787" s="6">
        <v>716</v>
      </c>
      <c r="M787" s="21" t="s">
        <v>73</v>
      </c>
      <c r="N787" s="21" t="s">
        <v>29</v>
      </c>
      <c r="O787" s="21" t="s">
        <v>28</v>
      </c>
      <c r="P787" s="21">
        <v>1</v>
      </c>
      <c r="Q787" s="6">
        <v>100</v>
      </c>
      <c r="R787" s="9">
        <v>44828</v>
      </c>
      <c r="S787" s="6">
        <v>1080</v>
      </c>
      <c r="T787" s="6">
        <v>124</v>
      </c>
      <c r="U787" s="6">
        <v>11</v>
      </c>
      <c r="V787" s="21" t="s">
        <v>29</v>
      </c>
      <c r="W787" s="6">
        <v>1</v>
      </c>
      <c r="X787" s="2" t="s">
        <v>2835</v>
      </c>
      <c r="Y787" s="6" t="str" cm="1">
        <f t="array" ref="Y787">_xlfn.IFS(Table1[[#This Row],[Duration in Seconds]]&lt;120,"Very short",Table1[[#This Row],[Duration in Seconds]]&lt;360,"Short",Table1[[#This Row],[Duration in Seconds]]&lt;600,"Medium",Table1[[#This Row],[Duration in Seconds]]&lt;1800,"Long",Table1[[#This Row],[Duration in Seconds]]&gt;1800,"Very Long")</f>
        <v>Long</v>
      </c>
    </row>
    <row r="788" spans="1:25" x14ac:dyDescent="0.3">
      <c r="A788" s="18" t="s">
        <v>271</v>
      </c>
      <c r="B788" s="54">
        <v>10563</v>
      </c>
      <c r="C788" s="2" t="s">
        <v>272</v>
      </c>
      <c r="D788" s="2" t="s">
        <v>273</v>
      </c>
      <c r="E788" s="2" t="s">
        <v>274</v>
      </c>
      <c r="F788" s="2" t="s">
        <v>54</v>
      </c>
      <c r="G788" s="2">
        <v>4100</v>
      </c>
      <c r="H788" s="2">
        <v>321052</v>
      </c>
      <c r="I788" s="15">
        <v>3.8321759259259257E-2</v>
      </c>
      <c r="J788" s="8">
        <v>3311</v>
      </c>
      <c r="K788" s="9">
        <v>44597</v>
      </c>
      <c r="L788" s="2">
        <v>9407</v>
      </c>
      <c r="M788" s="2" t="s">
        <v>27</v>
      </c>
      <c r="N788" s="2" t="s">
        <v>28</v>
      </c>
      <c r="O788" s="2" t="s">
        <v>28</v>
      </c>
      <c r="P788" s="2">
        <v>0</v>
      </c>
      <c r="Q788" s="2">
        <v>27</v>
      </c>
      <c r="R788" s="9">
        <v>44467</v>
      </c>
      <c r="S788" s="2">
        <v>1080</v>
      </c>
      <c r="T788" s="2">
        <v>237</v>
      </c>
      <c r="U788" s="2">
        <v>20</v>
      </c>
      <c r="V788" s="2" t="s">
        <v>29</v>
      </c>
      <c r="W788" s="2">
        <v>4</v>
      </c>
      <c r="X788" s="2" t="s">
        <v>30</v>
      </c>
      <c r="Y788" s="6" t="str" cm="1">
        <f t="array" ref="Y788">_xlfn.IFS(Table1[[#This Row],[Duration in Seconds]]&lt;120,"Very short",Table1[[#This Row],[Duration in Seconds]]&lt;360,"Short",Table1[[#This Row],[Duration in Seconds]]&lt;600,"Medium",Table1[[#This Row],[Duration in Seconds]]&lt;1800,"Long",Table1[[#This Row],[Duration in Seconds]]&gt;1800,"Very Long")</f>
        <v>Very Long</v>
      </c>
    </row>
    <row r="789" spans="1:25" x14ac:dyDescent="0.3">
      <c r="A789" s="18" t="s">
        <v>1229</v>
      </c>
      <c r="B789" s="54">
        <v>456281</v>
      </c>
      <c r="C789" s="2" t="s">
        <v>1230</v>
      </c>
      <c r="D789" s="2" t="s">
        <v>315</v>
      </c>
      <c r="E789" s="2" t="s">
        <v>316</v>
      </c>
      <c r="F789" s="2" t="s">
        <v>26</v>
      </c>
      <c r="G789" s="6">
        <v>10500000</v>
      </c>
      <c r="H789" s="6">
        <v>1312107043</v>
      </c>
      <c r="I789" s="15">
        <v>3.3912037037037039E-2</v>
      </c>
      <c r="J789" s="8">
        <v>2930</v>
      </c>
      <c r="K789" s="9">
        <v>44717</v>
      </c>
      <c r="L789" s="6">
        <v>23000</v>
      </c>
      <c r="M789" s="2" t="s">
        <v>27</v>
      </c>
      <c r="N789" s="2" t="s">
        <v>28</v>
      </c>
      <c r="O789" s="2" t="s">
        <v>28</v>
      </c>
      <c r="P789" s="2">
        <v>2</v>
      </c>
      <c r="Q789" s="6">
        <v>942</v>
      </c>
      <c r="R789" s="9">
        <v>44829</v>
      </c>
      <c r="S789" s="2">
        <v>1080</v>
      </c>
      <c r="T789" s="6">
        <v>2612</v>
      </c>
      <c r="U789" s="6">
        <v>155</v>
      </c>
      <c r="V789" s="2" t="s">
        <v>29</v>
      </c>
      <c r="W789" s="2">
        <v>23</v>
      </c>
      <c r="X789" s="2" t="s">
        <v>1425</v>
      </c>
      <c r="Y789" s="6" t="str" cm="1">
        <f t="array" ref="Y789">_xlfn.IFS(Table1[[#This Row],[Duration in Seconds]]&lt;120,"Very short",Table1[[#This Row],[Duration in Seconds]]&lt;360,"Short",Table1[[#This Row],[Duration in Seconds]]&lt;600,"Medium",Table1[[#This Row],[Duration in Seconds]]&lt;1800,"Long",Table1[[#This Row],[Duration in Seconds]]&gt;1800,"Very Long")</f>
        <v>Very Long</v>
      </c>
    </row>
    <row r="790" spans="1:25" x14ac:dyDescent="0.3">
      <c r="A790" s="18" t="s">
        <v>1286</v>
      </c>
      <c r="B790" s="54">
        <v>9641706</v>
      </c>
      <c r="C790" s="2" t="s">
        <v>1287</v>
      </c>
      <c r="D790" s="2" t="s">
        <v>1288</v>
      </c>
      <c r="E790" s="2" t="s">
        <v>597</v>
      </c>
      <c r="F790" s="2" t="s">
        <v>26</v>
      </c>
      <c r="G790" s="6">
        <v>11700000</v>
      </c>
      <c r="H790" s="6">
        <v>1952330303</v>
      </c>
      <c r="I790" s="15">
        <v>1.0937500000000001E-2</v>
      </c>
      <c r="J790" s="8">
        <v>945</v>
      </c>
      <c r="K790" s="9">
        <v>44800</v>
      </c>
      <c r="L790" s="6">
        <v>352000</v>
      </c>
      <c r="M790" s="2" t="s">
        <v>27</v>
      </c>
      <c r="N790" s="2" t="s">
        <v>28</v>
      </c>
      <c r="O790" s="2" t="s">
        <v>28</v>
      </c>
      <c r="P790" s="2">
        <v>0</v>
      </c>
      <c r="Q790" s="6">
        <v>12302</v>
      </c>
      <c r="R790" s="9">
        <v>44829</v>
      </c>
      <c r="S790" s="2">
        <v>2160</v>
      </c>
      <c r="T790" s="6">
        <v>1450</v>
      </c>
      <c r="U790" s="6">
        <v>19</v>
      </c>
      <c r="V790" s="2" t="s">
        <v>29</v>
      </c>
      <c r="W790" s="2">
        <v>0</v>
      </c>
      <c r="X790" s="2" t="s">
        <v>1425</v>
      </c>
      <c r="Y790" s="6" t="str" cm="1">
        <f t="array" ref="Y790">_xlfn.IFS(Table1[[#This Row],[Duration in Seconds]]&lt;120,"Very short",Table1[[#This Row],[Duration in Seconds]]&lt;360,"Short",Table1[[#This Row],[Duration in Seconds]]&lt;600,"Medium",Table1[[#This Row],[Duration in Seconds]]&lt;1800,"Long",Table1[[#This Row],[Duration in Seconds]]&gt;1800,"Very Long")</f>
        <v>Long</v>
      </c>
    </row>
    <row r="791" spans="1:25" x14ac:dyDescent="0.3">
      <c r="A791" s="18" t="s">
        <v>1293</v>
      </c>
      <c r="B791" s="54">
        <v>1059821</v>
      </c>
      <c r="C791" s="2" t="s">
        <v>1294</v>
      </c>
      <c r="D791" s="2" t="s">
        <v>1295</v>
      </c>
      <c r="E791" s="2" t="s">
        <v>1296</v>
      </c>
      <c r="F791" s="2" t="s">
        <v>26</v>
      </c>
      <c r="G791" s="6">
        <v>2490000</v>
      </c>
      <c r="H791" s="6">
        <v>120415756</v>
      </c>
      <c r="I791" s="15">
        <v>1.7557870370370373E-2</v>
      </c>
      <c r="J791" s="8">
        <v>1517</v>
      </c>
      <c r="K791" s="9">
        <v>44697</v>
      </c>
      <c r="L791" s="6">
        <v>42000</v>
      </c>
      <c r="M791" s="2" t="s">
        <v>27</v>
      </c>
      <c r="N791" s="2" t="s">
        <v>28</v>
      </c>
      <c r="O791" s="2" t="s">
        <v>28</v>
      </c>
      <c r="P791" s="2">
        <v>3</v>
      </c>
      <c r="Q791" s="6">
        <v>1780</v>
      </c>
      <c r="R791" s="9">
        <v>44829</v>
      </c>
      <c r="S791" s="2">
        <v>2160</v>
      </c>
      <c r="T791" s="6">
        <v>318</v>
      </c>
      <c r="U791" s="6">
        <v>35</v>
      </c>
      <c r="V791" s="2" t="s">
        <v>29</v>
      </c>
      <c r="W791" s="2">
        <v>0</v>
      </c>
      <c r="X791" s="2" t="s">
        <v>1425</v>
      </c>
      <c r="Y791" s="6" t="str" cm="1">
        <f t="array" ref="Y791">_xlfn.IFS(Table1[[#This Row],[Duration in Seconds]]&lt;120,"Very short",Table1[[#This Row],[Duration in Seconds]]&lt;360,"Short",Table1[[#This Row],[Duration in Seconds]]&lt;600,"Medium",Table1[[#This Row],[Duration in Seconds]]&lt;1800,"Long",Table1[[#This Row],[Duration in Seconds]]&gt;1800,"Very Long")</f>
        <v>Long</v>
      </c>
    </row>
    <row r="792" spans="1:25" x14ac:dyDescent="0.3">
      <c r="A792" s="18" t="s">
        <v>2879</v>
      </c>
      <c r="B792" s="54">
        <v>91570</v>
      </c>
      <c r="C792" s="2" t="s">
        <v>2880</v>
      </c>
      <c r="D792" s="2" t="s">
        <v>2749</v>
      </c>
      <c r="E792" s="2" t="s">
        <v>2750</v>
      </c>
      <c r="F792" s="2" t="s">
        <v>26</v>
      </c>
      <c r="G792" s="2">
        <v>437000</v>
      </c>
      <c r="H792" s="2">
        <v>40888565</v>
      </c>
      <c r="I792" s="15">
        <v>1.2499999999999999E-2</v>
      </c>
      <c r="J792" s="8">
        <v>1080</v>
      </c>
      <c r="K792" s="9">
        <v>44753</v>
      </c>
      <c r="L792" s="2">
        <v>5000</v>
      </c>
      <c r="M792" s="2" t="s">
        <v>2565</v>
      </c>
      <c r="N792" s="2" t="s">
        <v>29</v>
      </c>
      <c r="O792" s="2" t="s">
        <v>28</v>
      </c>
      <c r="P792" s="2">
        <v>0</v>
      </c>
      <c r="Q792" s="2">
        <v>298</v>
      </c>
      <c r="R792" s="9">
        <v>44821</v>
      </c>
      <c r="S792" s="2">
        <v>2160</v>
      </c>
      <c r="T792" s="2">
        <v>452</v>
      </c>
      <c r="U792" s="2">
        <v>14</v>
      </c>
      <c r="V792" s="2" t="s">
        <v>29</v>
      </c>
      <c r="W792" s="2">
        <v>2</v>
      </c>
      <c r="X792" s="2" t="s">
        <v>2973</v>
      </c>
      <c r="Y792" s="6" t="str" cm="1">
        <f t="array" ref="Y792">_xlfn.IFS(Table1[[#This Row],[Duration in Seconds]]&lt;120,"Very short",Table1[[#This Row],[Duration in Seconds]]&lt;360,"Short",Table1[[#This Row],[Duration in Seconds]]&lt;600,"Medium",Table1[[#This Row],[Duration in Seconds]]&lt;1800,"Long",Table1[[#This Row],[Duration in Seconds]]&gt;1800,"Very Long")</f>
        <v>Long</v>
      </c>
    </row>
    <row r="793" spans="1:25" x14ac:dyDescent="0.3">
      <c r="A793" s="18" t="s">
        <v>298</v>
      </c>
      <c r="B793" s="54">
        <v>31110511</v>
      </c>
      <c r="C793" s="2" t="s">
        <v>299</v>
      </c>
      <c r="D793" s="2" t="s">
        <v>154</v>
      </c>
      <c r="E793" s="2" t="s">
        <v>300</v>
      </c>
      <c r="F793" s="2" t="s">
        <v>54</v>
      </c>
      <c r="G793" s="2">
        <v>8460000</v>
      </c>
      <c r="H793" s="2">
        <v>1314522853</v>
      </c>
      <c r="I793" s="15">
        <v>1.6412037037037037E-2</v>
      </c>
      <c r="J793" s="8">
        <v>1418</v>
      </c>
      <c r="K793" s="9">
        <v>44074</v>
      </c>
      <c r="L793" s="2">
        <v>1000000</v>
      </c>
      <c r="M793" s="2" t="s">
        <v>27</v>
      </c>
      <c r="N793" s="2" t="s">
        <v>29</v>
      </c>
      <c r="O793" s="2" t="s">
        <v>28</v>
      </c>
      <c r="P793" s="2">
        <v>3</v>
      </c>
      <c r="Q793" s="2">
        <v>39000</v>
      </c>
      <c r="R793" s="9">
        <v>44843</v>
      </c>
      <c r="S793" s="2">
        <v>1080</v>
      </c>
      <c r="T793" s="2">
        <v>116</v>
      </c>
      <c r="U793" s="2">
        <v>7</v>
      </c>
      <c r="V793" s="2" t="s">
        <v>29</v>
      </c>
      <c r="W793" s="2">
        <v>0</v>
      </c>
      <c r="X793" s="2" t="s">
        <v>30</v>
      </c>
      <c r="Y793" s="6" t="str" cm="1">
        <f t="array" ref="Y793">_xlfn.IFS(Table1[[#This Row],[Duration in Seconds]]&lt;120,"Very short",Table1[[#This Row],[Duration in Seconds]]&lt;360,"Short",Table1[[#This Row],[Duration in Seconds]]&lt;600,"Medium",Table1[[#This Row],[Duration in Seconds]]&lt;1800,"Long",Table1[[#This Row],[Duration in Seconds]]&gt;1800,"Very Long")</f>
        <v>Long</v>
      </c>
    </row>
    <row r="794" spans="1:25" x14ac:dyDescent="0.3">
      <c r="A794" s="18" t="s">
        <v>2554</v>
      </c>
      <c r="B794" s="54">
        <v>144271</v>
      </c>
      <c r="C794" s="2" t="s">
        <v>2555</v>
      </c>
      <c r="D794" s="2" t="s">
        <v>2516</v>
      </c>
      <c r="E794" s="2" t="s">
        <v>2517</v>
      </c>
      <c r="F794" s="2" t="s">
        <v>26</v>
      </c>
      <c r="G794" s="2">
        <v>503000</v>
      </c>
      <c r="H794" s="5">
        <v>273041675</v>
      </c>
      <c r="I794" s="15">
        <v>4.8148148148148152E-3</v>
      </c>
      <c r="J794" s="8">
        <v>416</v>
      </c>
      <c r="K794" s="9">
        <v>44826</v>
      </c>
      <c r="L794" s="2">
        <v>5300</v>
      </c>
      <c r="M794" s="2" t="s">
        <v>73</v>
      </c>
      <c r="N794" s="2" t="s">
        <v>29</v>
      </c>
      <c r="O794" s="2" t="s">
        <v>28</v>
      </c>
      <c r="P794" s="2">
        <v>1</v>
      </c>
      <c r="Q794" s="2">
        <v>189</v>
      </c>
      <c r="R794" s="9">
        <v>44826</v>
      </c>
      <c r="S794" s="2">
        <v>1080</v>
      </c>
      <c r="T794" s="2">
        <v>2000</v>
      </c>
      <c r="U794" s="2">
        <v>15</v>
      </c>
      <c r="V794" s="2" t="s">
        <v>29</v>
      </c>
      <c r="W794" s="2">
        <v>2</v>
      </c>
      <c r="X794" s="2" t="s">
        <v>2560</v>
      </c>
      <c r="Y794" s="6" t="str" cm="1">
        <f t="array" ref="Y794">_xlfn.IFS(Table1[[#This Row],[Duration in Seconds]]&lt;120,"Very short",Table1[[#This Row],[Duration in Seconds]]&lt;360,"Short",Table1[[#This Row],[Duration in Seconds]]&lt;600,"Medium",Table1[[#This Row],[Duration in Seconds]]&lt;1800,"Long",Table1[[#This Row],[Duration in Seconds]]&gt;1800,"Very Long")</f>
        <v>Medium</v>
      </c>
    </row>
    <row r="795" spans="1:25" x14ac:dyDescent="0.3">
      <c r="A795" s="18" t="s">
        <v>2183</v>
      </c>
      <c r="B795" s="54">
        <v>429759848</v>
      </c>
      <c r="C795" s="2" t="s">
        <v>3135</v>
      </c>
      <c r="D795" s="2" t="s">
        <v>2184</v>
      </c>
      <c r="E795" s="2" t="s">
        <v>2185</v>
      </c>
      <c r="F795" s="2" t="s">
        <v>2029</v>
      </c>
      <c r="G795" s="2">
        <v>58200000</v>
      </c>
      <c r="H795" s="6">
        <v>14915229175</v>
      </c>
      <c r="I795" s="17">
        <v>3.4375E-3</v>
      </c>
      <c r="J795" s="8">
        <v>297</v>
      </c>
      <c r="K795" s="22">
        <v>43060</v>
      </c>
      <c r="L795" s="2">
        <v>3000000</v>
      </c>
      <c r="M795" s="2" t="s">
        <v>27</v>
      </c>
      <c r="N795" s="2" t="s">
        <v>28</v>
      </c>
      <c r="O795" s="2" t="s">
        <v>28</v>
      </c>
      <c r="P795" s="2">
        <v>0</v>
      </c>
      <c r="Q795" s="2">
        <v>88000</v>
      </c>
      <c r="R795" s="9">
        <v>44827</v>
      </c>
      <c r="S795" s="2">
        <v>1080</v>
      </c>
      <c r="T795" s="2">
        <v>300</v>
      </c>
      <c r="U795" s="2">
        <v>20</v>
      </c>
      <c r="V795" s="2" t="s">
        <v>29</v>
      </c>
      <c r="W795" s="2">
        <v>1</v>
      </c>
      <c r="X795" s="2" t="s">
        <v>2195</v>
      </c>
      <c r="Y795" s="6" t="str" cm="1">
        <f t="array" ref="Y795">_xlfn.IFS(Table1[[#This Row],[Duration in Seconds]]&lt;120,"Very short",Table1[[#This Row],[Duration in Seconds]]&lt;360,"Short",Table1[[#This Row],[Duration in Seconds]]&lt;600,"Medium",Table1[[#This Row],[Duration in Seconds]]&lt;1800,"Long",Table1[[#This Row],[Duration in Seconds]]&gt;1800,"Very Long")</f>
        <v>Short</v>
      </c>
    </row>
    <row r="796" spans="1:25" x14ac:dyDescent="0.3">
      <c r="A796" s="18" t="s">
        <v>2893</v>
      </c>
      <c r="B796" s="54">
        <v>600027</v>
      </c>
      <c r="C796" s="2" t="s">
        <v>2894</v>
      </c>
      <c r="D796" s="2" t="s">
        <v>2885</v>
      </c>
      <c r="E796" s="2" t="s">
        <v>2886</v>
      </c>
      <c r="F796" s="2" t="s">
        <v>26</v>
      </c>
      <c r="G796" s="2">
        <v>366000</v>
      </c>
      <c r="H796" s="2">
        <v>33220816</v>
      </c>
      <c r="I796" s="17">
        <v>8.9930555555555545E-3</v>
      </c>
      <c r="J796" s="8">
        <v>777</v>
      </c>
      <c r="K796" s="9">
        <v>44781</v>
      </c>
      <c r="L796" s="2">
        <v>36000</v>
      </c>
      <c r="M796" s="2" t="s">
        <v>2565</v>
      </c>
      <c r="N796" s="2" t="s">
        <v>29</v>
      </c>
      <c r="O796" s="2" t="s">
        <v>28</v>
      </c>
      <c r="P796" s="2">
        <v>0</v>
      </c>
      <c r="Q796" s="2">
        <v>666</v>
      </c>
      <c r="R796" s="9">
        <v>44821</v>
      </c>
      <c r="S796" s="2">
        <v>1080</v>
      </c>
      <c r="T796" s="2">
        <v>123</v>
      </c>
      <c r="U796" s="2">
        <v>0</v>
      </c>
      <c r="V796" s="2" t="s">
        <v>29</v>
      </c>
      <c r="W796" s="2">
        <v>1</v>
      </c>
      <c r="X796" s="2" t="s">
        <v>2973</v>
      </c>
      <c r="Y796" s="6" t="str" cm="1">
        <f t="array" ref="Y796">_xlfn.IFS(Table1[[#This Row],[Duration in Seconds]]&lt;120,"Very short",Table1[[#This Row],[Duration in Seconds]]&lt;360,"Short",Table1[[#This Row],[Duration in Seconds]]&lt;600,"Medium",Table1[[#This Row],[Duration in Seconds]]&lt;1800,"Long",Table1[[#This Row],[Duration in Seconds]]&gt;1800,"Very Long")</f>
        <v>Long</v>
      </c>
    </row>
    <row r="797" spans="1:25" x14ac:dyDescent="0.3">
      <c r="A797" s="18" t="s">
        <v>325</v>
      </c>
      <c r="B797" s="54">
        <v>83827880</v>
      </c>
      <c r="C797" s="2" t="s">
        <v>326</v>
      </c>
      <c r="D797" s="2" t="s">
        <v>327</v>
      </c>
      <c r="E797" s="2" t="s">
        <v>1179</v>
      </c>
      <c r="F797" s="2" t="s">
        <v>26</v>
      </c>
      <c r="G797" s="2">
        <v>14300000</v>
      </c>
      <c r="H797" s="2">
        <v>2555907527</v>
      </c>
      <c r="I797" s="15">
        <v>5.7060185185185191E-3</v>
      </c>
      <c r="J797" s="8">
        <v>493</v>
      </c>
      <c r="K797" s="9">
        <v>43609</v>
      </c>
      <c r="L797" s="2">
        <v>1200000</v>
      </c>
      <c r="M797" s="2" t="s">
        <v>27</v>
      </c>
      <c r="N797" s="2" t="s">
        <v>29</v>
      </c>
      <c r="O797" s="2" t="s">
        <v>28</v>
      </c>
      <c r="P797" s="2">
        <v>0</v>
      </c>
      <c r="Q797" s="2">
        <v>54917</v>
      </c>
      <c r="R797" s="9">
        <v>44827</v>
      </c>
      <c r="S797" s="2">
        <v>1440</v>
      </c>
      <c r="T797" s="2">
        <v>676</v>
      </c>
      <c r="U797" s="2">
        <v>16</v>
      </c>
      <c r="V797" s="2" t="s">
        <v>29</v>
      </c>
      <c r="W797" s="2">
        <v>1</v>
      </c>
      <c r="X797" s="2" t="s">
        <v>311</v>
      </c>
      <c r="Y797" s="6" t="str" cm="1">
        <f t="array" ref="Y797">_xlfn.IFS(Table1[[#This Row],[Duration in Seconds]]&lt;120,"Very short",Table1[[#This Row],[Duration in Seconds]]&lt;360,"Short",Table1[[#This Row],[Duration in Seconds]]&lt;600,"Medium",Table1[[#This Row],[Duration in Seconds]]&lt;1800,"Long",Table1[[#This Row],[Duration in Seconds]]&gt;1800,"Very Long")</f>
        <v>Medium</v>
      </c>
    </row>
    <row r="798" spans="1:25" x14ac:dyDescent="0.3">
      <c r="A798" s="18" t="s">
        <v>2157</v>
      </c>
      <c r="B798" s="54">
        <v>1648058</v>
      </c>
      <c r="C798" s="2" t="s">
        <v>2158</v>
      </c>
      <c r="D798" s="2" t="s">
        <v>33</v>
      </c>
      <c r="E798" s="2" t="s">
        <v>34</v>
      </c>
      <c r="F798" s="2" t="s">
        <v>26</v>
      </c>
      <c r="G798" s="2">
        <v>2250000</v>
      </c>
      <c r="H798" s="6">
        <v>134771915</v>
      </c>
      <c r="I798" s="15">
        <v>1.2210648148148146E-2</v>
      </c>
      <c r="J798" s="8">
        <v>1055</v>
      </c>
      <c r="K798" s="22">
        <v>44722</v>
      </c>
      <c r="L798" s="2">
        <v>54752</v>
      </c>
      <c r="M798" s="2" t="s">
        <v>27</v>
      </c>
      <c r="N798" s="2" t="s">
        <v>28</v>
      </c>
      <c r="O798" s="2" t="s">
        <v>28</v>
      </c>
      <c r="P798" s="2">
        <v>6</v>
      </c>
      <c r="Q798" s="2">
        <v>3300</v>
      </c>
      <c r="R798" s="9">
        <v>44825</v>
      </c>
      <c r="S798" s="2">
        <v>1080</v>
      </c>
      <c r="T798" s="2">
        <v>171</v>
      </c>
      <c r="U798" s="2">
        <v>7</v>
      </c>
      <c r="V798" s="2" t="s">
        <v>28</v>
      </c>
      <c r="W798" s="2">
        <v>8</v>
      </c>
      <c r="X798" s="2" t="s">
        <v>2195</v>
      </c>
      <c r="Y798" s="6" t="str" cm="1">
        <f t="array" ref="Y798">_xlfn.IFS(Table1[[#This Row],[Duration in Seconds]]&lt;120,"Very short",Table1[[#This Row],[Duration in Seconds]]&lt;360,"Short",Table1[[#This Row],[Duration in Seconds]]&lt;600,"Medium",Table1[[#This Row],[Duration in Seconds]]&lt;1800,"Long",Table1[[#This Row],[Duration in Seconds]]&gt;1800,"Very Long")</f>
        <v>Long</v>
      </c>
    </row>
    <row r="799" spans="1:25" x14ac:dyDescent="0.3">
      <c r="A799" s="18" t="s">
        <v>370</v>
      </c>
      <c r="B799" s="54">
        <v>33554670</v>
      </c>
      <c r="C799" s="2" t="s">
        <v>371</v>
      </c>
      <c r="D799" s="2" t="s">
        <v>372</v>
      </c>
      <c r="E799" s="2" t="s">
        <v>373</v>
      </c>
      <c r="F799" s="2" t="s">
        <v>26</v>
      </c>
      <c r="G799" s="2">
        <v>17200000</v>
      </c>
      <c r="H799" s="2">
        <v>6412263662</v>
      </c>
      <c r="I799" s="15">
        <v>2.1874999999999998E-3</v>
      </c>
      <c r="J799" s="8">
        <v>189</v>
      </c>
      <c r="K799" s="9">
        <v>44620</v>
      </c>
      <c r="L799" s="2">
        <v>1900000</v>
      </c>
      <c r="M799" s="2" t="s">
        <v>73</v>
      </c>
      <c r="N799" s="2" t="s">
        <v>29</v>
      </c>
      <c r="O799" s="2" t="s">
        <v>28</v>
      </c>
      <c r="P799" s="2">
        <v>0</v>
      </c>
      <c r="Q799" s="2">
        <v>115985</v>
      </c>
      <c r="R799" s="9">
        <v>44827</v>
      </c>
      <c r="S799" s="2">
        <v>1080</v>
      </c>
      <c r="T799" s="2">
        <v>1000</v>
      </c>
      <c r="U799" s="2">
        <v>0</v>
      </c>
      <c r="V799" s="2" t="s">
        <v>29</v>
      </c>
      <c r="W799" s="2">
        <v>0</v>
      </c>
      <c r="X799" s="2" t="s">
        <v>311</v>
      </c>
      <c r="Y799" s="6" t="str" cm="1">
        <f t="array" ref="Y799">_xlfn.IFS(Table1[[#This Row],[Duration in Seconds]]&lt;120,"Very short",Table1[[#This Row],[Duration in Seconds]]&lt;360,"Short",Table1[[#This Row],[Duration in Seconds]]&lt;600,"Medium",Table1[[#This Row],[Duration in Seconds]]&lt;1800,"Long",Table1[[#This Row],[Duration in Seconds]]&gt;1800,"Very Long")</f>
        <v>Short</v>
      </c>
    </row>
    <row r="800" spans="1:25" x14ac:dyDescent="0.3">
      <c r="A800" s="18" t="s">
        <v>2895</v>
      </c>
      <c r="B800" s="54">
        <v>1677745</v>
      </c>
      <c r="C800" s="2" t="s">
        <v>2896</v>
      </c>
      <c r="D800" s="2" t="s">
        <v>2032</v>
      </c>
      <c r="E800" s="2" t="s">
        <v>2033</v>
      </c>
      <c r="F800" s="2" t="s">
        <v>26</v>
      </c>
      <c r="G800" s="2">
        <v>4510000</v>
      </c>
      <c r="H800" s="2">
        <v>545401335</v>
      </c>
      <c r="I800" s="15">
        <v>5.7638888888888887E-3</v>
      </c>
      <c r="J800" s="8">
        <v>498</v>
      </c>
      <c r="K800" s="9">
        <v>44322</v>
      </c>
      <c r="L800" s="2">
        <v>261000</v>
      </c>
      <c r="M800" s="2" t="s">
        <v>73</v>
      </c>
      <c r="N800" s="2" t="s">
        <v>29</v>
      </c>
      <c r="O800" s="2" t="s">
        <v>28</v>
      </c>
      <c r="P800" s="2">
        <v>0</v>
      </c>
      <c r="Q800" s="2">
        <v>9600</v>
      </c>
      <c r="R800" s="9">
        <v>44805</v>
      </c>
      <c r="S800" s="2">
        <v>1080</v>
      </c>
      <c r="T800" s="2">
        <v>865</v>
      </c>
      <c r="U800" s="2">
        <v>5</v>
      </c>
      <c r="V800" s="2" t="s">
        <v>29</v>
      </c>
      <c r="W800" s="2">
        <v>1</v>
      </c>
      <c r="X800" s="2" t="s">
        <v>2973</v>
      </c>
      <c r="Y800" s="6" t="str" cm="1">
        <f t="array" ref="Y800">_xlfn.IFS(Table1[[#This Row],[Duration in Seconds]]&lt;120,"Very short",Table1[[#This Row],[Duration in Seconds]]&lt;360,"Short",Table1[[#This Row],[Duration in Seconds]]&lt;600,"Medium",Table1[[#This Row],[Duration in Seconds]]&lt;1800,"Long",Table1[[#This Row],[Duration in Seconds]]&gt;1800,"Very Long")</f>
        <v>Medium</v>
      </c>
    </row>
    <row r="801" spans="1:25" x14ac:dyDescent="0.3">
      <c r="A801" s="18" t="s">
        <v>558</v>
      </c>
      <c r="B801" s="54">
        <v>18858879</v>
      </c>
      <c r="C801" s="2" t="s">
        <v>559</v>
      </c>
      <c r="D801" s="2" t="s">
        <v>560</v>
      </c>
      <c r="E801" s="2" t="s">
        <v>1183</v>
      </c>
      <c r="F801" s="2" t="s">
        <v>26</v>
      </c>
      <c r="G801" s="2">
        <v>2810000</v>
      </c>
      <c r="H801" s="2">
        <v>1160630639</v>
      </c>
      <c r="I801" s="15">
        <v>1.8171296296296297E-3</v>
      </c>
      <c r="J801" s="8">
        <v>157</v>
      </c>
      <c r="K801" s="9">
        <v>42445</v>
      </c>
      <c r="L801" s="2">
        <v>132000</v>
      </c>
      <c r="M801" s="2" t="s">
        <v>27</v>
      </c>
      <c r="N801" s="2" t="s">
        <v>28</v>
      </c>
      <c r="O801" s="2" t="s">
        <v>28</v>
      </c>
      <c r="P801" s="2">
        <v>0</v>
      </c>
      <c r="Q801" s="2">
        <v>27888</v>
      </c>
      <c r="R801" s="9">
        <v>44827</v>
      </c>
      <c r="S801" s="2">
        <v>1080</v>
      </c>
      <c r="T801" s="2">
        <v>14000</v>
      </c>
      <c r="U801" s="2">
        <v>150</v>
      </c>
      <c r="V801" s="2" t="s">
        <v>29</v>
      </c>
      <c r="W801" s="2">
        <v>3</v>
      </c>
      <c r="X801" s="2" t="s">
        <v>311</v>
      </c>
      <c r="Y801" s="6" t="str" cm="1">
        <f t="array" ref="Y801">_xlfn.IFS(Table1[[#This Row],[Duration in Seconds]]&lt;120,"Very short",Table1[[#This Row],[Duration in Seconds]]&lt;360,"Short",Table1[[#This Row],[Duration in Seconds]]&lt;600,"Medium",Table1[[#This Row],[Duration in Seconds]]&lt;1800,"Long",Table1[[#This Row],[Duration in Seconds]]&gt;1800,"Very Long")</f>
        <v>Short</v>
      </c>
    </row>
    <row r="802" spans="1:25" x14ac:dyDescent="0.3">
      <c r="A802" s="18" t="s">
        <v>2017</v>
      </c>
      <c r="B802" s="54">
        <v>7594886</v>
      </c>
      <c r="C802" s="2" t="s">
        <v>2018</v>
      </c>
      <c r="D802" s="2" t="s">
        <v>2019</v>
      </c>
      <c r="E802" s="2" t="s">
        <v>2020</v>
      </c>
      <c r="F802" s="2" t="s">
        <v>26</v>
      </c>
      <c r="G802" s="2">
        <v>12300000</v>
      </c>
      <c r="H802" s="6">
        <v>1877848720</v>
      </c>
      <c r="I802" s="15">
        <v>9.3171296296296283E-3</v>
      </c>
      <c r="J802" s="8">
        <v>805</v>
      </c>
      <c r="K802" s="22">
        <v>44754</v>
      </c>
      <c r="L802" s="2">
        <v>291841</v>
      </c>
      <c r="M802" s="2" t="s">
        <v>73</v>
      </c>
      <c r="N802" s="2" t="s">
        <v>29</v>
      </c>
      <c r="O802" s="2" t="s">
        <v>28</v>
      </c>
      <c r="P802" s="2">
        <v>4</v>
      </c>
      <c r="Q802" s="2">
        <v>18000</v>
      </c>
      <c r="R802" s="9">
        <v>44827</v>
      </c>
      <c r="S802" s="2">
        <v>2160</v>
      </c>
      <c r="T802" s="2">
        <v>3334</v>
      </c>
      <c r="U802" s="2">
        <v>12</v>
      </c>
      <c r="V802" s="2" t="s">
        <v>29</v>
      </c>
      <c r="W802" s="2">
        <v>1</v>
      </c>
      <c r="X802" s="2" t="s">
        <v>2195</v>
      </c>
      <c r="Y802" s="6" t="str" cm="1">
        <f t="array" ref="Y802">_xlfn.IFS(Table1[[#This Row],[Duration in Seconds]]&lt;120,"Very short",Table1[[#This Row],[Duration in Seconds]]&lt;360,"Short",Table1[[#This Row],[Duration in Seconds]]&lt;600,"Medium",Table1[[#This Row],[Duration in Seconds]]&lt;1800,"Long",Table1[[#This Row],[Duration in Seconds]]&gt;1800,"Very Long")</f>
        <v>Long</v>
      </c>
    </row>
    <row r="803" spans="1:25" x14ac:dyDescent="0.3">
      <c r="A803" s="18" t="s">
        <v>402</v>
      </c>
      <c r="B803" s="54">
        <v>7144006</v>
      </c>
      <c r="C803" s="2" t="s">
        <v>403</v>
      </c>
      <c r="D803" s="2" t="s">
        <v>404</v>
      </c>
      <c r="E803" s="2" t="s">
        <v>405</v>
      </c>
      <c r="F803" s="2" t="s">
        <v>26</v>
      </c>
      <c r="G803" s="2">
        <v>18000000</v>
      </c>
      <c r="H803" s="2">
        <v>1762895161</v>
      </c>
      <c r="I803" s="15">
        <v>1.0798611111111111E-2</v>
      </c>
      <c r="J803" s="8">
        <v>933</v>
      </c>
      <c r="K803" s="9">
        <v>44783</v>
      </c>
      <c r="L803" s="2">
        <v>413000</v>
      </c>
      <c r="M803" s="2" t="s">
        <v>73</v>
      </c>
      <c r="N803" s="2" t="s">
        <v>28</v>
      </c>
      <c r="O803" s="2" t="s">
        <v>28</v>
      </c>
      <c r="P803" s="2">
        <v>0</v>
      </c>
      <c r="Q803" s="2">
        <v>12911</v>
      </c>
      <c r="R803" s="9">
        <v>44827</v>
      </c>
      <c r="S803" s="2">
        <v>1080</v>
      </c>
      <c r="T803" s="2">
        <v>351</v>
      </c>
      <c r="U803" s="2">
        <v>35</v>
      </c>
      <c r="V803" s="2" t="s">
        <v>29</v>
      </c>
      <c r="W803" s="2">
        <v>0</v>
      </c>
      <c r="X803" s="2" t="s">
        <v>311</v>
      </c>
      <c r="Y803" s="6" t="str" cm="1">
        <f t="array" ref="Y803">_xlfn.IFS(Table1[[#This Row],[Duration in Seconds]]&lt;120,"Very short",Table1[[#This Row],[Duration in Seconds]]&lt;360,"Short",Table1[[#This Row],[Duration in Seconds]]&lt;600,"Medium",Table1[[#This Row],[Duration in Seconds]]&lt;1800,"Long",Table1[[#This Row],[Duration in Seconds]]&gt;1800,"Very Long")</f>
        <v>Long</v>
      </c>
    </row>
    <row r="804" spans="1:25" x14ac:dyDescent="0.3">
      <c r="A804" s="18" t="s">
        <v>2122</v>
      </c>
      <c r="B804" s="54">
        <v>1076966242</v>
      </c>
      <c r="C804" s="2" t="s">
        <v>3136</v>
      </c>
      <c r="D804" s="2" t="s">
        <v>2123</v>
      </c>
      <c r="E804" s="2" t="s">
        <v>2124</v>
      </c>
      <c r="F804" s="2" t="s">
        <v>2029</v>
      </c>
      <c r="G804" s="2">
        <v>10600000</v>
      </c>
      <c r="H804" s="6">
        <v>3800194701</v>
      </c>
      <c r="I804" s="15">
        <v>2.1296296296296298E-3</v>
      </c>
      <c r="J804" s="8">
        <v>184</v>
      </c>
      <c r="K804" s="22">
        <v>43303</v>
      </c>
      <c r="L804" s="2">
        <v>9100000</v>
      </c>
      <c r="M804" s="2" t="s">
        <v>2125</v>
      </c>
      <c r="N804" s="2" t="s">
        <v>29</v>
      </c>
      <c r="O804" s="2" t="s">
        <v>28</v>
      </c>
      <c r="P804" s="2">
        <v>3</v>
      </c>
      <c r="Q804" s="2">
        <v>839000</v>
      </c>
      <c r="R804" s="9">
        <v>44827</v>
      </c>
      <c r="S804" s="2">
        <v>1080</v>
      </c>
      <c r="T804" s="2">
        <v>2057</v>
      </c>
      <c r="U804" s="2">
        <v>30</v>
      </c>
      <c r="V804" s="2" t="s">
        <v>29</v>
      </c>
      <c r="W804" s="2">
        <v>1</v>
      </c>
      <c r="X804" s="2" t="s">
        <v>2195</v>
      </c>
      <c r="Y804" s="6" t="str" cm="1">
        <f t="array" ref="Y804">_xlfn.IFS(Table1[[#This Row],[Duration in Seconds]]&lt;120,"Very short",Table1[[#This Row],[Duration in Seconds]]&lt;360,"Short",Table1[[#This Row],[Duration in Seconds]]&lt;600,"Medium",Table1[[#This Row],[Duration in Seconds]]&lt;1800,"Long",Table1[[#This Row],[Duration in Seconds]]&gt;1800,"Very Long")</f>
        <v>Short</v>
      </c>
    </row>
    <row r="805" spans="1:25" x14ac:dyDescent="0.3">
      <c r="A805" s="18" t="s">
        <v>2911</v>
      </c>
      <c r="B805" s="54">
        <v>349258</v>
      </c>
      <c r="C805" s="2" t="s">
        <v>2912</v>
      </c>
      <c r="D805" s="2" t="s">
        <v>2907</v>
      </c>
      <c r="E805" s="2" t="s">
        <v>2908</v>
      </c>
      <c r="F805" s="2" t="s">
        <v>2852</v>
      </c>
      <c r="G805" s="2">
        <v>4400000</v>
      </c>
      <c r="H805" s="2">
        <v>1200886529</v>
      </c>
      <c r="I805" s="15">
        <v>1.1307870370370371E-2</v>
      </c>
      <c r="J805" s="8">
        <v>977</v>
      </c>
      <c r="K805" s="9">
        <v>44810</v>
      </c>
      <c r="L805" s="2">
        <v>6800</v>
      </c>
      <c r="M805" s="2" t="s">
        <v>27</v>
      </c>
      <c r="N805" s="2" t="s">
        <v>28</v>
      </c>
      <c r="O805" s="2" t="s">
        <v>28</v>
      </c>
      <c r="P805" s="2">
        <v>0</v>
      </c>
      <c r="Q805" s="2">
        <v>608</v>
      </c>
      <c r="R805" s="9">
        <v>44823</v>
      </c>
      <c r="S805" s="2">
        <v>1080</v>
      </c>
      <c r="T805" s="2">
        <v>1342</v>
      </c>
      <c r="U805" s="2">
        <v>99</v>
      </c>
      <c r="V805" s="2" t="s">
        <v>29</v>
      </c>
      <c r="W805" s="2">
        <v>2</v>
      </c>
      <c r="X805" s="2" t="s">
        <v>2973</v>
      </c>
      <c r="Y805" s="6" t="str" cm="1">
        <f t="array" ref="Y805">_xlfn.IFS(Table1[[#This Row],[Duration in Seconds]]&lt;120,"Very short",Table1[[#This Row],[Duration in Seconds]]&lt;360,"Short",Table1[[#This Row],[Duration in Seconds]]&lt;600,"Medium",Table1[[#This Row],[Duration in Seconds]]&lt;1800,"Long",Table1[[#This Row],[Duration in Seconds]]&gt;1800,"Very Long")</f>
        <v>Long</v>
      </c>
    </row>
    <row r="806" spans="1:25" x14ac:dyDescent="0.3">
      <c r="A806" s="18" t="s">
        <v>2050</v>
      </c>
      <c r="B806" s="54">
        <v>21613155</v>
      </c>
      <c r="C806" s="2" t="s">
        <v>2051</v>
      </c>
      <c r="D806" s="2" t="s">
        <v>2052</v>
      </c>
      <c r="E806" s="2" t="s">
        <v>2053</v>
      </c>
      <c r="F806" s="2" t="s">
        <v>2029</v>
      </c>
      <c r="G806" s="2">
        <v>3750000</v>
      </c>
      <c r="H806" s="6">
        <v>894702308</v>
      </c>
      <c r="I806" s="15">
        <v>3.7847222222222223E-3</v>
      </c>
      <c r="J806" s="8">
        <v>327</v>
      </c>
      <c r="K806" s="22">
        <v>43904</v>
      </c>
      <c r="L806" s="2">
        <v>152000</v>
      </c>
      <c r="M806" s="2" t="s">
        <v>27</v>
      </c>
      <c r="N806" s="2" t="s">
        <v>28</v>
      </c>
      <c r="O806" s="2" t="s">
        <v>28</v>
      </c>
      <c r="P806" s="2">
        <v>2</v>
      </c>
      <c r="Q806" s="2">
        <v>5500</v>
      </c>
      <c r="R806" s="9">
        <v>44827</v>
      </c>
      <c r="S806" s="2">
        <v>1080</v>
      </c>
      <c r="T806" s="2">
        <v>3316</v>
      </c>
      <c r="U806" s="2">
        <v>96</v>
      </c>
      <c r="V806" s="2" t="s">
        <v>29</v>
      </c>
      <c r="W806" s="2">
        <v>18</v>
      </c>
      <c r="X806" s="2" t="s">
        <v>2195</v>
      </c>
      <c r="Y806" s="6" t="str" cm="1">
        <f t="array" ref="Y806">_xlfn.IFS(Table1[[#This Row],[Duration in Seconds]]&lt;120,"Very short",Table1[[#This Row],[Duration in Seconds]]&lt;360,"Short",Table1[[#This Row],[Duration in Seconds]]&lt;600,"Medium",Table1[[#This Row],[Duration in Seconds]]&lt;1800,"Long",Table1[[#This Row],[Duration in Seconds]]&gt;1800,"Very Long")</f>
        <v>Short</v>
      </c>
    </row>
    <row r="807" spans="1:25" x14ac:dyDescent="0.3">
      <c r="A807" s="18" t="s">
        <v>2861</v>
      </c>
      <c r="B807" s="54">
        <v>680343</v>
      </c>
      <c r="C807" s="2" t="s">
        <v>2862</v>
      </c>
      <c r="D807" s="2" t="s">
        <v>2863</v>
      </c>
      <c r="E807" s="2" t="s">
        <v>2864</v>
      </c>
      <c r="F807" s="2" t="s">
        <v>2852</v>
      </c>
      <c r="G807" s="2">
        <v>1960000</v>
      </c>
      <c r="H807" s="2">
        <v>5183991691</v>
      </c>
      <c r="I807" s="15">
        <v>7.5231481481481471E-4</v>
      </c>
      <c r="J807" s="8">
        <v>65</v>
      </c>
      <c r="K807" s="9">
        <v>44819</v>
      </c>
      <c r="L807" s="2">
        <v>20000</v>
      </c>
      <c r="M807" s="2" t="s">
        <v>27</v>
      </c>
      <c r="N807" s="2" t="s">
        <v>28</v>
      </c>
      <c r="O807" s="2" t="s">
        <v>28</v>
      </c>
      <c r="P807" s="2">
        <v>0</v>
      </c>
      <c r="Q807" s="2">
        <v>1687</v>
      </c>
      <c r="R807" s="9">
        <v>44824</v>
      </c>
      <c r="S807" s="2">
        <v>1080</v>
      </c>
      <c r="T807" s="2">
        <v>8061</v>
      </c>
      <c r="U807" s="2">
        <v>185</v>
      </c>
      <c r="V807" s="2" t="s">
        <v>29</v>
      </c>
      <c r="W807" s="2">
        <v>0</v>
      </c>
      <c r="X807" s="2" t="s">
        <v>2973</v>
      </c>
      <c r="Y807" s="6" t="str" cm="1">
        <f t="array" ref="Y807">_xlfn.IFS(Table1[[#This Row],[Duration in Seconds]]&lt;120,"Very short",Table1[[#This Row],[Duration in Seconds]]&lt;360,"Short",Table1[[#This Row],[Duration in Seconds]]&lt;600,"Medium",Table1[[#This Row],[Duration in Seconds]]&lt;1800,"Long",Table1[[#This Row],[Duration in Seconds]]&gt;1800,"Very Long")</f>
        <v>Very short</v>
      </c>
    </row>
    <row r="808" spans="1:25" x14ac:dyDescent="0.3">
      <c r="A808" s="18" t="s">
        <v>50</v>
      </c>
      <c r="B808" s="54">
        <v>2375852</v>
      </c>
      <c r="C808" s="2" t="s">
        <v>51</v>
      </c>
      <c r="D808" s="2" t="s">
        <v>52</v>
      </c>
      <c r="E808" s="2" t="s">
        <v>53</v>
      </c>
      <c r="F808" s="2" t="s">
        <v>54</v>
      </c>
      <c r="G808" s="2">
        <v>112000</v>
      </c>
      <c r="H808" s="2">
        <v>32794028</v>
      </c>
      <c r="I808" s="15">
        <v>2.8124999999999995E-3</v>
      </c>
      <c r="J808" s="8">
        <v>243</v>
      </c>
      <c r="K808" s="9">
        <v>44553</v>
      </c>
      <c r="L808" s="2">
        <v>16000</v>
      </c>
      <c r="M808" s="2" t="s">
        <v>27</v>
      </c>
      <c r="N808" s="2" t="s">
        <v>28</v>
      </c>
      <c r="O808" s="2" t="s">
        <v>28</v>
      </c>
      <c r="P808" s="2">
        <v>28</v>
      </c>
      <c r="Q808" s="2">
        <v>131</v>
      </c>
      <c r="R808" s="9">
        <v>44829</v>
      </c>
      <c r="S808" s="2">
        <v>1080</v>
      </c>
      <c r="T808" s="2">
        <v>627</v>
      </c>
      <c r="U808" s="2">
        <v>69</v>
      </c>
      <c r="V808" s="2" t="s">
        <v>29</v>
      </c>
      <c r="W808" s="2">
        <v>2</v>
      </c>
      <c r="X808" s="2" t="s">
        <v>30</v>
      </c>
      <c r="Y808" s="6" t="str" cm="1">
        <f t="array" ref="Y808">_xlfn.IFS(Table1[[#This Row],[Duration in Seconds]]&lt;120,"Very short",Table1[[#This Row],[Duration in Seconds]]&lt;360,"Short",Table1[[#This Row],[Duration in Seconds]]&lt;600,"Medium",Table1[[#This Row],[Duration in Seconds]]&lt;1800,"Long",Table1[[#This Row],[Duration in Seconds]]&gt;1800,"Very Long")</f>
        <v>Short</v>
      </c>
    </row>
    <row r="809" spans="1:25" x14ac:dyDescent="0.3">
      <c r="A809" s="18" t="s">
        <v>1338</v>
      </c>
      <c r="B809" s="54">
        <v>17896362</v>
      </c>
      <c r="C809" s="2" t="s">
        <v>1339</v>
      </c>
      <c r="D809" s="2" t="s">
        <v>1340</v>
      </c>
      <c r="E809" s="2" t="s">
        <v>1341</v>
      </c>
      <c r="F809" s="2" t="s">
        <v>26</v>
      </c>
      <c r="G809" s="6">
        <v>338000</v>
      </c>
      <c r="H809" s="6">
        <v>44260628</v>
      </c>
      <c r="I809" s="15">
        <v>4.386574074074074E-3</v>
      </c>
      <c r="J809" s="8">
        <v>379</v>
      </c>
      <c r="K809" s="9">
        <v>44422</v>
      </c>
      <c r="L809" s="6">
        <v>207000</v>
      </c>
      <c r="M809" s="2" t="s">
        <v>27</v>
      </c>
      <c r="N809" s="2" t="s">
        <v>28</v>
      </c>
      <c r="O809" s="2" t="s">
        <v>28</v>
      </c>
      <c r="P809" s="2">
        <v>0</v>
      </c>
      <c r="Q809" s="6">
        <v>16271</v>
      </c>
      <c r="R809" s="9">
        <v>44829</v>
      </c>
      <c r="S809" s="2">
        <v>1080</v>
      </c>
      <c r="T809" s="6">
        <v>18</v>
      </c>
      <c r="U809" s="6">
        <v>0</v>
      </c>
      <c r="V809" s="2" t="s">
        <v>29</v>
      </c>
      <c r="W809" s="2">
        <v>0</v>
      </c>
      <c r="X809" s="2" t="s">
        <v>1425</v>
      </c>
      <c r="Y809" s="6" t="str" cm="1">
        <f t="array" ref="Y809">_xlfn.IFS(Table1[[#This Row],[Duration in Seconds]]&lt;120,"Very short",Table1[[#This Row],[Duration in Seconds]]&lt;360,"Short",Table1[[#This Row],[Duration in Seconds]]&lt;600,"Medium",Table1[[#This Row],[Duration in Seconds]]&lt;1800,"Long",Table1[[#This Row],[Duration in Seconds]]&gt;1800,"Very Long")</f>
        <v>Medium</v>
      </c>
    </row>
    <row r="810" spans="1:25" x14ac:dyDescent="0.3">
      <c r="A810" s="18" t="s">
        <v>565</v>
      </c>
      <c r="B810" s="54">
        <v>7556481</v>
      </c>
      <c r="C810" s="2" t="s">
        <v>566</v>
      </c>
      <c r="D810" s="2" t="s">
        <v>567</v>
      </c>
      <c r="E810" s="2" t="s">
        <v>568</v>
      </c>
      <c r="F810" s="2" t="s">
        <v>26</v>
      </c>
      <c r="G810" s="2">
        <v>654000</v>
      </c>
      <c r="H810" s="2">
        <v>305545606</v>
      </c>
      <c r="I810" s="15">
        <v>5.208333333333333E-3</v>
      </c>
      <c r="J810" s="8">
        <v>450</v>
      </c>
      <c r="K810" s="9">
        <v>44481</v>
      </c>
      <c r="L810" s="2">
        <v>163000</v>
      </c>
      <c r="M810" s="2" t="s">
        <v>27</v>
      </c>
      <c r="N810" s="2" t="s">
        <v>28</v>
      </c>
      <c r="O810" s="2" t="s">
        <v>28</v>
      </c>
      <c r="P810" s="2">
        <v>0</v>
      </c>
      <c r="Q810" s="2">
        <v>1683</v>
      </c>
      <c r="R810" s="9">
        <v>44827</v>
      </c>
      <c r="S810" s="2">
        <v>1080</v>
      </c>
      <c r="T810" s="2">
        <v>911</v>
      </c>
      <c r="U810" s="2">
        <v>50</v>
      </c>
      <c r="V810" s="2" t="s">
        <v>29</v>
      </c>
      <c r="W810" s="2">
        <v>2</v>
      </c>
      <c r="X810" s="2" t="s">
        <v>311</v>
      </c>
      <c r="Y810" s="6" t="str" cm="1">
        <f t="array" ref="Y810">_xlfn.IFS(Table1[[#This Row],[Duration in Seconds]]&lt;120,"Very short",Table1[[#This Row],[Duration in Seconds]]&lt;360,"Short",Table1[[#This Row],[Duration in Seconds]]&lt;600,"Medium",Table1[[#This Row],[Duration in Seconds]]&lt;1800,"Long",Table1[[#This Row],[Duration in Seconds]]&gt;1800,"Very Long")</f>
        <v>Medium</v>
      </c>
    </row>
    <row r="811" spans="1:25" x14ac:dyDescent="0.3">
      <c r="A811" s="18" t="s">
        <v>2054</v>
      </c>
      <c r="B811" s="54">
        <v>92521774</v>
      </c>
      <c r="C811" s="2" t="s">
        <v>2055</v>
      </c>
      <c r="D811" s="2" t="s">
        <v>2056</v>
      </c>
      <c r="E811" s="2" t="s">
        <v>2057</v>
      </c>
      <c r="F811" s="2" t="s">
        <v>2029</v>
      </c>
      <c r="G811" s="2">
        <v>107000</v>
      </c>
      <c r="H811" s="6">
        <v>13820988</v>
      </c>
      <c r="I811" s="15">
        <v>1.2962962962962963E-3</v>
      </c>
      <c r="J811" s="8">
        <v>112</v>
      </c>
      <c r="K811" s="22">
        <v>42303</v>
      </c>
      <c r="L811" s="2">
        <v>19000</v>
      </c>
      <c r="M811" s="2" t="s">
        <v>27</v>
      </c>
      <c r="N811" s="2" t="s">
        <v>28</v>
      </c>
      <c r="O811" s="2" t="s">
        <v>28</v>
      </c>
      <c r="P811" s="2">
        <v>0</v>
      </c>
      <c r="Q811" s="2">
        <v>0</v>
      </c>
      <c r="R811" s="2" t="s">
        <v>54</v>
      </c>
      <c r="S811" s="2">
        <v>720</v>
      </c>
      <c r="T811" s="2">
        <v>108</v>
      </c>
      <c r="U811" s="2">
        <v>78</v>
      </c>
      <c r="V811" s="2" t="s">
        <v>29</v>
      </c>
      <c r="W811" s="2">
        <v>1</v>
      </c>
      <c r="X811" s="2" t="s">
        <v>2195</v>
      </c>
      <c r="Y811" s="6" t="str" cm="1">
        <f t="array" ref="Y811">_xlfn.IFS(Table1[[#This Row],[Duration in Seconds]]&lt;120,"Very short",Table1[[#This Row],[Duration in Seconds]]&lt;360,"Short",Table1[[#This Row],[Duration in Seconds]]&lt;600,"Medium",Table1[[#This Row],[Duration in Seconds]]&lt;1800,"Long",Table1[[#This Row],[Duration in Seconds]]&gt;1800,"Very Long")</f>
        <v>Very short</v>
      </c>
    </row>
    <row r="812" spans="1:25" x14ac:dyDescent="0.3">
      <c r="A812" s="18" t="s">
        <v>2540</v>
      </c>
      <c r="B812" s="54">
        <v>781311</v>
      </c>
      <c r="C812" s="2" t="s">
        <v>2541</v>
      </c>
      <c r="D812" s="2" t="s">
        <v>319</v>
      </c>
      <c r="E812" s="2" t="s">
        <v>320</v>
      </c>
      <c r="F812" s="2" t="s">
        <v>26</v>
      </c>
      <c r="G812" s="2">
        <v>21400000</v>
      </c>
      <c r="H812" s="5">
        <v>374454044</v>
      </c>
      <c r="I812" s="15">
        <v>7.2222222222222228E-3</v>
      </c>
      <c r="J812" s="8">
        <v>624</v>
      </c>
      <c r="K812" s="9">
        <v>44820</v>
      </c>
      <c r="L812" s="2">
        <v>38000</v>
      </c>
      <c r="M812" s="2" t="s">
        <v>73</v>
      </c>
      <c r="N812" s="2" t="s">
        <v>29</v>
      </c>
      <c r="O812" s="2" t="s">
        <v>28</v>
      </c>
      <c r="P812" s="2">
        <v>3</v>
      </c>
      <c r="Q812" s="5">
        <v>1636</v>
      </c>
      <c r="R812" s="9">
        <v>44827</v>
      </c>
      <c r="S812" s="2">
        <v>1080</v>
      </c>
      <c r="T812" s="2">
        <v>915</v>
      </c>
      <c r="U812" s="2">
        <v>8</v>
      </c>
      <c r="V812" s="2" t="s">
        <v>29</v>
      </c>
      <c r="W812" s="2">
        <v>4</v>
      </c>
      <c r="X812" s="2" t="s">
        <v>2560</v>
      </c>
      <c r="Y812" s="6" t="str" cm="1">
        <f t="array" ref="Y812">_xlfn.IFS(Table1[[#This Row],[Duration in Seconds]]&lt;120,"Very short",Table1[[#This Row],[Duration in Seconds]]&lt;360,"Short",Table1[[#This Row],[Duration in Seconds]]&lt;600,"Medium",Table1[[#This Row],[Duration in Seconds]]&lt;1800,"Long",Table1[[#This Row],[Duration in Seconds]]&gt;1800,"Very Long")</f>
        <v>Long</v>
      </c>
    </row>
    <row r="813" spans="1:25" x14ac:dyDescent="0.3">
      <c r="A813" s="18" t="s">
        <v>2530</v>
      </c>
      <c r="B813" s="54">
        <v>442594</v>
      </c>
      <c r="C813" s="2" t="s">
        <v>2531</v>
      </c>
      <c r="D813" s="2" t="s">
        <v>2497</v>
      </c>
      <c r="E813" s="2" t="s">
        <v>2498</v>
      </c>
      <c r="F813" s="2" t="s">
        <v>26</v>
      </c>
      <c r="G813" s="2">
        <v>1470000</v>
      </c>
      <c r="H813" s="5">
        <v>10789777</v>
      </c>
      <c r="I813" s="15">
        <v>1.0497685185185186E-2</v>
      </c>
      <c r="J813" s="8">
        <v>907</v>
      </c>
      <c r="K813" s="9">
        <v>44822</v>
      </c>
      <c r="L813" s="2">
        <v>1700</v>
      </c>
      <c r="M813" s="2" t="s">
        <v>73</v>
      </c>
      <c r="N813" s="2" t="s">
        <v>29</v>
      </c>
      <c r="O813" s="2" t="s">
        <v>28</v>
      </c>
      <c r="P813" s="2">
        <v>3</v>
      </c>
      <c r="Q813" s="2">
        <v>348</v>
      </c>
      <c r="R813" s="9">
        <v>44825</v>
      </c>
      <c r="S813" s="2">
        <v>1080</v>
      </c>
      <c r="T813" s="2">
        <v>175</v>
      </c>
      <c r="U813" s="2">
        <v>13</v>
      </c>
      <c r="V813" s="2" t="s">
        <v>29</v>
      </c>
      <c r="W813" s="2">
        <v>1</v>
      </c>
      <c r="X813" s="2" t="s">
        <v>2560</v>
      </c>
      <c r="Y813" s="6" t="str" cm="1">
        <f t="array" ref="Y813">_xlfn.IFS(Table1[[#This Row],[Duration in Seconds]]&lt;120,"Very short",Table1[[#This Row],[Duration in Seconds]]&lt;360,"Short",Table1[[#This Row],[Duration in Seconds]]&lt;600,"Medium",Table1[[#This Row],[Duration in Seconds]]&lt;1800,"Long",Table1[[#This Row],[Duration in Seconds]]&gt;1800,"Very Long")</f>
        <v>Long</v>
      </c>
    </row>
    <row r="814" spans="1:25" x14ac:dyDescent="0.3">
      <c r="A814" s="18" t="s">
        <v>2177</v>
      </c>
      <c r="B814" s="54">
        <v>730041</v>
      </c>
      <c r="C814" s="2" t="s">
        <v>3137</v>
      </c>
      <c r="D814" s="2" t="s">
        <v>33</v>
      </c>
      <c r="E814" s="2" t="s">
        <v>34</v>
      </c>
      <c r="F814" s="2" t="s">
        <v>26</v>
      </c>
      <c r="G814" s="2">
        <v>2250000</v>
      </c>
      <c r="H814" s="6">
        <v>134771915</v>
      </c>
      <c r="I814" s="17">
        <v>1.0520833333333333E-2</v>
      </c>
      <c r="J814" s="8">
        <v>909</v>
      </c>
      <c r="K814" s="22">
        <v>44631</v>
      </c>
      <c r="L814" s="2">
        <v>46920</v>
      </c>
      <c r="M814" s="2" t="s">
        <v>27</v>
      </c>
      <c r="N814" s="2" t="s">
        <v>28</v>
      </c>
      <c r="O814" s="2" t="s">
        <v>28</v>
      </c>
      <c r="P814" s="2">
        <v>9</v>
      </c>
      <c r="Q814" s="2">
        <v>3700</v>
      </c>
      <c r="R814" s="9">
        <v>44642</v>
      </c>
      <c r="S814" s="2">
        <v>1080</v>
      </c>
      <c r="T814" s="2">
        <v>171</v>
      </c>
      <c r="U814" s="2">
        <v>7</v>
      </c>
      <c r="V814" s="2" t="s">
        <v>28</v>
      </c>
      <c r="W814" s="2">
        <v>8</v>
      </c>
      <c r="X814" s="2" t="s">
        <v>2195</v>
      </c>
      <c r="Y814" s="6" t="str" cm="1">
        <f t="array" ref="Y814">_xlfn.IFS(Table1[[#This Row],[Duration in Seconds]]&lt;120,"Very short",Table1[[#This Row],[Duration in Seconds]]&lt;360,"Short",Table1[[#This Row],[Duration in Seconds]]&lt;600,"Medium",Table1[[#This Row],[Duration in Seconds]]&lt;1800,"Long",Table1[[#This Row],[Duration in Seconds]]&gt;1800,"Very Long")</f>
        <v>Long</v>
      </c>
    </row>
    <row r="815" spans="1:25" x14ac:dyDescent="0.3">
      <c r="A815" s="18" t="s">
        <v>2151</v>
      </c>
      <c r="B815" s="54">
        <v>1080487</v>
      </c>
      <c r="C815" s="2" t="s">
        <v>2152</v>
      </c>
      <c r="D815" s="2" t="s">
        <v>33</v>
      </c>
      <c r="E815" s="2" t="s">
        <v>34</v>
      </c>
      <c r="F815" s="2" t="s">
        <v>26</v>
      </c>
      <c r="G815" s="2">
        <v>2250000</v>
      </c>
      <c r="H815" s="6">
        <v>134771915</v>
      </c>
      <c r="I815" s="15">
        <v>9.4097222222222238E-3</v>
      </c>
      <c r="J815" s="8">
        <v>813</v>
      </c>
      <c r="K815" s="22">
        <v>44761</v>
      </c>
      <c r="L815" s="2">
        <v>38060</v>
      </c>
      <c r="M815" s="2" t="s">
        <v>27</v>
      </c>
      <c r="N815" s="2" t="s">
        <v>28</v>
      </c>
      <c r="O815" s="2" t="s">
        <v>28</v>
      </c>
      <c r="P815" s="2">
        <v>5</v>
      </c>
      <c r="Q815" s="2">
        <v>1800</v>
      </c>
      <c r="R815" s="9">
        <v>44823</v>
      </c>
      <c r="S815" s="2">
        <v>1080</v>
      </c>
      <c r="T815" s="2">
        <v>171</v>
      </c>
      <c r="U815" s="2">
        <v>7</v>
      </c>
      <c r="V815" s="2" t="s">
        <v>28</v>
      </c>
      <c r="W815" s="2">
        <v>8</v>
      </c>
      <c r="X815" s="2" t="s">
        <v>2195</v>
      </c>
      <c r="Y815" s="6" t="str" cm="1">
        <f t="array" ref="Y815">_xlfn.IFS(Table1[[#This Row],[Duration in Seconds]]&lt;120,"Very short",Table1[[#This Row],[Duration in Seconds]]&lt;360,"Short",Table1[[#This Row],[Duration in Seconds]]&lt;600,"Medium",Table1[[#This Row],[Duration in Seconds]]&lt;1800,"Long",Table1[[#This Row],[Duration in Seconds]]&gt;1800,"Very Long")</f>
        <v>Long</v>
      </c>
    </row>
    <row r="816" spans="1:25" x14ac:dyDescent="0.3">
      <c r="A816" s="18" t="s">
        <v>362</v>
      </c>
      <c r="B816" s="54">
        <v>71402341</v>
      </c>
      <c r="C816" s="2" t="s">
        <v>363</v>
      </c>
      <c r="D816" s="2" t="s">
        <v>364</v>
      </c>
      <c r="E816" s="2" t="s">
        <v>365</v>
      </c>
      <c r="F816" s="2" t="s">
        <v>26</v>
      </c>
      <c r="G816" s="2">
        <v>3710000</v>
      </c>
      <c r="H816" s="2">
        <v>228927954</v>
      </c>
      <c r="I816" s="17">
        <v>8.4490740740740741E-3</v>
      </c>
      <c r="J816" s="8">
        <v>730</v>
      </c>
      <c r="K816" s="9">
        <v>43579</v>
      </c>
      <c r="L816" s="2">
        <v>2400000</v>
      </c>
      <c r="M816" s="2" t="s">
        <v>73</v>
      </c>
      <c r="N816" s="2" t="s">
        <v>29</v>
      </c>
      <c r="O816" s="2" t="s">
        <v>28</v>
      </c>
      <c r="P816" s="2">
        <v>0</v>
      </c>
      <c r="Q816" s="2">
        <v>31229</v>
      </c>
      <c r="R816" s="9">
        <v>44827</v>
      </c>
      <c r="S816" s="2">
        <v>1080</v>
      </c>
      <c r="T816" s="2">
        <v>4</v>
      </c>
      <c r="U816" s="2">
        <v>0</v>
      </c>
      <c r="V816" s="2" t="s">
        <v>29</v>
      </c>
      <c r="W816" s="2">
        <v>0</v>
      </c>
      <c r="X816" s="2" t="s">
        <v>311</v>
      </c>
      <c r="Y816" s="6" t="str" cm="1">
        <f t="array" ref="Y816">_xlfn.IFS(Table1[[#This Row],[Duration in Seconds]]&lt;120,"Very short",Table1[[#This Row],[Duration in Seconds]]&lt;360,"Short",Table1[[#This Row],[Duration in Seconds]]&lt;600,"Medium",Table1[[#This Row],[Duration in Seconds]]&lt;1800,"Long",Table1[[#This Row],[Duration in Seconds]]&gt;1800,"Very Long")</f>
        <v>Long</v>
      </c>
    </row>
    <row r="817" spans="1:25" x14ac:dyDescent="0.3">
      <c r="A817" s="18" t="s">
        <v>227</v>
      </c>
      <c r="B817" s="54">
        <v>30809</v>
      </c>
      <c r="C817" s="2" t="s">
        <v>228</v>
      </c>
      <c r="D817" s="2" t="s">
        <v>229</v>
      </c>
      <c r="E817" s="2" t="s">
        <v>230</v>
      </c>
      <c r="F817" s="2" t="s">
        <v>26</v>
      </c>
      <c r="G817" s="2">
        <v>528000</v>
      </c>
      <c r="H817" s="2">
        <v>1980195</v>
      </c>
      <c r="I817" s="15">
        <v>1.6666666666666666E-2</v>
      </c>
      <c r="J817" s="8">
        <v>1440</v>
      </c>
      <c r="K817" s="9">
        <v>44825</v>
      </c>
      <c r="L817" s="2">
        <v>4851</v>
      </c>
      <c r="M817" s="2" t="s">
        <v>39</v>
      </c>
      <c r="N817" s="2" t="s">
        <v>29</v>
      </c>
      <c r="O817" s="2" t="s">
        <v>28</v>
      </c>
      <c r="P817" s="2">
        <v>0</v>
      </c>
      <c r="Q817" s="2">
        <v>345</v>
      </c>
      <c r="R817" s="9">
        <v>44829</v>
      </c>
      <c r="S817" s="2">
        <v>1080</v>
      </c>
      <c r="T817" s="2">
        <v>754</v>
      </c>
      <c r="U817" s="2">
        <v>22</v>
      </c>
      <c r="V817" s="2" t="s">
        <v>29</v>
      </c>
      <c r="W817" s="2">
        <v>0</v>
      </c>
      <c r="X817" s="2" t="s">
        <v>30</v>
      </c>
      <c r="Y817" s="6" t="str" cm="1">
        <f t="array" ref="Y817">_xlfn.IFS(Table1[[#This Row],[Duration in Seconds]]&lt;120,"Very short",Table1[[#This Row],[Duration in Seconds]]&lt;360,"Short",Table1[[#This Row],[Duration in Seconds]]&lt;600,"Medium",Table1[[#This Row],[Duration in Seconds]]&lt;1800,"Long",Table1[[#This Row],[Duration in Seconds]]&gt;1800,"Very Long")</f>
        <v>Long</v>
      </c>
    </row>
    <row r="818" spans="1:25" x14ac:dyDescent="0.3">
      <c r="A818" s="18" t="s">
        <v>2925</v>
      </c>
      <c r="B818" s="54">
        <v>3353627</v>
      </c>
      <c r="C818" s="2" t="s">
        <v>2926</v>
      </c>
      <c r="D818" s="2" t="s">
        <v>2917</v>
      </c>
      <c r="E818" s="2" t="s">
        <v>2918</v>
      </c>
      <c r="F818" s="2" t="s">
        <v>26</v>
      </c>
      <c r="G818" s="2">
        <v>3880000</v>
      </c>
      <c r="H818" s="2">
        <v>562910909</v>
      </c>
      <c r="I818" s="15">
        <v>1.0439814814814813E-2</v>
      </c>
      <c r="J818" s="8">
        <v>902</v>
      </c>
      <c r="K818" s="9">
        <v>44638</v>
      </c>
      <c r="L818" s="2">
        <v>182000</v>
      </c>
      <c r="M818" s="2" t="s">
        <v>2565</v>
      </c>
      <c r="N818" s="2" t="s">
        <v>28</v>
      </c>
      <c r="O818" s="2" t="s">
        <v>28</v>
      </c>
      <c r="P818" s="2">
        <v>0</v>
      </c>
      <c r="Q818" s="2">
        <v>4089</v>
      </c>
      <c r="R818" s="9">
        <v>44824</v>
      </c>
      <c r="S818" s="2">
        <v>1080</v>
      </c>
      <c r="T818" s="2">
        <v>260</v>
      </c>
      <c r="U818" s="2">
        <v>15</v>
      </c>
      <c r="V818" s="2" t="s">
        <v>29</v>
      </c>
      <c r="W818" s="2">
        <v>4</v>
      </c>
      <c r="X818" s="2" t="s">
        <v>2973</v>
      </c>
      <c r="Y818" s="6" t="str" cm="1">
        <f t="array" ref="Y818">_xlfn.IFS(Table1[[#This Row],[Duration in Seconds]]&lt;120,"Very short",Table1[[#This Row],[Duration in Seconds]]&lt;360,"Short",Table1[[#This Row],[Duration in Seconds]]&lt;600,"Medium",Table1[[#This Row],[Duration in Seconds]]&lt;1800,"Long",Table1[[#This Row],[Duration in Seconds]]&gt;1800,"Very Long")</f>
        <v>Long</v>
      </c>
    </row>
    <row r="819" spans="1:25" x14ac:dyDescent="0.3">
      <c r="A819" s="18" t="s">
        <v>422</v>
      </c>
      <c r="B819" s="54">
        <v>15288112</v>
      </c>
      <c r="C819" s="2" t="s">
        <v>423</v>
      </c>
      <c r="D819" s="2" t="s">
        <v>424</v>
      </c>
      <c r="E819" s="2" t="s">
        <v>425</v>
      </c>
      <c r="F819" s="2" t="s">
        <v>26</v>
      </c>
      <c r="G819" s="2">
        <v>27600000</v>
      </c>
      <c r="H819" s="2">
        <v>4759396644</v>
      </c>
      <c r="I819" s="15">
        <v>2.1770833333333336E-2</v>
      </c>
      <c r="J819" s="8">
        <v>1881</v>
      </c>
      <c r="K819" s="9">
        <v>44575</v>
      </c>
      <c r="L819" s="2">
        <v>1300000</v>
      </c>
      <c r="M819" s="2" t="s">
        <v>73</v>
      </c>
      <c r="N819" s="2" t="s">
        <v>29</v>
      </c>
      <c r="O819" s="2" t="s">
        <v>28</v>
      </c>
      <c r="P819" s="2">
        <v>0</v>
      </c>
      <c r="Q819" s="2">
        <v>49954</v>
      </c>
      <c r="R819" s="9">
        <v>44827</v>
      </c>
      <c r="S819" s="2">
        <v>1080</v>
      </c>
      <c r="T819" s="2">
        <v>826</v>
      </c>
      <c r="U819" s="2">
        <v>35</v>
      </c>
      <c r="V819" s="2" t="s">
        <v>29</v>
      </c>
      <c r="W819" s="2">
        <v>0</v>
      </c>
      <c r="X819" s="2" t="s">
        <v>311</v>
      </c>
      <c r="Y819" s="6" t="str" cm="1">
        <f t="array" ref="Y819">_xlfn.IFS(Table1[[#This Row],[Duration in Seconds]]&lt;120,"Very short",Table1[[#This Row],[Duration in Seconds]]&lt;360,"Short",Table1[[#This Row],[Duration in Seconds]]&lt;600,"Medium",Table1[[#This Row],[Duration in Seconds]]&lt;1800,"Long",Table1[[#This Row],[Duration in Seconds]]&gt;1800,"Very Long")</f>
        <v>Very Long</v>
      </c>
    </row>
    <row r="820" spans="1:25" x14ac:dyDescent="0.3">
      <c r="A820" s="18" t="s">
        <v>1379</v>
      </c>
      <c r="B820" s="54">
        <v>4003858</v>
      </c>
      <c r="C820" s="2" t="s">
        <v>1380</v>
      </c>
      <c r="D820" s="2" t="s">
        <v>1381</v>
      </c>
      <c r="E820" s="2" t="s">
        <v>1382</v>
      </c>
      <c r="F820" s="2" t="s">
        <v>54</v>
      </c>
      <c r="G820" s="6">
        <v>3590000</v>
      </c>
      <c r="H820" s="6">
        <v>1105793754</v>
      </c>
      <c r="I820" s="15">
        <v>1.0416666666666666E-2</v>
      </c>
      <c r="J820" s="8">
        <v>900</v>
      </c>
      <c r="K820" s="9">
        <v>44752</v>
      </c>
      <c r="L820" s="6">
        <v>22000</v>
      </c>
      <c r="M820" s="2" t="s">
        <v>27</v>
      </c>
      <c r="N820" s="2" t="s">
        <v>28</v>
      </c>
      <c r="O820" s="2" t="s">
        <v>28</v>
      </c>
      <c r="P820" s="2">
        <v>0</v>
      </c>
      <c r="Q820" s="6">
        <v>549</v>
      </c>
      <c r="R820" s="9">
        <v>44829</v>
      </c>
      <c r="S820" s="2">
        <v>2160</v>
      </c>
      <c r="T820" s="6">
        <v>1121</v>
      </c>
      <c r="U820" s="6">
        <v>0</v>
      </c>
      <c r="V820" s="2" t="s">
        <v>29</v>
      </c>
      <c r="W820" s="2">
        <v>0</v>
      </c>
      <c r="X820" s="2" t="s">
        <v>1425</v>
      </c>
      <c r="Y820" s="6" t="str" cm="1">
        <f t="array" ref="Y820">_xlfn.IFS(Table1[[#This Row],[Duration in Seconds]]&lt;120,"Very short",Table1[[#This Row],[Duration in Seconds]]&lt;360,"Short",Table1[[#This Row],[Duration in Seconds]]&lt;600,"Medium",Table1[[#This Row],[Duration in Seconds]]&lt;1800,"Long",Table1[[#This Row],[Duration in Seconds]]&gt;1800,"Very Long")</f>
        <v>Long</v>
      </c>
    </row>
    <row r="821" spans="1:25" x14ac:dyDescent="0.3">
      <c r="A821" s="18" t="s">
        <v>2176</v>
      </c>
      <c r="B821" s="54">
        <v>399046</v>
      </c>
      <c r="C821" s="2" t="s">
        <v>3138</v>
      </c>
      <c r="D821" s="2" t="s">
        <v>33</v>
      </c>
      <c r="E821" s="2" t="s">
        <v>34</v>
      </c>
      <c r="F821" s="2" t="s">
        <v>26</v>
      </c>
      <c r="G821" s="2">
        <v>2250000</v>
      </c>
      <c r="H821" s="6">
        <v>134771915</v>
      </c>
      <c r="I821" s="17">
        <v>9.6759259259259264E-3</v>
      </c>
      <c r="J821" s="8">
        <v>836</v>
      </c>
      <c r="K821" s="22">
        <v>44544</v>
      </c>
      <c r="L821" s="2">
        <v>16358</v>
      </c>
      <c r="M821" s="2" t="s">
        <v>27</v>
      </c>
      <c r="N821" s="2" t="s">
        <v>28</v>
      </c>
      <c r="O821" s="2" t="s">
        <v>28</v>
      </c>
      <c r="P821" s="2">
        <v>5</v>
      </c>
      <c r="Q821" s="2">
        <v>706</v>
      </c>
      <c r="R821" s="9">
        <v>44827</v>
      </c>
      <c r="S821" s="2">
        <v>1080</v>
      </c>
      <c r="T821" s="2">
        <v>171</v>
      </c>
      <c r="U821" s="2">
        <v>7</v>
      </c>
      <c r="V821" s="2" t="s">
        <v>28</v>
      </c>
      <c r="W821" s="2">
        <v>8</v>
      </c>
      <c r="X821" s="2" t="s">
        <v>2195</v>
      </c>
      <c r="Y821" s="6" t="str" cm="1">
        <f t="array" ref="Y821">_xlfn.IFS(Table1[[#This Row],[Duration in Seconds]]&lt;120,"Very short",Table1[[#This Row],[Duration in Seconds]]&lt;360,"Short",Table1[[#This Row],[Duration in Seconds]]&lt;600,"Medium",Table1[[#This Row],[Duration in Seconds]]&lt;1800,"Long",Table1[[#This Row],[Duration in Seconds]]&gt;1800,"Very Long")</f>
        <v>Long</v>
      </c>
    </row>
    <row r="822" spans="1:25" x14ac:dyDescent="0.3">
      <c r="A822" s="18" t="s">
        <v>2126</v>
      </c>
      <c r="B822" s="54">
        <v>131753564</v>
      </c>
      <c r="C822" s="2" t="s">
        <v>3139</v>
      </c>
      <c r="D822" s="2" t="s">
        <v>2127</v>
      </c>
      <c r="E822" s="2" t="s">
        <v>2128</v>
      </c>
      <c r="F822" s="2" t="s">
        <v>2029</v>
      </c>
      <c r="G822" s="2">
        <v>18600000</v>
      </c>
      <c r="H822" s="6">
        <v>3660321100</v>
      </c>
      <c r="I822" s="15">
        <v>6.9444444444444447E-4</v>
      </c>
      <c r="J822" s="8">
        <v>60</v>
      </c>
      <c r="K822" s="22">
        <v>42135</v>
      </c>
      <c r="L822" s="2">
        <v>859000</v>
      </c>
      <c r="M822" s="2" t="s">
        <v>27</v>
      </c>
      <c r="N822" s="2" t="s">
        <v>28</v>
      </c>
      <c r="O822" s="2" t="s">
        <v>28</v>
      </c>
      <c r="P822" s="2">
        <v>0</v>
      </c>
      <c r="Q822" s="2">
        <v>22000</v>
      </c>
      <c r="R822" s="9">
        <v>44827</v>
      </c>
      <c r="S822" s="2">
        <v>1080</v>
      </c>
      <c r="T822" s="2">
        <v>577</v>
      </c>
      <c r="U822" s="2">
        <v>80</v>
      </c>
      <c r="V822" s="2" t="s">
        <v>29</v>
      </c>
      <c r="W822" s="2">
        <v>1</v>
      </c>
      <c r="X822" s="2" t="s">
        <v>2195</v>
      </c>
      <c r="Y822" s="6" t="str" cm="1">
        <f t="array" ref="Y822">_xlfn.IFS(Table1[[#This Row],[Duration in Seconds]]&lt;120,"Very short",Table1[[#This Row],[Duration in Seconds]]&lt;360,"Short",Table1[[#This Row],[Duration in Seconds]]&lt;600,"Medium",Table1[[#This Row],[Duration in Seconds]]&lt;1800,"Long",Table1[[#This Row],[Duration in Seconds]]&gt;1800,"Very Long")</f>
        <v>Very short</v>
      </c>
    </row>
    <row r="823" spans="1:25" x14ac:dyDescent="0.3">
      <c r="A823" s="18" t="s">
        <v>2887</v>
      </c>
      <c r="B823" s="54">
        <v>215168</v>
      </c>
      <c r="C823" s="2" t="s">
        <v>2888</v>
      </c>
      <c r="D823" s="2" t="s">
        <v>2885</v>
      </c>
      <c r="E823" s="2" t="s">
        <v>2886</v>
      </c>
      <c r="F823" s="2" t="s">
        <v>26</v>
      </c>
      <c r="G823" s="2">
        <v>366000</v>
      </c>
      <c r="H823" s="2">
        <v>33220816</v>
      </c>
      <c r="I823" s="15">
        <v>9.1203703703703707E-3</v>
      </c>
      <c r="J823" s="8">
        <v>788</v>
      </c>
      <c r="K823" s="9">
        <v>44812</v>
      </c>
      <c r="L823" s="2">
        <v>16000</v>
      </c>
      <c r="M823" s="2" t="s">
        <v>2565</v>
      </c>
      <c r="N823" s="2" t="s">
        <v>29</v>
      </c>
      <c r="O823" s="2" t="s">
        <v>28</v>
      </c>
      <c r="P823" s="2">
        <v>0</v>
      </c>
      <c r="Q823" s="2">
        <v>1047</v>
      </c>
      <c r="R823" s="9">
        <v>44824</v>
      </c>
      <c r="S823" s="2">
        <v>1080</v>
      </c>
      <c r="T823" s="2">
        <v>123</v>
      </c>
      <c r="U823" s="2">
        <v>0</v>
      </c>
      <c r="V823" s="2" t="s">
        <v>29</v>
      </c>
      <c r="W823" s="2">
        <v>1</v>
      </c>
      <c r="X823" s="2" t="s">
        <v>2973</v>
      </c>
      <c r="Y823" s="6" t="str" cm="1">
        <f t="array" ref="Y823">_xlfn.IFS(Table1[[#This Row],[Duration in Seconds]]&lt;120,"Very short",Table1[[#This Row],[Duration in Seconds]]&lt;360,"Short",Table1[[#This Row],[Duration in Seconds]]&lt;600,"Medium",Table1[[#This Row],[Duration in Seconds]]&lt;1800,"Long",Table1[[#This Row],[Duration in Seconds]]&gt;1800,"Very Long")</f>
        <v>Long</v>
      </c>
    </row>
    <row r="824" spans="1:25" x14ac:dyDescent="0.3">
      <c r="A824" s="18" t="s">
        <v>2883</v>
      </c>
      <c r="B824" s="54">
        <v>124746</v>
      </c>
      <c r="C824" s="2" t="s">
        <v>2884</v>
      </c>
      <c r="D824" s="2" t="s">
        <v>2885</v>
      </c>
      <c r="E824" s="2" t="s">
        <v>2886</v>
      </c>
      <c r="F824" s="2" t="s">
        <v>26</v>
      </c>
      <c r="G824" s="2">
        <v>366000</v>
      </c>
      <c r="H824" s="2">
        <v>33220816</v>
      </c>
      <c r="I824" s="17">
        <v>8.1249999999999985E-3</v>
      </c>
      <c r="J824" s="8">
        <v>702</v>
      </c>
      <c r="K824" s="9">
        <v>44819</v>
      </c>
      <c r="L824" s="2">
        <v>7200</v>
      </c>
      <c r="M824" s="2" t="s">
        <v>2565</v>
      </c>
      <c r="N824" s="2" t="s">
        <v>29</v>
      </c>
      <c r="O824" s="2" t="s">
        <v>28</v>
      </c>
      <c r="P824" s="2">
        <v>0</v>
      </c>
      <c r="Q824" s="2">
        <v>729</v>
      </c>
      <c r="R824" s="9">
        <v>44824</v>
      </c>
      <c r="S824" s="2">
        <v>1080</v>
      </c>
      <c r="T824" s="2">
        <v>123</v>
      </c>
      <c r="U824" s="2">
        <v>0</v>
      </c>
      <c r="V824" s="2" t="s">
        <v>29</v>
      </c>
      <c r="W824" s="2">
        <v>1</v>
      </c>
      <c r="X824" s="2" t="s">
        <v>2973</v>
      </c>
      <c r="Y824" s="6" t="str" cm="1">
        <f t="array" ref="Y824">_xlfn.IFS(Table1[[#This Row],[Duration in Seconds]]&lt;120,"Very short",Table1[[#This Row],[Duration in Seconds]]&lt;360,"Short",Table1[[#This Row],[Duration in Seconds]]&lt;600,"Medium",Table1[[#This Row],[Duration in Seconds]]&lt;1800,"Long",Table1[[#This Row],[Duration in Seconds]]&gt;1800,"Very Long")</f>
        <v>Long</v>
      </c>
    </row>
    <row r="825" spans="1:25" x14ac:dyDescent="0.3">
      <c r="A825" s="18" t="s">
        <v>255</v>
      </c>
      <c r="B825" s="54">
        <v>28866</v>
      </c>
      <c r="C825" s="2" t="s">
        <v>256</v>
      </c>
      <c r="D825" s="2" t="s">
        <v>253</v>
      </c>
      <c r="E825" s="2" t="s">
        <v>254</v>
      </c>
      <c r="F825" s="2" t="s">
        <v>26</v>
      </c>
      <c r="G825" s="2">
        <v>226000</v>
      </c>
      <c r="H825" s="2">
        <v>6675270</v>
      </c>
      <c r="I825" s="15">
        <v>1.3321759259259261E-2</v>
      </c>
      <c r="J825" s="8">
        <v>1151</v>
      </c>
      <c r="K825" s="9">
        <v>44420</v>
      </c>
      <c r="L825" s="2">
        <v>808</v>
      </c>
      <c r="M825" s="2" t="s">
        <v>27</v>
      </c>
      <c r="N825" s="2" t="s">
        <v>28</v>
      </c>
      <c r="O825" s="2" t="s">
        <v>28</v>
      </c>
      <c r="P825" s="2">
        <v>0</v>
      </c>
      <c r="Q825" s="2">
        <v>108</v>
      </c>
      <c r="R825" s="9">
        <v>44829</v>
      </c>
      <c r="S825" s="2">
        <v>1080</v>
      </c>
      <c r="T825" s="2">
        <v>135</v>
      </c>
      <c r="U825" s="2">
        <v>3</v>
      </c>
      <c r="V825" s="2" t="s">
        <v>29</v>
      </c>
      <c r="W825" s="2">
        <v>0</v>
      </c>
      <c r="X825" s="2" t="s">
        <v>30</v>
      </c>
      <c r="Y825" s="6" t="str" cm="1">
        <f t="array" ref="Y825">_xlfn.IFS(Table1[[#This Row],[Duration in Seconds]]&lt;120,"Very short",Table1[[#This Row],[Duration in Seconds]]&lt;360,"Short",Table1[[#This Row],[Duration in Seconds]]&lt;600,"Medium",Table1[[#This Row],[Duration in Seconds]]&lt;1800,"Long",Table1[[#This Row],[Duration in Seconds]]&gt;1800,"Very Long")</f>
        <v>Long</v>
      </c>
    </row>
    <row r="826" spans="1:25" x14ac:dyDescent="0.3">
      <c r="A826" s="18" t="s">
        <v>2034</v>
      </c>
      <c r="B826" s="54">
        <v>23001596</v>
      </c>
      <c r="C826" s="2" t="s">
        <v>2035</v>
      </c>
      <c r="D826" s="2" t="s">
        <v>2036</v>
      </c>
      <c r="E826" s="2" t="s">
        <v>2037</v>
      </c>
      <c r="F826" s="2" t="s">
        <v>86</v>
      </c>
      <c r="G826" s="2">
        <v>3990000</v>
      </c>
      <c r="H826" s="6">
        <v>203438090</v>
      </c>
      <c r="I826" s="15">
        <v>6.6053240740740746E-2</v>
      </c>
      <c r="J826" s="8">
        <v>5707</v>
      </c>
      <c r="K826" s="22">
        <v>43508</v>
      </c>
      <c r="L826" s="2">
        <v>574180</v>
      </c>
      <c r="M826" s="2" t="s">
        <v>27</v>
      </c>
      <c r="N826" s="2" t="s">
        <v>29</v>
      </c>
      <c r="O826" s="2" t="s">
        <v>28</v>
      </c>
      <c r="P826" s="2">
        <v>1</v>
      </c>
      <c r="Q826" s="2">
        <v>30000</v>
      </c>
      <c r="R826" s="9">
        <v>44827</v>
      </c>
      <c r="S826" s="2">
        <v>720</v>
      </c>
      <c r="T826" s="2">
        <v>863</v>
      </c>
      <c r="U826" s="2">
        <v>31</v>
      </c>
      <c r="V826" s="2" t="s">
        <v>29</v>
      </c>
      <c r="W826" s="2">
        <v>2</v>
      </c>
      <c r="X826" s="2" t="s">
        <v>2195</v>
      </c>
      <c r="Y826" s="6" t="str" cm="1">
        <f t="array" ref="Y826">_xlfn.IFS(Table1[[#This Row],[Duration in Seconds]]&lt;120,"Very short",Table1[[#This Row],[Duration in Seconds]]&lt;360,"Short",Table1[[#This Row],[Duration in Seconds]]&lt;600,"Medium",Table1[[#This Row],[Duration in Seconds]]&lt;1800,"Long",Table1[[#This Row],[Duration in Seconds]]&gt;1800,"Very Long")</f>
        <v>Very Long</v>
      </c>
    </row>
    <row r="827" spans="1:25" x14ac:dyDescent="0.3">
      <c r="A827" s="18" t="s">
        <v>2679</v>
      </c>
      <c r="B827" s="54">
        <v>78006</v>
      </c>
      <c r="C827" s="21" t="s">
        <v>2680</v>
      </c>
      <c r="D827" s="21" t="s">
        <v>2681</v>
      </c>
      <c r="E827" s="21" t="s">
        <v>2682</v>
      </c>
      <c r="F827" s="21" t="s">
        <v>26</v>
      </c>
      <c r="G827" s="6">
        <v>652000</v>
      </c>
      <c r="H827" s="6">
        <v>121093690</v>
      </c>
      <c r="I827" s="15">
        <v>1.2291666666666666E-2</v>
      </c>
      <c r="J827" s="8">
        <v>1062</v>
      </c>
      <c r="K827" s="9">
        <v>44824</v>
      </c>
      <c r="L827" s="6">
        <v>1400</v>
      </c>
      <c r="M827" s="21" t="s">
        <v>2565</v>
      </c>
      <c r="N827" s="21" t="s">
        <v>29</v>
      </c>
      <c r="O827" s="21" t="s">
        <v>29</v>
      </c>
      <c r="P827" s="21">
        <v>0</v>
      </c>
      <c r="Q827" s="6">
        <v>75</v>
      </c>
      <c r="R827" s="9">
        <v>44831</v>
      </c>
      <c r="S827" s="6">
        <v>1080</v>
      </c>
      <c r="T827" s="6">
        <v>95</v>
      </c>
      <c r="U827" s="6">
        <v>4</v>
      </c>
      <c r="V827" s="21" t="s">
        <v>29</v>
      </c>
      <c r="W827" s="6">
        <v>0</v>
      </c>
      <c r="X827" s="2" t="s">
        <v>2835</v>
      </c>
      <c r="Y827" s="6" t="str" cm="1">
        <f t="array" ref="Y827">_xlfn.IFS(Table1[[#This Row],[Duration in Seconds]]&lt;120,"Very short",Table1[[#This Row],[Duration in Seconds]]&lt;360,"Short",Table1[[#This Row],[Duration in Seconds]]&lt;600,"Medium",Table1[[#This Row],[Duration in Seconds]]&lt;1800,"Long",Table1[[#This Row],[Duration in Seconds]]&gt;1800,"Very Long")</f>
        <v>Long</v>
      </c>
    </row>
    <row r="828" spans="1:25" x14ac:dyDescent="0.3">
      <c r="A828" s="18" t="s">
        <v>2915</v>
      </c>
      <c r="B828" s="54">
        <v>880889</v>
      </c>
      <c r="C828" s="2" t="s">
        <v>2916</v>
      </c>
      <c r="D828" s="2" t="s">
        <v>2907</v>
      </c>
      <c r="E828" s="2" t="s">
        <v>2908</v>
      </c>
      <c r="F828" s="2" t="s">
        <v>2852</v>
      </c>
      <c r="G828" s="2">
        <v>4400000</v>
      </c>
      <c r="H828" s="2">
        <v>1200886529</v>
      </c>
      <c r="I828" s="15">
        <v>1.3043981481481483E-2</v>
      </c>
      <c r="J828" s="8">
        <v>1127</v>
      </c>
      <c r="K828" s="9">
        <v>44802</v>
      </c>
      <c r="L828" s="2">
        <v>9500</v>
      </c>
      <c r="M828" s="2" t="s">
        <v>27</v>
      </c>
      <c r="N828" s="2" t="s">
        <v>28</v>
      </c>
      <c r="O828" s="2" t="s">
        <v>28</v>
      </c>
      <c r="P828" s="2">
        <v>0</v>
      </c>
      <c r="Q828" s="2">
        <v>780</v>
      </c>
      <c r="R828" s="9">
        <v>44824</v>
      </c>
      <c r="S828" s="2">
        <v>1080</v>
      </c>
      <c r="T828" s="2">
        <v>1342</v>
      </c>
      <c r="U828" s="2">
        <v>99</v>
      </c>
      <c r="V828" s="2" t="s">
        <v>29</v>
      </c>
      <c r="W828" s="2">
        <v>2</v>
      </c>
      <c r="X828" s="2" t="s">
        <v>2973</v>
      </c>
      <c r="Y828" s="6" t="str" cm="1">
        <f t="array" ref="Y828">_xlfn.IFS(Table1[[#This Row],[Duration in Seconds]]&lt;120,"Very short",Table1[[#This Row],[Duration in Seconds]]&lt;360,"Short",Table1[[#This Row],[Duration in Seconds]]&lt;600,"Medium",Table1[[#This Row],[Duration in Seconds]]&lt;1800,"Long",Table1[[#This Row],[Duration in Seconds]]&gt;1800,"Very Long")</f>
        <v>Long</v>
      </c>
    </row>
    <row r="829" spans="1:25" x14ac:dyDescent="0.3">
      <c r="A829" s="18" t="s">
        <v>539</v>
      </c>
      <c r="B829" s="54">
        <v>1244482</v>
      </c>
      <c r="C829" s="2" t="s">
        <v>540</v>
      </c>
      <c r="D829" s="2" t="s">
        <v>541</v>
      </c>
      <c r="E829" s="2" t="s">
        <v>1182</v>
      </c>
      <c r="F829" s="2" t="s">
        <v>26</v>
      </c>
      <c r="G829" s="2">
        <v>333000</v>
      </c>
      <c r="H829" s="2">
        <v>13424933</v>
      </c>
      <c r="I829" s="15">
        <v>2.7083333333333334E-3</v>
      </c>
      <c r="J829" s="8">
        <v>234</v>
      </c>
      <c r="K829" s="9">
        <v>42112</v>
      </c>
      <c r="L829" s="2">
        <v>56000</v>
      </c>
      <c r="M829" s="2" t="s">
        <v>27</v>
      </c>
      <c r="N829" s="2" t="s">
        <v>28</v>
      </c>
      <c r="O829" s="2" t="s">
        <v>28</v>
      </c>
      <c r="P829" s="2">
        <v>0</v>
      </c>
      <c r="Q829" s="2">
        <v>18715</v>
      </c>
      <c r="R829" s="9">
        <v>44827</v>
      </c>
      <c r="S829" s="2">
        <v>1080</v>
      </c>
      <c r="T829" s="2">
        <v>50</v>
      </c>
      <c r="U829" s="2">
        <v>3</v>
      </c>
      <c r="V829" s="2" t="s">
        <v>29</v>
      </c>
      <c r="W829" s="2">
        <v>0</v>
      </c>
      <c r="X829" s="2" t="s">
        <v>311</v>
      </c>
      <c r="Y829" s="6" t="str" cm="1">
        <f t="array" ref="Y829">_xlfn.IFS(Table1[[#This Row],[Duration in Seconds]]&lt;120,"Very short",Table1[[#This Row],[Duration in Seconds]]&lt;360,"Short",Table1[[#This Row],[Duration in Seconds]]&lt;600,"Medium",Table1[[#This Row],[Duration in Seconds]]&lt;1800,"Long",Table1[[#This Row],[Duration in Seconds]]&gt;1800,"Very Long")</f>
        <v>Short</v>
      </c>
    </row>
    <row r="830" spans="1:25" x14ac:dyDescent="0.3">
      <c r="A830" s="18" t="s">
        <v>2811</v>
      </c>
      <c r="B830" s="54">
        <v>161909</v>
      </c>
      <c r="C830" s="21" t="s">
        <v>2812</v>
      </c>
      <c r="D830" s="21" t="s">
        <v>2813</v>
      </c>
      <c r="E830" s="21" t="s">
        <v>2814</v>
      </c>
      <c r="F830" s="21" t="s">
        <v>26</v>
      </c>
      <c r="G830" s="6">
        <v>511000</v>
      </c>
      <c r="H830" s="6">
        <v>74617877</v>
      </c>
      <c r="I830" s="15">
        <v>1.2037037037037035E-2</v>
      </c>
      <c r="J830" s="8">
        <v>1040</v>
      </c>
      <c r="K830" s="9">
        <v>44817</v>
      </c>
      <c r="L830" s="6">
        <v>6800</v>
      </c>
      <c r="M830" s="21" t="s">
        <v>2565</v>
      </c>
      <c r="N830" s="21" t="s">
        <v>29</v>
      </c>
      <c r="O830" s="21" t="s">
        <v>28</v>
      </c>
      <c r="P830" s="21">
        <v>1</v>
      </c>
      <c r="Q830" s="6">
        <v>144</v>
      </c>
      <c r="R830" s="9">
        <v>44824</v>
      </c>
      <c r="S830" s="6">
        <v>1080</v>
      </c>
      <c r="T830" s="6">
        <v>596</v>
      </c>
      <c r="U830" s="6">
        <v>25</v>
      </c>
      <c r="V830" s="21" t="s">
        <v>29</v>
      </c>
      <c r="W830" s="6">
        <v>0</v>
      </c>
      <c r="X830" s="2" t="s">
        <v>2835</v>
      </c>
      <c r="Y830" s="6" t="str" cm="1">
        <f t="array" ref="Y830">_xlfn.IFS(Table1[[#This Row],[Duration in Seconds]]&lt;120,"Very short",Table1[[#This Row],[Duration in Seconds]]&lt;360,"Short",Table1[[#This Row],[Duration in Seconds]]&lt;600,"Medium",Table1[[#This Row],[Duration in Seconds]]&lt;1800,"Long",Table1[[#This Row],[Duration in Seconds]]&gt;1800,"Very Long")</f>
        <v>Long</v>
      </c>
    </row>
    <row r="831" spans="1:25" x14ac:dyDescent="0.3">
      <c r="A831" s="18" t="s">
        <v>132</v>
      </c>
      <c r="B831" s="54">
        <v>1260992</v>
      </c>
      <c r="C831" s="2" t="s">
        <v>133</v>
      </c>
      <c r="D831" s="2" t="s">
        <v>134</v>
      </c>
      <c r="E831" s="2" t="s">
        <v>135</v>
      </c>
      <c r="F831" s="2" t="s">
        <v>86</v>
      </c>
      <c r="G831" s="2">
        <v>220000</v>
      </c>
      <c r="H831" s="2">
        <v>12243302</v>
      </c>
      <c r="I831" s="15">
        <v>1.1898148148148149E-2</v>
      </c>
      <c r="J831" s="8">
        <v>1028</v>
      </c>
      <c r="K831" s="9">
        <v>43971</v>
      </c>
      <c r="L831" s="2">
        <v>25000</v>
      </c>
      <c r="M831" s="2" t="s">
        <v>27</v>
      </c>
      <c r="N831" s="2" t="s">
        <v>29</v>
      </c>
      <c r="O831" s="2" t="s">
        <v>28</v>
      </c>
      <c r="P831" s="2">
        <v>3</v>
      </c>
      <c r="Q831" s="2">
        <v>1894</v>
      </c>
      <c r="R831" s="9">
        <v>44102</v>
      </c>
      <c r="S831" s="2">
        <v>1080</v>
      </c>
      <c r="T831" s="2">
        <v>1400</v>
      </c>
      <c r="U831" s="2">
        <v>18</v>
      </c>
      <c r="V831" s="2" t="s">
        <v>29</v>
      </c>
      <c r="W831" s="2">
        <v>0</v>
      </c>
      <c r="X831" s="2" t="s">
        <v>30</v>
      </c>
      <c r="Y831" s="6" t="str" cm="1">
        <f t="array" ref="Y831">_xlfn.IFS(Table1[[#This Row],[Duration in Seconds]]&lt;120,"Very short",Table1[[#This Row],[Duration in Seconds]]&lt;360,"Short",Table1[[#This Row],[Duration in Seconds]]&lt;600,"Medium",Table1[[#This Row],[Duration in Seconds]]&lt;1800,"Long",Table1[[#This Row],[Duration in Seconds]]&gt;1800,"Very Long")</f>
        <v>Long</v>
      </c>
    </row>
    <row r="832" spans="1:25" x14ac:dyDescent="0.3">
      <c r="A832" s="18" t="s">
        <v>2727</v>
      </c>
      <c r="B832" s="54">
        <v>95433</v>
      </c>
      <c r="C832" s="21" t="s">
        <v>2728</v>
      </c>
      <c r="D832" s="21" t="s">
        <v>2729</v>
      </c>
      <c r="E832" s="21" t="s">
        <v>2730</v>
      </c>
      <c r="F832" s="21" t="s">
        <v>26</v>
      </c>
      <c r="G832" s="6">
        <v>4690000</v>
      </c>
      <c r="H832" s="6">
        <v>461899439</v>
      </c>
      <c r="I832" s="17">
        <v>8.5069444444444437E-3</v>
      </c>
      <c r="J832" s="8">
        <v>735</v>
      </c>
      <c r="K832" s="9">
        <v>44817</v>
      </c>
      <c r="L832" s="6">
        <v>3600</v>
      </c>
      <c r="M832" s="21" t="s">
        <v>73</v>
      </c>
      <c r="N832" s="21" t="s">
        <v>29</v>
      </c>
      <c r="O832" s="21" t="s">
        <v>29</v>
      </c>
      <c r="P832" s="21">
        <v>1</v>
      </c>
      <c r="Q832" s="6">
        <v>147</v>
      </c>
      <c r="R832" s="9">
        <v>44824</v>
      </c>
      <c r="S832" s="6">
        <v>1080</v>
      </c>
      <c r="T832" s="6">
        <v>1032</v>
      </c>
      <c r="U832" s="6">
        <v>7</v>
      </c>
      <c r="V832" s="21" t="s">
        <v>29</v>
      </c>
      <c r="W832" s="6">
        <v>2</v>
      </c>
      <c r="X832" s="2" t="s">
        <v>2835</v>
      </c>
      <c r="Y832" s="6" t="str" cm="1">
        <f t="array" ref="Y832">_xlfn.IFS(Table1[[#This Row],[Duration in Seconds]]&lt;120,"Very short",Table1[[#This Row],[Duration in Seconds]]&lt;360,"Short",Table1[[#This Row],[Duration in Seconds]]&lt;600,"Medium",Table1[[#This Row],[Duration in Seconds]]&lt;1800,"Long",Table1[[#This Row],[Duration in Seconds]]&gt;1800,"Very Long")</f>
        <v>Long</v>
      </c>
    </row>
    <row r="833" spans="1:25" x14ac:dyDescent="0.3">
      <c r="A833" s="18" t="s">
        <v>245</v>
      </c>
      <c r="B833" s="54">
        <v>5684</v>
      </c>
      <c r="C833" s="2" t="s">
        <v>246</v>
      </c>
      <c r="D833" s="2" t="s">
        <v>247</v>
      </c>
      <c r="E833" s="2" t="s">
        <v>248</v>
      </c>
      <c r="F833" s="2" t="s">
        <v>54</v>
      </c>
      <c r="G833" s="2">
        <v>163000</v>
      </c>
      <c r="H833" s="2">
        <v>19809968</v>
      </c>
      <c r="I833" s="15">
        <v>2.8819444444444443E-2</v>
      </c>
      <c r="J833" s="8">
        <v>2490</v>
      </c>
      <c r="K833" s="9">
        <v>44845</v>
      </c>
      <c r="L833" s="2">
        <v>18</v>
      </c>
      <c r="M833" s="2" t="s">
        <v>27</v>
      </c>
      <c r="N833" s="2" t="s">
        <v>29</v>
      </c>
      <c r="O833" s="2" t="s">
        <v>28</v>
      </c>
      <c r="P833" s="2">
        <v>3</v>
      </c>
      <c r="Q833" s="2">
        <v>1</v>
      </c>
      <c r="R833" s="9">
        <v>44831</v>
      </c>
      <c r="S833" s="2">
        <v>1080</v>
      </c>
      <c r="T833" s="2">
        <v>3600</v>
      </c>
      <c r="U833" s="2">
        <v>20</v>
      </c>
      <c r="V833" s="2" t="s">
        <v>29</v>
      </c>
      <c r="W833" s="2">
        <v>0</v>
      </c>
      <c r="X833" s="2" t="s">
        <v>30</v>
      </c>
      <c r="Y833" s="6" t="str" cm="1">
        <f t="array" ref="Y833">_xlfn.IFS(Table1[[#This Row],[Duration in Seconds]]&lt;120,"Very short",Table1[[#This Row],[Duration in Seconds]]&lt;360,"Short",Table1[[#This Row],[Duration in Seconds]]&lt;600,"Medium",Table1[[#This Row],[Duration in Seconds]]&lt;1800,"Long",Table1[[#This Row],[Duration in Seconds]]&gt;1800,"Very Long")</f>
        <v>Very Long</v>
      </c>
    </row>
    <row r="834" spans="1:25" x14ac:dyDescent="0.3">
      <c r="A834" s="18" t="s">
        <v>69</v>
      </c>
      <c r="B834" s="54">
        <v>40554502</v>
      </c>
      <c r="C834" s="2" t="s">
        <v>70</v>
      </c>
      <c r="D834" s="2" t="s">
        <v>71</v>
      </c>
      <c r="E834" s="2" t="s">
        <v>72</v>
      </c>
      <c r="F834" s="2" t="s">
        <v>54</v>
      </c>
      <c r="G834" s="2">
        <v>4450000</v>
      </c>
      <c r="H834" s="2">
        <v>1254542963</v>
      </c>
      <c r="I834" s="15">
        <v>5.3240740740740744E-4</v>
      </c>
      <c r="J834" s="8">
        <v>46</v>
      </c>
      <c r="K834" s="9">
        <v>43650</v>
      </c>
      <c r="L834" s="2">
        <v>11000</v>
      </c>
      <c r="M834" s="2" t="s">
        <v>73</v>
      </c>
      <c r="N834" s="2" t="s">
        <v>29</v>
      </c>
      <c r="O834" s="2" t="s">
        <v>28</v>
      </c>
      <c r="P834" s="2">
        <v>1</v>
      </c>
      <c r="Q834" s="2">
        <v>1567</v>
      </c>
      <c r="R834" s="9">
        <v>44467</v>
      </c>
      <c r="S834" s="2">
        <v>1080</v>
      </c>
      <c r="T834" s="2">
        <v>31000</v>
      </c>
      <c r="U834" s="2">
        <v>150</v>
      </c>
      <c r="V834" s="2" t="s">
        <v>29</v>
      </c>
      <c r="W834" s="2">
        <v>0</v>
      </c>
      <c r="X834" s="2" t="s">
        <v>30</v>
      </c>
      <c r="Y834" s="6" t="str" cm="1">
        <f t="array" ref="Y834">_xlfn.IFS(Table1[[#This Row],[Duration in Seconds]]&lt;120,"Very short",Table1[[#This Row],[Duration in Seconds]]&lt;360,"Short",Table1[[#This Row],[Duration in Seconds]]&lt;600,"Medium",Table1[[#This Row],[Duration in Seconds]]&lt;1800,"Long",Table1[[#This Row],[Duration in Seconds]]&gt;1800,"Very Long")</f>
        <v>Very short</v>
      </c>
    </row>
    <row r="835" spans="1:25" x14ac:dyDescent="0.3">
      <c r="A835" s="18" t="s">
        <v>2867</v>
      </c>
      <c r="B835" s="54">
        <v>94974</v>
      </c>
      <c r="C835" s="2" t="s">
        <v>2868</v>
      </c>
      <c r="D835" s="2" t="s">
        <v>2863</v>
      </c>
      <c r="E835" s="2" t="s">
        <v>2864</v>
      </c>
      <c r="F835" s="2" t="s">
        <v>2852</v>
      </c>
      <c r="G835" s="2">
        <v>1960000</v>
      </c>
      <c r="H835" s="2">
        <v>5183991691</v>
      </c>
      <c r="I835" s="15">
        <v>9.7222222222222209E-4</v>
      </c>
      <c r="J835" s="8">
        <v>84</v>
      </c>
      <c r="K835" s="9">
        <v>44817</v>
      </c>
      <c r="L835" s="2">
        <v>4300</v>
      </c>
      <c r="M835" s="2" t="s">
        <v>27</v>
      </c>
      <c r="N835" s="2" t="s">
        <v>28</v>
      </c>
      <c r="O835" s="2" t="s">
        <v>28</v>
      </c>
      <c r="P835" s="2">
        <v>0</v>
      </c>
      <c r="Q835" s="2">
        <v>303</v>
      </c>
      <c r="R835" s="9">
        <v>44823</v>
      </c>
      <c r="S835" s="2">
        <v>1080</v>
      </c>
      <c r="T835" s="2">
        <v>8061</v>
      </c>
      <c r="U835" s="2">
        <v>185</v>
      </c>
      <c r="V835" s="2" t="s">
        <v>29</v>
      </c>
      <c r="W835" s="2">
        <v>0</v>
      </c>
      <c r="X835" s="2" t="s">
        <v>2973</v>
      </c>
      <c r="Y835" s="6" t="str" cm="1">
        <f t="array" ref="Y835">_xlfn.IFS(Table1[[#This Row],[Duration in Seconds]]&lt;120,"Very short",Table1[[#This Row],[Duration in Seconds]]&lt;360,"Short",Table1[[#This Row],[Duration in Seconds]]&lt;600,"Medium",Table1[[#This Row],[Duration in Seconds]]&lt;1800,"Long",Table1[[#This Row],[Duration in Seconds]]&gt;1800,"Very Long")</f>
        <v>Very short</v>
      </c>
    </row>
    <row r="836" spans="1:25" x14ac:dyDescent="0.3">
      <c r="A836" s="18" t="s">
        <v>95</v>
      </c>
      <c r="B836" s="54">
        <v>602667</v>
      </c>
      <c r="C836" s="2" t="s">
        <v>96</v>
      </c>
      <c r="D836" s="2" t="s">
        <v>97</v>
      </c>
      <c r="E836" s="2" t="s">
        <v>98</v>
      </c>
      <c r="F836" s="2" t="s">
        <v>26</v>
      </c>
      <c r="G836" s="2">
        <v>138000</v>
      </c>
      <c r="H836" s="2">
        <v>5153946</v>
      </c>
      <c r="I836" s="15">
        <v>1.3865740740740739E-2</v>
      </c>
      <c r="J836" s="8">
        <v>1198</v>
      </c>
      <c r="K836" s="9">
        <v>43869</v>
      </c>
      <c r="L836" s="2">
        <v>49000</v>
      </c>
      <c r="M836" s="2" t="s">
        <v>39</v>
      </c>
      <c r="N836" s="2" t="s">
        <v>28</v>
      </c>
      <c r="O836" s="2" t="s">
        <v>28</v>
      </c>
      <c r="P836" s="2">
        <v>3</v>
      </c>
      <c r="Q836" s="2">
        <v>17217</v>
      </c>
      <c r="R836" s="9">
        <v>44820</v>
      </c>
      <c r="S836" s="2">
        <v>720</v>
      </c>
      <c r="T836" s="2">
        <v>980</v>
      </c>
      <c r="U836" s="2">
        <v>21</v>
      </c>
      <c r="V836" s="2" t="s">
        <v>29</v>
      </c>
      <c r="W836" s="2">
        <v>1</v>
      </c>
      <c r="X836" s="2" t="s">
        <v>30</v>
      </c>
      <c r="Y836" s="6" t="str" cm="1">
        <f t="array" ref="Y836">_xlfn.IFS(Table1[[#This Row],[Duration in Seconds]]&lt;120,"Very short",Table1[[#This Row],[Duration in Seconds]]&lt;360,"Short",Table1[[#This Row],[Duration in Seconds]]&lt;600,"Medium",Table1[[#This Row],[Duration in Seconds]]&lt;1800,"Long",Table1[[#This Row],[Duration in Seconds]]&gt;1800,"Very Long")</f>
        <v>Long</v>
      </c>
    </row>
    <row r="837" spans="1:25" x14ac:dyDescent="0.3">
      <c r="A837" s="18" t="s">
        <v>219</v>
      </c>
      <c r="B837" s="54">
        <v>9740622</v>
      </c>
      <c r="C837" s="2" t="s">
        <v>220</v>
      </c>
      <c r="D837" s="2" t="s">
        <v>217</v>
      </c>
      <c r="E837" s="2" t="s">
        <v>218</v>
      </c>
      <c r="F837" s="2" t="s">
        <v>54</v>
      </c>
      <c r="G837" s="2">
        <v>436000</v>
      </c>
      <c r="H837" s="2">
        <v>50159382</v>
      </c>
      <c r="I837" s="15">
        <v>9.6064814814814808E-4</v>
      </c>
      <c r="J837" s="8">
        <v>83</v>
      </c>
      <c r="K837" s="9">
        <v>44481</v>
      </c>
      <c r="L837" s="2">
        <v>390000</v>
      </c>
      <c r="M837" s="2" t="s">
        <v>39</v>
      </c>
      <c r="N837" s="2" t="s">
        <v>28</v>
      </c>
      <c r="O837" s="2" t="s">
        <v>28</v>
      </c>
      <c r="P837" s="2">
        <v>0</v>
      </c>
      <c r="Q837" s="2">
        <v>8100</v>
      </c>
      <c r="R837" s="9">
        <v>44616</v>
      </c>
      <c r="S837" s="2">
        <v>1080</v>
      </c>
      <c r="T837" s="2">
        <v>42</v>
      </c>
      <c r="U837" s="2">
        <v>2</v>
      </c>
      <c r="V837" s="2" t="s">
        <v>29</v>
      </c>
      <c r="W837" s="2">
        <v>0</v>
      </c>
      <c r="X837" s="2" t="s">
        <v>30</v>
      </c>
      <c r="Y837" s="6" t="str" cm="1">
        <f t="array" ref="Y837">_xlfn.IFS(Table1[[#This Row],[Duration in Seconds]]&lt;120,"Very short",Table1[[#This Row],[Duration in Seconds]]&lt;360,"Short",Table1[[#This Row],[Duration in Seconds]]&lt;600,"Medium",Table1[[#This Row],[Duration in Seconds]]&lt;1800,"Long",Table1[[#This Row],[Duration in Seconds]]&gt;1800,"Very Long")</f>
        <v>Very short</v>
      </c>
    </row>
    <row r="838" spans="1:25" x14ac:dyDescent="0.3">
      <c r="A838" s="18" t="s">
        <v>2875</v>
      </c>
      <c r="B838" s="54">
        <v>31519</v>
      </c>
      <c r="C838" s="2" t="s">
        <v>2876</v>
      </c>
      <c r="D838" s="2" t="s">
        <v>2749</v>
      </c>
      <c r="E838" s="2" t="s">
        <v>2750</v>
      </c>
      <c r="F838" s="2" t="s">
        <v>26</v>
      </c>
      <c r="G838" s="2">
        <v>437000</v>
      </c>
      <c r="H838" s="2">
        <v>40888565</v>
      </c>
      <c r="I838" s="15">
        <v>5.185185185185185E-3</v>
      </c>
      <c r="J838" s="8">
        <v>448</v>
      </c>
      <c r="K838" s="9">
        <v>44817</v>
      </c>
      <c r="L838" s="2">
        <v>2000</v>
      </c>
      <c r="M838" s="2" t="s">
        <v>2565</v>
      </c>
      <c r="N838" s="2" t="s">
        <v>29</v>
      </c>
      <c r="O838" s="2" t="s">
        <v>28</v>
      </c>
      <c r="P838" s="2">
        <v>0</v>
      </c>
      <c r="Q838" s="2">
        <v>197</v>
      </c>
      <c r="R838" s="9">
        <v>44820</v>
      </c>
      <c r="S838" s="2">
        <v>2160</v>
      </c>
      <c r="T838" s="2">
        <v>452</v>
      </c>
      <c r="U838" s="2">
        <v>14</v>
      </c>
      <c r="V838" s="2" t="s">
        <v>29</v>
      </c>
      <c r="W838" s="2">
        <v>2</v>
      </c>
      <c r="X838" s="2" t="s">
        <v>2973</v>
      </c>
      <c r="Y838" s="6" t="str" cm="1">
        <f t="array" ref="Y838">_xlfn.IFS(Table1[[#This Row],[Duration in Seconds]]&lt;120,"Very short",Table1[[#This Row],[Duration in Seconds]]&lt;360,"Short",Table1[[#This Row],[Duration in Seconds]]&lt;600,"Medium",Table1[[#This Row],[Duration in Seconds]]&lt;1800,"Long",Table1[[#This Row],[Duration in Seconds]]&gt;1800,"Very Long")</f>
        <v>Medium</v>
      </c>
    </row>
    <row r="839" spans="1:25" x14ac:dyDescent="0.3">
      <c r="A839" s="18" t="s">
        <v>287</v>
      </c>
      <c r="B839" s="54">
        <v>3644897</v>
      </c>
      <c r="C839" s="2" t="s">
        <v>288</v>
      </c>
      <c r="D839" s="2" t="s">
        <v>289</v>
      </c>
      <c r="E839" s="2" t="s">
        <v>290</v>
      </c>
      <c r="F839" s="2" t="s">
        <v>54</v>
      </c>
      <c r="G839" s="2">
        <v>6870000</v>
      </c>
      <c r="H839" s="2">
        <v>3238171765</v>
      </c>
      <c r="I839" s="15">
        <v>5.4976851851851853E-3</v>
      </c>
      <c r="J839" s="8">
        <v>475</v>
      </c>
      <c r="K839" s="9">
        <v>44667</v>
      </c>
      <c r="L839" s="2">
        <v>51000</v>
      </c>
      <c r="M839" s="2" t="s">
        <v>27</v>
      </c>
      <c r="N839" s="2" t="s">
        <v>28</v>
      </c>
      <c r="O839" s="2" t="s">
        <v>28</v>
      </c>
      <c r="P839" s="2">
        <v>3</v>
      </c>
      <c r="Q839" s="2">
        <v>7358</v>
      </c>
      <c r="R839" s="9">
        <v>44831</v>
      </c>
      <c r="S839" s="2">
        <v>1080</v>
      </c>
      <c r="T839" s="2">
        <v>82000</v>
      </c>
      <c r="U839" s="2">
        <v>151</v>
      </c>
      <c r="V839" s="2" t="s">
        <v>28</v>
      </c>
      <c r="W839" s="2">
        <v>8</v>
      </c>
      <c r="X839" s="2" t="s">
        <v>30</v>
      </c>
      <c r="Y839" s="6" t="str" cm="1">
        <f t="array" ref="Y839">_xlfn.IFS(Table1[[#This Row],[Duration in Seconds]]&lt;120,"Very short",Table1[[#This Row],[Duration in Seconds]]&lt;360,"Short",Table1[[#This Row],[Duration in Seconds]]&lt;600,"Medium",Table1[[#This Row],[Duration in Seconds]]&lt;1800,"Long",Table1[[#This Row],[Duration in Seconds]]&gt;1800,"Very Long")</f>
        <v>Medium</v>
      </c>
    </row>
    <row r="840" spans="1:25" x14ac:dyDescent="0.3">
      <c r="A840" s="18" t="s">
        <v>463</v>
      </c>
      <c r="B840" s="54">
        <v>105490591</v>
      </c>
      <c r="C840" s="2" t="s">
        <v>464</v>
      </c>
      <c r="D840" s="2" t="s">
        <v>465</v>
      </c>
      <c r="E840" s="2" t="s">
        <v>466</v>
      </c>
      <c r="F840" s="2" t="s">
        <v>26</v>
      </c>
      <c r="G840" s="2">
        <v>15100000</v>
      </c>
      <c r="H840" s="2">
        <v>2927451583</v>
      </c>
      <c r="I840" s="15">
        <v>4.4328703703703709E-3</v>
      </c>
      <c r="J840" s="8">
        <v>383</v>
      </c>
      <c r="K840" s="9">
        <v>42306</v>
      </c>
      <c r="L840" s="2">
        <v>209000</v>
      </c>
      <c r="M840" s="2" t="s">
        <v>27</v>
      </c>
      <c r="N840" s="2" t="s">
        <v>28</v>
      </c>
      <c r="O840" s="2" t="s">
        <v>28</v>
      </c>
      <c r="P840" s="2">
        <v>0</v>
      </c>
      <c r="Q840" s="2">
        <v>12090</v>
      </c>
      <c r="R840" s="9">
        <v>44827</v>
      </c>
      <c r="S840" s="2">
        <v>1080</v>
      </c>
      <c r="T840" s="2">
        <v>2200</v>
      </c>
      <c r="U840" s="2">
        <v>23</v>
      </c>
      <c r="V840" s="2" t="s">
        <v>29</v>
      </c>
      <c r="W840" s="2">
        <v>7</v>
      </c>
      <c r="X840" s="2" t="s">
        <v>311</v>
      </c>
      <c r="Y840" s="6" t="str" cm="1">
        <f t="array" ref="Y840">_xlfn.IFS(Table1[[#This Row],[Duration in Seconds]]&lt;120,"Very short",Table1[[#This Row],[Duration in Seconds]]&lt;360,"Short",Table1[[#This Row],[Duration in Seconds]]&lt;600,"Medium",Table1[[#This Row],[Duration in Seconds]]&lt;1800,"Long",Table1[[#This Row],[Duration in Seconds]]&gt;1800,"Very Long")</f>
        <v>Medium</v>
      </c>
    </row>
    <row r="841" spans="1:25" x14ac:dyDescent="0.3">
      <c r="A841" s="18" t="s">
        <v>2088</v>
      </c>
      <c r="B841" s="54">
        <v>112122</v>
      </c>
      <c r="C841" s="2" t="s">
        <v>3140</v>
      </c>
      <c r="D841" s="2" t="s">
        <v>2089</v>
      </c>
      <c r="E841" s="2" t="s">
        <v>2090</v>
      </c>
      <c r="F841" s="2" t="s">
        <v>26</v>
      </c>
      <c r="G841" s="2">
        <v>380000</v>
      </c>
      <c r="H841" s="6">
        <v>25645698</v>
      </c>
      <c r="I841" s="15">
        <v>3.4722222222222224E-4</v>
      </c>
      <c r="J841" s="8">
        <v>30</v>
      </c>
      <c r="K841" s="22">
        <v>44758</v>
      </c>
      <c r="L841" s="2">
        <v>38000</v>
      </c>
      <c r="M841" s="2" t="s">
        <v>73</v>
      </c>
      <c r="N841" s="2" t="s">
        <v>28</v>
      </c>
      <c r="O841" s="2" t="s">
        <v>28</v>
      </c>
      <c r="P841" s="2">
        <v>2</v>
      </c>
      <c r="Q841" s="2">
        <v>4200</v>
      </c>
      <c r="R841" s="9">
        <v>44827</v>
      </c>
      <c r="S841" s="2">
        <v>1080</v>
      </c>
      <c r="T841" s="2">
        <v>221</v>
      </c>
      <c r="U841" s="2">
        <v>6</v>
      </c>
      <c r="V841" s="2" t="s">
        <v>28</v>
      </c>
      <c r="W841" s="2">
        <v>2</v>
      </c>
      <c r="X841" s="2" t="s">
        <v>2195</v>
      </c>
      <c r="Y841" s="6" t="str" cm="1">
        <f t="array" ref="Y841">_xlfn.IFS(Table1[[#This Row],[Duration in Seconds]]&lt;120,"Very short",Table1[[#This Row],[Duration in Seconds]]&lt;360,"Short",Table1[[#This Row],[Duration in Seconds]]&lt;600,"Medium",Table1[[#This Row],[Duration in Seconds]]&lt;1800,"Long",Table1[[#This Row],[Duration in Seconds]]&gt;1800,"Very Long")</f>
        <v>Very short</v>
      </c>
    </row>
    <row r="842" spans="1:25" x14ac:dyDescent="0.3">
      <c r="A842" s="18" t="s">
        <v>434</v>
      </c>
      <c r="B842" s="54">
        <v>4166563</v>
      </c>
      <c r="C842" s="2" t="s">
        <v>435</v>
      </c>
      <c r="D842" s="2" t="s">
        <v>436</v>
      </c>
      <c r="E842" s="2" t="s">
        <v>437</v>
      </c>
      <c r="F842" s="2" t="s">
        <v>26</v>
      </c>
      <c r="G842" s="2">
        <v>428000</v>
      </c>
      <c r="H842" s="2">
        <v>36583202</v>
      </c>
      <c r="I842" s="15">
        <v>1.5578703703703704E-2</v>
      </c>
      <c r="J842" s="8">
        <v>1346</v>
      </c>
      <c r="K842" s="9">
        <v>44184</v>
      </c>
      <c r="L842" s="2">
        <v>150000</v>
      </c>
      <c r="M842" s="2" t="s">
        <v>27</v>
      </c>
      <c r="N842" s="2" t="s">
        <v>28</v>
      </c>
      <c r="O842" s="2" t="s">
        <v>28</v>
      </c>
      <c r="P842" s="2">
        <v>0</v>
      </c>
      <c r="Q842" s="2">
        <v>17765</v>
      </c>
      <c r="R842" s="9">
        <v>44827</v>
      </c>
      <c r="S842" s="2">
        <v>1080</v>
      </c>
      <c r="T842" s="2">
        <v>1000</v>
      </c>
      <c r="U842" s="2">
        <v>17</v>
      </c>
      <c r="V842" s="2" t="s">
        <v>29</v>
      </c>
      <c r="W842" s="2">
        <v>4</v>
      </c>
      <c r="X842" s="2" t="s">
        <v>311</v>
      </c>
      <c r="Y842" s="6" t="str" cm="1">
        <f t="array" ref="Y842">_xlfn.IFS(Table1[[#This Row],[Duration in Seconds]]&lt;120,"Very short",Table1[[#This Row],[Duration in Seconds]]&lt;360,"Short",Table1[[#This Row],[Duration in Seconds]]&lt;600,"Medium",Table1[[#This Row],[Duration in Seconds]]&lt;1800,"Long",Table1[[#This Row],[Duration in Seconds]]&gt;1800,"Very Long")</f>
        <v>Long</v>
      </c>
    </row>
    <row r="843" spans="1:25" x14ac:dyDescent="0.3">
      <c r="A843" s="18" t="s">
        <v>2042</v>
      </c>
      <c r="B843" s="54">
        <v>3043609</v>
      </c>
      <c r="C843" s="2" t="s">
        <v>2043</v>
      </c>
      <c r="D843" s="2" t="s">
        <v>2044</v>
      </c>
      <c r="E843" s="2" t="s">
        <v>2045</v>
      </c>
      <c r="F843" s="2" t="s">
        <v>26</v>
      </c>
      <c r="G843" s="2">
        <v>2180000</v>
      </c>
      <c r="H843" s="6">
        <v>138914932</v>
      </c>
      <c r="I843" s="15">
        <v>1.3333333333333334E-2</v>
      </c>
      <c r="J843" s="8">
        <v>1152</v>
      </c>
      <c r="K843" s="22">
        <v>44215</v>
      </c>
      <c r="L843" s="2">
        <v>137602</v>
      </c>
      <c r="M843" s="2" t="s">
        <v>73</v>
      </c>
      <c r="N843" s="2" t="s">
        <v>29</v>
      </c>
      <c r="O843" s="2" t="s">
        <v>28</v>
      </c>
      <c r="P843" s="2">
        <v>1</v>
      </c>
      <c r="Q843" s="2">
        <v>13000</v>
      </c>
      <c r="R843" s="9">
        <v>44827</v>
      </c>
      <c r="S843" s="2">
        <v>1080</v>
      </c>
      <c r="T843" s="2">
        <v>705</v>
      </c>
      <c r="U843" s="2">
        <v>42</v>
      </c>
      <c r="V843" s="2" t="s">
        <v>29</v>
      </c>
      <c r="W843" s="2">
        <v>1</v>
      </c>
      <c r="X843" s="2" t="s">
        <v>2195</v>
      </c>
      <c r="Y843" s="6" t="str" cm="1">
        <f t="array" ref="Y843">_xlfn.IFS(Table1[[#This Row],[Duration in Seconds]]&lt;120,"Very short",Table1[[#This Row],[Duration in Seconds]]&lt;360,"Short",Table1[[#This Row],[Duration in Seconds]]&lt;600,"Medium",Table1[[#This Row],[Duration in Seconds]]&lt;1800,"Long",Table1[[#This Row],[Duration in Seconds]]&gt;1800,"Very Long")</f>
        <v>Long</v>
      </c>
    </row>
    <row r="844" spans="1:25" x14ac:dyDescent="0.3">
      <c r="A844" s="18" t="s">
        <v>2719</v>
      </c>
      <c r="B844" s="54">
        <v>4105352</v>
      </c>
      <c r="C844" s="21" t="s">
        <v>2720</v>
      </c>
      <c r="D844" s="21" t="s">
        <v>2721</v>
      </c>
      <c r="E844" s="21" t="s">
        <v>2722</v>
      </c>
      <c r="F844" s="21" t="s">
        <v>26</v>
      </c>
      <c r="G844" s="6">
        <v>11600000</v>
      </c>
      <c r="H844" s="6">
        <v>1925268338</v>
      </c>
      <c r="I844" s="17">
        <v>7.8356481481481489E-3</v>
      </c>
      <c r="J844" s="8">
        <v>677</v>
      </c>
      <c r="K844" s="9">
        <v>44819</v>
      </c>
      <c r="L844" s="6">
        <v>103000</v>
      </c>
      <c r="M844" s="21" t="s">
        <v>27</v>
      </c>
      <c r="N844" s="21" t="s">
        <v>29</v>
      </c>
      <c r="O844" s="21" t="s">
        <v>28</v>
      </c>
      <c r="P844" s="21">
        <v>0</v>
      </c>
      <c r="Q844" s="6">
        <v>8400</v>
      </c>
      <c r="R844" s="9">
        <v>44826</v>
      </c>
      <c r="S844" s="6">
        <v>2160</v>
      </c>
      <c r="T844" s="6">
        <v>1448</v>
      </c>
      <c r="U844" s="6">
        <v>19</v>
      </c>
      <c r="V844" s="21" t="s">
        <v>29</v>
      </c>
      <c r="W844" s="6">
        <v>0</v>
      </c>
      <c r="X844" s="2" t="s">
        <v>2835</v>
      </c>
      <c r="Y844" s="6" t="str" cm="1">
        <f t="array" ref="Y844">_xlfn.IFS(Table1[[#This Row],[Duration in Seconds]]&lt;120,"Very short",Table1[[#This Row],[Duration in Seconds]]&lt;360,"Short",Table1[[#This Row],[Duration in Seconds]]&lt;600,"Medium",Table1[[#This Row],[Duration in Seconds]]&lt;1800,"Long",Table1[[#This Row],[Duration in Seconds]]&gt;1800,"Very Long")</f>
        <v>Long</v>
      </c>
    </row>
    <row r="845" spans="1:25" x14ac:dyDescent="0.3">
      <c r="A845" s="18" t="s">
        <v>2621</v>
      </c>
      <c r="B845" s="54">
        <v>24316</v>
      </c>
      <c r="C845" s="21" t="s">
        <v>2622</v>
      </c>
      <c r="D845" s="21" t="s">
        <v>2623</v>
      </c>
      <c r="E845" s="21" t="s">
        <v>2624</v>
      </c>
      <c r="F845" s="21" t="s">
        <v>26</v>
      </c>
      <c r="G845" s="6">
        <v>108000</v>
      </c>
      <c r="H845" s="6">
        <v>5738229</v>
      </c>
      <c r="I845" s="15">
        <v>2.0034722222222221E-2</v>
      </c>
      <c r="J845" s="8">
        <v>1731</v>
      </c>
      <c r="K845" s="9">
        <v>44821</v>
      </c>
      <c r="L845" s="6">
        <v>548</v>
      </c>
      <c r="M845" s="21" t="s">
        <v>27</v>
      </c>
      <c r="N845" s="21" t="s">
        <v>29</v>
      </c>
      <c r="O845" s="21" t="s">
        <v>29</v>
      </c>
      <c r="P845" s="21">
        <v>1</v>
      </c>
      <c r="Q845" s="6">
        <v>39</v>
      </c>
      <c r="R845" s="9">
        <v>44827</v>
      </c>
      <c r="S845" s="6">
        <v>1080</v>
      </c>
      <c r="T845" s="6">
        <v>230</v>
      </c>
      <c r="U845" s="6">
        <v>4</v>
      </c>
      <c r="V845" s="21" t="s">
        <v>29</v>
      </c>
      <c r="W845" s="6">
        <v>5</v>
      </c>
      <c r="X845" s="2" t="s">
        <v>2835</v>
      </c>
      <c r="Y845" s="6" t="str" cm="1">
        <f t="array" ref="Y845">_xlfn.IFS(Table1[[#This Row],[Duration in Seconds]]&lt;120,"Very short",Table1[[#This Row],[Duration in Seconds]]&lt;360,"Short",Table1[[#This Row],[Duration in Seconds]]&lt;600,"Medium",Table1[[#This Row],[Duration in Seconds]]&lt;1800,"Long",Table1[[#This Row],[Duration in Seconds]]&gt;1800,"Very Long")</f>
        <v>Long</v>
      </c>
    </row>
    <row r="846" spans="1:25" x14ac:dyDescent="0.3">
      <c r="A846" s="18" t="s">
        <v>366</v>
      </c>
      <c r="B846" s="54">
        <v>4925529</v>
      </c>
      <c r="C846" s="2" t="s">
        <v>367</v>
      </c>
      <c r="D846" s="2" t="s">
        <v>368</v>
      </c>
      <c r="E846" s="2" t="s">
        <v>369</v>
      </c>
      <c r="F846" s="2" t="s">
        <v>26</v>
      </c>
      <c r="G846" s="2">
        <v>2540000</v>
      </c>
      <c r="H846" s="2">
        <v>302841642</v>
      </c>
      <c r="I846" s="15">
        <v>1.3032407407407407E-2</v>
      </c>
      <c r="J846" s="8">
        <v>1126</v>
      </c>
      <c r="K846" s="9">
        <v>44455</v>
      </c>
      <c r="L846" s="2">
        <v>341000</v>
      </c>
      <c r="M846" s="2" t="s">
        <v>73</v>
      </c>
      <c r="N846" s="2" t="s">
        <v>29</v>
      </c>
      <c r="O846" s="2" t="s">
        <v>28</v>
      </c>
      <c r="P846" s="2">
        <v>0</v>
      </c>
      <c r="Q846" s="2">
        <v>3183</v>
      </c>
      <c r="R846" s="9">
        <v>44827</v>
      </c>
      <c r="S846" s="2">
        <v>1080</v>
      </c>
      <c r="T846" s="2">
        <v>586</v>
      </c>
      <c r="U846" s="2">
        <v>12</v>
      </c>
      <c r="V846" s="2" t="s">
        <v>29</v>
      </c>
      <c r="W846" s="2">
        <v>1</v>
      </c>
      <c r="X846" s="2" t="s">
        <v>311</v>
      </c>
      <c r="Y846" s="6" t="str" cm="1">
        <f t="array" ref="Y846">_xlfn.IFS(Table1[[#This Row],[Duration in Seconds]]&lt;120,"Very short",Table1[[#This Row],[Duration in Seconds]]&lt;360,"Short",Table1[[#This Row],[Duration in Seconds]]&lt;600,"Medium",Table1[[#This Row],[Duration in Seconds]]&lt;1800,"Long",Table1[[#This Row],[Duration in Seconds]]&gt;1800,"Very Long")</f>
        <v>Long</v>
      </c>
    </row>
    <row r="847" spans="1:25" x14ac:dyDescent="0.3">
      <c r="A847" s="18" t="s">
        <v>2981</v>
      </c>
      <c r="B847" s="54">
        <v>2600221</v>
      </c>
      <c r="C847" s="2" t="s">
        <v>1245</v>
      </c>
      <c r="D847" s="2" t="s">
        <v>1246</v>
      </c>
      <c r="E847" s="2" t="s">
        <v>1247</v>
      </c>
      <c r="F847" s="2" t="s">
        <v>54</v>
      </c>
      <c r="G847" s="6">
        <v>225000000</v>
      </c>
      <c r="H847" s="6">
        <v>202297027307</v>
      </c>
      <c r="I847" s="15">
        <v>2.8935185185185188E-3</v>
      </c>
      <c r="J847" s="8">
        <v>250</v>
      </c>
      <c r="K847" s="9">
        <v>44658</v>
      </c>
      <c r="L847" s="6">
        <v>48000</v>
      </c>
      <c r="M847" s="2" t="s">
        <v>73</v>
      </c>
      <c r="N847" s="2" t="s">
        <v>29</v>
      </c>
      <c r="O847" s="2" t="s">
        <v>28</v>
      </c>
      <c r="P847" s="2">
        <v>1</v>
      </c>
      <c r="Q847" s="6">
        <v>666</v>
      </c>
      <c r="R847" s="9">
        <v>44825</v>
      </c>
      <c r="S847" s="2">
        <v>2160</v>
      </c>
      <c r="T847" s="6">
        <v>17489</v>
      </c>
      <c r="U847" s="6">
        <v>795</v>
      </c>
      <c r="V847" s="2" t="s">
        <v>29</v>
      </c>
      <c r="W847" s="2">
        <v>15</v>
      </c>
      <c r="X847" s="2" t="s">
        <v>1425</v>
      </c>
      <c r="Y847" s="6" t="str" cm="1">
        <f t="array" ref="Y847">_xlfn.IFS(Table1[[#This Row],[Duration in Seconds]]&lt;120,"Very short",Table1[[#This Row],[Duration in Seconds]]&lt;360,"Short",Table1[[#This Row],[Duration in Seconds]]&lt;600,"Medium",Table1[[#This Row],[Duration in Seconds]]&lt;1800,"Long",Table1[[#This Row],[Duration in Seconds]]&gt;1800,"Very Long")</f>
        <v>Short</v>
      </c>
    </row>
    <row r="848" spans="1:25" x14ac:dyDescent="0.3">
      <c r="A848" s="18" t="s">
        <v>2663</v>
      </c>
      <c r="B848" s="54">
        <v>263087</v>
      </c>
      <c r="C848" s="21" t="s">
        <v>2664</v>
      </c>
      <c r="D848" s="21" t="s">
        <v>2665</v>
      </c>
      <c r="E848" s="21" t="s">
        <v>2666</v>
      </c>
      <c r="F848" s="21" t="s">
        <v>26</v>
      </c>
      <c r="G848" s="6">
        <v>3240000</v>
      </c>
      <c r="H848" s="6">
        <v>616172107</v>
      </c>
      <c r="I848" s="15">
        <v>1.087962962962963E-2</v>
      </c>
      <c r="J848" s="8">
        <v>940</v>
      </c>
      <c r="K848" s="9">
        <v>44812</v>
      </c>
      <c r="L848" s="6">
        <v>21000</v>
      </c>
      <c r="M848" s="21" t="s">
        <v>73</v>
      </c>
      <c r="N848" s="21" t="s">
        <v>29</v>
      </c>
      <c r="O848" s="21" t="s">
        <v>29</v>
      </c>
      <c r="P848" s="21">
        <v>0</v>
      </c>
      <c r="Q848" s="6">
        <v>985</v>
      </c>
      <c r="R848" s="9">
        <v>44828</v>
      </c>
      <c r="S848" s="6">
        <v>1080</v>
      </c>
      <c r="T848" s="6">
        <v>1244</v>
      </c>
      <c r="U848" s="6">
        <v>44</v>
      </c>
      <c r="V848" s="21" t="s">
        <v>29</v>
      </c>
      <c r="W848" s="6">
        <v>0</v>
      </c>
      <c r="X848" s="2" t="s">
        <v>2835</v>
      </c>
      <c r="Y848" s="6" t="str" cm="1">
        <f t="array" ref="Y848">_xlfn.IFS(Table1[[#This Row],[Duration in Seconds]]&lt;120,"Very short",Table1[[#This Row],[Duration in Seconds]]&lt;360,"Short",Table1[[#This Row],[Duration in Seconds]]&lt;600,"Medium",Table1[[#This Row],[Duration in Seconds]]&lt;1800,"Long",Table1[[#This Row],[Duration in Seconds]]&gt;1800,"Very Long")</f>
        <v>Long</v>
      </c>
    </row>
    <row r="849" spans="1:25" x14ac:dyDescent="0.3">
      <c r="A849" s="18" t="s">
        <v>2574</v>
      </c>
      <c r="B849" s="54">
        <v>137751</v>
      </c>
      <c r="C849" s="21" t="s">
        <v>2575</v>
      </c>
      <c r="D849" s="21" t="s">
        <v>2576</v>
      </c>
      <c r="E849" s="21" t="s">
        <v>2577</v>
      </c>
      <c r="F849" s="21" t="s">
        <v>26</v>
      </c>
      <c r="G849" s="6">
        <v>2100000</v>
      </c>
      <c r="H849" s="6">
        <v>762498230</v>
      </c>
      <c r="I849" s="15">
        <v>4.2824074074074075E-3</v>
      </c>
      <c r="J849" s="8">
        <v>370</v>
      </c>
      <c r="K849" s="9">
        <v>44818</v>
      </c>
      <c r="L849" s="6">
        <v>2000</v>
      </c>
      <c r="M849" s="21" t="s">
        <v>27</v>
      </c>
      <c r="N849" s="21" t="s">
        <v>29</v>
      </c>
      <c r="O849" s="21" t="s">
        <v>28</v>
      </c>
      <c r="P849" s="21">
        <v>1</v>
      </c>
      <c r="Q849" s="6">
        <v>130</v>
      </c>
      <c r="R849" s="9">
        <v>44825</v>
      </c>
      <c r="S849" s="6">
        <v>1080</v>
      </c>
      <c r="T849" s="6">
        <v>3363</v>
      </c>
      <c r="U849" s="6">
        <v>60</v>
      </c>
      <c r="V849" s="21" t="s">
        <v>29</v>
      </c>
      <c r="W849" s="6">
        <v>0</v>
      </c>
      <c r="X849" s="2" t="s">
        <v>2835</v>
      </c>
      <c r="Y849" s="6" t="str" cm="1">
        <f t="array" ref="Y849">_xlfn.IFS(Table1[[#This Row],[Duration in Seconds]]&lt;120,"Very short",Table1[[#This Row],[Duration in Seconds]]&lt;360,"Short",Table1[[#This Row],[Duration in Seconds]]&lt;600,"Medium",Table1[[#This Row],[Duration in Seconds]]&lt;1800,"Long",Table1[[#This Row],[Duration in Seconds]]&gt;1800,"Very Long")</f>
        <v>Medium</v>
      </c>
    </row>
    <row r="850" spans="1:25" x14ac:dyDescent="0.3">
      <c r="A850" s="18" t="s">
        <v>136</v>
      </c>
      <c r="B850" s="54">
        <v>11822265</v>
      </c>
      <c r="C850" s="2" t="s">
        <v>137</v>
      </c>
      <c r="D850" s="2" t="s">
        <v>138</v>
      </c>
      <c r="E850" s="2" t="s">
        <v>139</v>
      </c>
      <c r="F850" s="2" t="s">
        <v>86</v>
      </c>
      <c r="G850" s="2">
        <v>1430000</v>
      </c>
      <c r="H850" s="2">
        <v>406566113</v>
      </c>
      <c r="I850" s="15">
        <v>5.3738425925925926E-2</v>
      </c>
      <c r="J850" s="8">
        <v>4643</v>
      </c>
      <c r="K850" s="9">
        <v>43794</v>
      </c>
      <c r="L850" s="2">
        <v>212000</v>
      </c>
      <c r="M850" s="2" t="s">
        <v>27</v>
      </c>
      <c r="N850" s="2" t="s">
        <v>28</v>
      </c>
      <c r="O850" s="2" t="s">
        <v>28</v>
      </c>
      <c r="P850" s="2">
        <v>3</v>
      </c>
      <c r="Q850" s="2">
        <v>40803</v>
      </c>
      <c r="R850" s="9">
        <v>44467</v>
      </c>
      <c r="S850" s="2">
        <v>1080</v>
      </c>
      <c r="T850" s="2">
        <v>2600</v>
      </c>
      <c r="U850" s="2">
        <v>100</v>
      </c>
      <c r="V850" s="2" t="s">
        <v>28</v>
      </c>
      <c r="W850" s="2">
        <v>0</v>
      </c>
      <c r="X850" s="2" t="s">
        <v>30</v>
      </c>
      <c r="Y850" s="6" t="str" cm="1">
        <f t="array" ref="Y850">_xlfn.IFS(Table1[[#This Row],[Duration in Seconds]]&lt;120,"Very short",Table1[[#This Row],[Duration in Seconds]]&lt;360,"Short",Table1[[#This Row],[Duration in Seconds]]&lt;600,"Medium",Table1[[#This Row],[Duration in Seconds]]&lt;1800,"Long",Table1[[#This Row],[Duration in Seconds]]&gt;1800,"Very Long")</f>
        <v>Very Long</v>
      </c>
    </row>
    <row r="851" spans="1:25" x14ac:dyDescent="0.3">
      <c r="A851" s="18" t="s">
        <v>2095</v>
      </c>
      <c r="B851" s="54">
        <v>1604683</v>
      </c>
      <c r="C851" s="2" t="s">
        <v>3141</v>
      </c>
      <c r="D851" s="2" t="s">
        <v>2096</v>
      </c>
      <c r="E851" s="2" t="s">
        <v>2097</v>
      </c>
      <c r="F851" s="2" t="s">
        <v>2029</v>
      </c>
      <c r="G851" s="2">
        <v>81100</v>
      </c>
      <c r="H851" s="6">
        <v>13528918</v>
      </c>
      <c r="I851" s="15">
        <v>1.306712962962963E-2</v>
      </c>
      <c r="J851" s="8">
        <v>1129</v>
      </c>
      <c r="K851" s="22">
        <v>44187</v>
      </c>
      <c r="L851" s="2">
        <v>445</v>
      </c>
      <c r="M851" s="2" t="s">
        <v>27</v>
      </c>
      <c r="N851" s="2" t="s">
        <v>29</v>
      </c>
      <c r="O851" s="2" t="s">
        <v>28</v>
      </c>
      <c r="P851" s="2">
        <v>3</v>
      </c>
      <c r="Q851" s="2">
        <v>28</v>
      </c>
      <c r="R851" s="9">
        <v>44703</v>
      </c>
      <c r="S851" s="2">
        <v>720</v>
      </c>
      <c r="T851" s="2">
        <v>512</v>
      </c>
      <c r="U851" s="2">
        <v>18</v>
      </c>
      <c r="V851" s="2" t="s">
        <v>29</v>
      </c>
      <c r="W851" s="2">
        <v>1</v>
      </c>
      <c r="X851" s="2" t="s">
        <v>2195</v>
      </c>
      <c r="Y851" s="6" t="str" cm="1">
        <f t="array" ref="Y851">_xlfn.IFS(Table1[[#This Row],[Duration in Seconds]]&lt;120,"Very short",Table1[[#This Row],[Duration in Seconds]]&lt;360,"Short",Table1[[#This Row],[Duration in Seconds]]&lt;600,"Medium",Table1[[#This Row],[Duration in Seconds]]&lt;1800,"Long",Table1[[#This Row],[Duration in Seconds]]&gt;1800,"Very Long")</f>
        <v>Long</v>
      </c>
    </row>
    <row r="852" spans="1:25" x14ac:dyDescent="0.3">
      <c r="A852" s="18" t="s">
        <v>126</v>
      </c>
      <c r="B852" s="54">
        <v>1021985</v>
      </c>
      <c r="C852" s="2" t="s">
        <v>127</v>
      </c>
      <c r="D852" s="2" t="s">
        <v>128</v>
      </c>
      <c r="E852" s="2" t="s">
        <v>129</v>
      </c>
      <c r="F852" s="2" t="s">
        <v>54</v>
      </c>
      <c r="G852" s="2">
        <v>142000</v>
      </c>
      <c r="H852" s="2">
        <v>7809752</v>
      </c>
      <c r="I852" s="15">
        <v>2.1643518518518518E-3</v>
      </c>
      <c r="J852" s="8">
        <v>187</v>
      </c>
      <c r="K852" s="9">
        <v>43670</v>
      </c>
      <c r="L852" s="2">
        <v>7400</v>
      </c>
      <c r="M852" s="2" t="s">
        <v>27</v>
      </c>
      <c r="N852" s="2" t="s">
        <v>29</v>
      </c>
      <c r="O852" s="2" t="s">
        <v>28</v>
      </c>
      <c r="P852" s="2">
        <v>0</v>
      </c>
      <c r="Q852" s="2">
        <v>98</v>
      </c>
      <c r="R852" s="9">
        <v>44467</v>
      </c>
      <c r="S852" s="2">
        <v>1080</v>
      </c>
      <c r="T852" s="2">
        <v>64</v>
      </c>
      <c r="U852" s="2">
        <v>7</v>
      </c>
      <c r="V852" s="2" t="s">
        <v>28</v>
      </c>
      <c r="W852" s="2">
        <v>0</v>
      </c>
      <c r="X852" s="2" t="s">
        <v>30</v>
      </c>
      <c r="Y852" s="6" t="str" cm="1">
        <f t="array" ref="Y852">_xlfn.IFS(Table1[[#This Row],[Duration in Seconds]]&lt;120,"Very short",Table1[[#This Row],[Duration in Seconds]]&lt;360,"Short",Table1[[#This Row],[Duration in Seconds]]&lt;600,"Medium",Table1[[#This Row],[Duration in Seconds]]&lt;1800,"Long",Table1[[#This Row],[Duration in Seconds]]&gt;1800,"Very Long")</f>
        <v>Short</v>
      </c>
    </row>
    <row r="853" spans="1:25" x14ac:dyDescent="0.3">
      <c r="A853" s="18" t="s">
        <v>1274</v>
      </c>
      <c r="B853" s="54">
        <v>609550</v>
      </c>
      <c r="C853" s="2" t="s">
        <v>1275</v>
      </c>
      <c r="D853" s="2" t="s">
        <v>1276</v>
      </c>
      <c r="E853" s="2" t="s">
        <v>1277</v>
      </c>
      <c r="F853" s="2" t="s">
        <v>26</v>
      </c>
      <c r="G853" s="6">
        <v>18600</v>
      </c>
      <c r="H853" s="6">
        <v>1499122</v>
      </c>
      <c r="I853" s="15">
        <v>1.1527777777777777E-2</v>
      </c>
      <c r="J853" s="8">
        <v>996</v>
      </c>
      <c r="K853" s="9">
        <v>44225</v>
      </c>
      <c r="L853" s="6">
        <v>14000</v>
      </c>
      <c r="M853" s="2" t="s">
        <v>27</v>
      </c>
      <c r="N853" s="2" t="s">
        <v>28</v>
      </c>
      <c r="O853" s="2" t="s">
        <v>28</v>
      </c>
      <c r="P853" s="2">
        <v>0</v>
      </c>
      <c r="Q853" s="6">
        <v>410</v>
      </c>
      <c r="R853" s="9">
        <v>44829</v>
      </c>
      <c r="S853" s="2">
        <v>1080</v>
      </c>
      <c r="T853" s="6">
        <v>66</v>
      </c>
      <c r="U853" s="6">
        <v>5</v>
      </c>
      <c r="V853" s="2" t="s">
        <v>29</v>
      </c>
      <c r="W853" s="2">
        <v>0</v>
      </c>
      <c r="X853" s="2" t="s">
        <v>1425</v>
      </c>
      <c r="Y853" s="6" t="str" cm="1">
        <f t="array" ref="Y853">_xlfn.IFS(Table1[[#This Row],[Duration in Seconds]]&lt;120,"Very short",Table1[[#This Row],[Duration in Seconds]]&lt;360,"Short",Table1[[#This Row],[Duration in Seconds]]&lt;600,"Medium",Table1[[#This Row],[Duration in Seconds]]&lt;1800,"Long",Table1[[#This Row],[Duration in Seconds]]&gt;1800,"Very Long")</f>
        <v>Long</v>
      </c>
    </row>
    <row r="854" spans="1:25" x14ac:dyDescent="0.3">
      <c r="A854" s="18" t="s">
        <v>2522</v>
      </c>
      <c r="B854" s="54">
        <v>21735</v>
      </c>
      <c r="C854" s="2" t="s">
        <v>2523</v>
      </c>
      <c r="D854" s="2" t="s">
        <v>2489</v>
      </c>
      <c r="E854" s="2" t="s">
        <v>2490</v>
      </c>
      <c r="F854" s="2" t="s">
        <v>26</v>
      </c>
      <c r="G854" s="2">
        <v>13200000</v>
      </c>
      <c r="H854" s="5">
        <v>233236895</v>
      </c>
      <c r="I854" s="17">
        <v>8.2754629629629619E-3</v>
      </c>
      <c r="J854" s="8">
        <v>715</v>
      </c>
      <c r="K854" s="9">
        <v>44287</v>
      </c>
      <c r="L854" s="2">
        <v>13000</v>
      </c>
      <c r="M854" s="2" t="s">
        <v>73</v>
      </c>
      <c r="N854" s="2" t="s">
        <v>29</v>
      </c>
      <c r="O854" s="2" t="s">
        <v>28</v>
      </c>
      <c r="P854" s="2">
        <v>1</v>
      </c>
      <c r="Q854" s="2">
        <v>89</v>
      </c>
      <c r="R854" s="9">
        <v>44825</v>
      </c>
      <c r="S854" s="2">
        <v>1080</v>
      </c>
      <c r="T854" s="2">
        <v>7000</v>
      </c>
      <c r="U854" s="2">
        <v>105</v>
      </c>
      <c r="V854" s="2" t="s">
        <v>29</v>
      </c>
      <c r="W854" s="2">
        <v>4</v>
      </c>
      <c r="X854" s="2" t="s">
        <v>2560</v>
      </c>
      <c r="Y854" s="6" t="str" cm="1">
        <f t="array" ref="Y854">_xlfn.IFS(Table1[[#This Row],[Duration in Seconds]]&lt;120,"Very short",Table1[[#This Row],[Duration in Seconds]]&lt;360,"Short",Table1[[#This Row],[Duration in Seconds]]&lt;600,"Medium",Table1[[#This Row],[Duration in Seconds]]&lt;1800,"Long",Table1[[#This Row],[Duration in Seconds]]&gt;1800,"Very Long")</f>
        <v>Long</v>
      </c>
    </row>
    <row r="855" spans="1:25" x14ac:dyDescent="0.3">
      <c r="A855" s="18" t="s">
        <v>518</v>
      </c>
      <c r="B855" s="54">
        <v>10469139</v>
      </c>
      <c r="C855" s="2" t="s">
        <v>519</v>
      </c>
      <c r="D855" s="2" t="s">
        <v>520</v>
      </c>
      <c r="E855" s="2" t="s">
        <v>521</v>
      </c>
      <c r="F855" s="2" t="s">
        <v>26</v>
      </c>
      <c r="G855" s="2">
        <v>538000</v>
      </c>
      <c r="H855" s="2">
        <v>646530374</v>
      </c>
      <c r="I855" s="15">
        <v>9.3749999999999997E-3</v>
      </c>
      <c r="J855" s="8">
        <v>810</v>
      </c>
      <c r="K855" s="9">
        <v>43886</v>
      </c>
      <c r="L855" s="2">
        <v>1000</v>
      </c>
      <c r="M855" s="2" t="s">
        <v>73</v>
      </c>
      <c r="N855" s="2" t="s">
        <v>29</v>
      </c>
      <c r="O855" s="2" t="s">
        <v>28</v>
      </c>
      <c r="P855" s="2">
        <v>10</v>
      </c>
      <c r="Q855" s="2">
        <v>9254</v>
      </c>
      <c r="R855" s="9">
        <v>44827</v>
      </c>
      <c r="S855" s="2">
        <v>1080</v>
      </c>
      <c r="T855" s="2">
        <v>632</v>
      </c>
      <c r="U855" s="2">
        <v>75</v>
      </c>
      <c r="V855" s="2" t="s">
        <v>29</v>
      </c>
      <c r="W855" s="2">
        <v>21</v>
      </c>
      <c r="X855" s="2" t="s">
        <v>311</v>
      </c>
      <c r="Y855" s="6" t="str" cm="1">
        <f t="array" ref="Y855">_xlfn.IFS(Table1[[#This Row],[Duration in Seconds]]&lt;120,"Very short",Table1[[#This Row],[Duration in Seconds]]&lt;360,"Short",Table1[[#This Row],[Duration in Seconds]]&lt;600,"Medium",Table1[[#This Row],[Duration in Seconds]]&lt;1800,"Long",Table1[[#This Row],[Duration in Seconds]]&gt;1800,"Very Long")</f>
        <v>Long</v>
      </c>
    </row>
    <row r="856" spans="1:25" x14ac:dyDescent="0.3">
      <c r="A856" s="18" t="s">
        <v>2113</v>
      </c>
      <c r="B856" s="54">
        <v>1199639</v>
      </c>
      <c r="C856" s="2" t="s">
        <v>3142</v>
      </c>
      <c r="D856" s="2" t="s">
        <v>2114</v>
      </c>
      <c r="E856" s="2" t="s">
        <v>2115</v>
      </c>
      <c r="F856" s="2" t="s">
        <v>86</v>
      </c>
      <c r="G856" s="2">
        <v>1000000</v>
      </c>
      <c r="H856" s="6">
        <v>195720199</v>
      </c>
      <c r="I856" s="15">
        <v>4.8379629629629632E-3</v>
      </c>
      <c r="J856" s="8">
        <v>418</v>
      </c>
      <c r="K856" s="22">
        <v>44490</v>
      </c>
      <c r="L856" s="2">
        <v>69000</v>
      </c>
      <c r="M856" s="2" t="s">
        <v>73</v>
      </c>
      <c r="N856" s="2" t="s">
        <v>29</v>
      </c>
      <c r="O856" s="2" t="s">
        <v>28</v>
      </c>
      <c r="P856" s="2">
        <v>3</v>
      </c>
      <c r="Q856" s="2">
        <v>986</v>
      </c>
      <c r="R856" s="9">
        <v>44824</v>
      </c>
      <c r="S856" s="2">
        <v>2160</v>
      </c>
      <c r="T856" s="2">
        <v>305</v>
      </c>
      <c r="U856" s="2">
        <v>11</v>
      </c>
      <c r="V856" s="2" t="s">
        <v>29</v>
      </c>
      <c r="W856" s="2">
        <v>2</v>
      </c>
      <c r="X856" s="2" t="s">
        <v>2195</v>
      </c>
      <c r="Y856" s="6" t="str" cm="1">
        <f t="array" ref="Y856">_xlfn.IFS(Table1[[#This Row],[Duration in Seconds]]&lt;120,"Very short",Table1[[#This Row],[Duration in Seconds]]&lt;360,"Short",Table1[[#This Row],[Duration in Seconds]]&lt;600,"Medium",Table1[[#This Row],[Duration in Seconds]]&lt;1800,"Long",Table1[[#This Row],[Duration in Seconds]]&gt;1800,"Very Long")</f>
        <v>Medium</v>
      </c>
    </row>
    <row r="857" spans="1:25" x14ac:dyDescent="0.3">
      <c r="A857" s="18" t="s">
        <v>236</v>
      </c>
      <c r="B857" s="54">
        <v>2638877</v>
      </c>
      <c r="C857" s="2" t="s">
        <v>237</v>
      </c>
      <c r="D857" s="2" t="s">
        <v>238</v>
      </c>
      <c r="E857" s="2" t="s">
        <v>239</v>
      </c>
      <c r="F857" s="2" t="s">
        <v>54</v>
      </c>
      <c r="G857" s="2">
        <v>2100000</v>
      </c>
      <c r="H857" s="2" t="s">
        <v>240</v>
      </c>
      <c r="I857" s="15">
        <v>3.414351851851852E-3</v>
      </c>
      <c r="J857" s="8">
        <v>295</v>
      </c>
      <c r="K857" s="9">
        <v>42136</v>
      </c>
      <c r="L857" s="2">
        <v>26000</v>
      </c>
      <c r="M857" s="2" t="s">
        <v>39</v>
      </c>
      <c r="N857" s="2" t="s">
        <v>28</v>
      </c>
      <c r="O857" s="2" t="s">
        <v>28</v>
      </c>
      <c r="P857" s="2">
        <v>0</v>
      </c>
      <c r="Q857" s="2">
        <v>956</v>
      </c>
      <c r="R857" s="9">
        <v>44467</v>
      </c>
      <c r="S857" s="2">
        <v>1080</v>
      </c>
      <c r="T857" s="2">
        <v>13000</v>
      </c>
      <c r="U857" s="2">
        <v>115</v>
      </c>
      <c r="V857" s="2" t="s">
        <v>29</v>
      </c>
      <c r="W857" s="2">
        <v>3</v>
      </c>
      <c r="X857" s="2" t="s">
        <v>30</v>
      </c>
      <c r="Y857" s="6" t="str" cm="1">
        <f t="array" ref="Y857">_xlfn.IFS(Table1[[#This Row],[Duration in Seconds]]&lt;120,"Very short",Table1[[#This Row],[Duration in Seconds]]&lt;360,"Short",Table1[[#This Row],[Duration in Seconds]]&lt;600,"Medium",Table1[[#This Row],[Duration in Seconds]]&lt;1800,"Long",Table1[[#This Row],[Duration in Seconds]]&gt;1800,"Very Long")</f>
        <v>Short</v>
      </c>
    </row>
    <row r="858" spans="1:25" x14ac:dyDescent="0.3">
      <c r="A858" s="18" t="s">
        <v>2831</v>
      </c>
      <c r="B858" s="54">
        <v>463691</v>
      </c>
      <c r="C858" s="21" t="s">
        <v>2832</v>
      </c>
      <c r="D858" s="21" t="s">
        <v>2833</v>
      </c>
      <c r="E858" s="21" t="s">
        <v>2834</v>
      </c>
      <c r="F858" s="21" t="s">
        <v>26</v>
      </c>
      <c r="G858" s="6">
        <v>675000</v>
      </c>
      <c r="H858" s="6">
        <v>117042686</v>
      </c>
      <c r="I858" s="15">
        <v>1.3865740740740739E-2</v>
      </c>
      <c r="J858" s="8">
        <v>1198</v>
      </c>
      <c r="K858" s="9">
        <v>44819</v>
      </c>
      <c r="L858" s="6">
        <v>8300</v>
      </c>
      <c r="M858" s="21" t="s">
        <v>73</v>
      </c>
      <c r="N858" s="21" t="s">
        <v>29</v>
      </c>
      <c r="O858" s="21" t="s">
        <v>28</v>
      </c>
      <c r="P858" s="21">
        <v>1</v>
      </c>
      <c r="Q858" s="6">
        <v>149</v>
      </c>
      <c r="R858" s="9">
        <v>44825</v>
      </c>
      <c r="S858" s="6">
        <v>1080</v>
      </c>
      <c r="T858" s="6">
        <v>471</v>
      </c>
      <c r="U858" s="6">
        <v>0</v>
      </c>
      <c r="V858" s="21" t="s">
        <v>29</v>
      </c>
      <c r="W858" s="6">
        <v>0</v>
      </c>
      <c r="X858" s="2" t="s">
        <v>2835</v>
      </c>
      <c r="Y858" s="6" t="str" cm="1">
        <f t="array" ref="Y858">_xlfn.IFS(Table1[[#This Row],[Duration in Seconds]]&lt;120,"Very short",Table1[[#This Row],[Duration in Seconds]]&lt;360,"Short",Table1[[#This Row],[Duration in Seconds]]&lt;600,"Medium",Table1[[#This Row],[Duration in Seconds]]&lt;1800,"Long",Table1[[#This Row],[Duration in Seconds]]&gt;1800,"Very Long")</f>
        <v>Long</v>
      </c>
    </row>
    <row r="859" spans="1:25" x14ac:dyDescent="0.3">
      <c r="A859" s="18" t="s">
        <v>2578</v>
      </c>
      <c r="B859" s="54">
        <v>108512</v>
      </c>
      <c r="C859" s="21" t="s">
        <v>2579</v>
      </c>
      <c r="D859" s="21" t="s">
        <v>2580</v>
      </c>
      <c r="E859" s="21" t="s">
        <v>2581</v>
      </c>
      <c r="F859" s="21" t="s">
        <v>26</v>
      </c>
      <c r="G859" s="6">
        <v>547000</v>
      </c>
      <c r="H859" s="6">
        <v>93896257</v>
      </c>
      <c r="I859" s="15">
        <v>7.3611111111111108E-3</v>
      </c>
      <c r="J859" s="8">
        <v>636</v>
      </c>
      <c r="K859" s="9">
        <v>44815</v>
      </c>
      <c r="L859" s="6">
        <v>11000</v>
      </c>
      <c r="M859" s="21" t="s">
        <v>73</v>
      </c>
      <c r="N859" s="21" t="s">
        <v>29</v>
      </c>
      <c r="O859" s="21" t="s">
        <v>28</v>
      </c>
      <c r="P859" s="21">
        <v>1</v>
      </c>
      <c r="Q859" s="6">
        <v>505</v>
      </c>
      <c r="R859" s="9">
        <v>44824</v>
      </c>
      <c r="S859" s="6">
        <v>1080</v>
      </c>
      <c r="T859" s="6">
        <v>288</v>
      </c>
      <c r="U859" s="6">
        <v>21</v>
      </c>
      <c r="V859" s="21" t="s">
        <v>29</v>
      </c>
      <c r="W859" s="6">
        <v>1</v>
      </c>
      <c r="X859" s="2" t="s">
        <v>2835</v>
      </c>
      <c r="Y859" s="6" t="str" cm="1">
        <f t="array" ref="Y859">_xlfn.IFS(Table1[[#This Row],[Duration in Seconds]]&lt;120,"Very short",Table1[[#This Row],[Duration in Seconds]]&lt;360,"Short",Table1[[#This Row],[Duration in Seconds]]&lt;600,"Medium",Table1[[#This Row],[Duration in Seconds]]&lt;1800,"Long",Table1[[#This Row],[Duration in Seconds]]&gt;1800,"Very Long")</f>
        <v>Long</v>
      </c>
    </row>
    <row r="860" spans="1:25" x14ac:dyDescent="0.3">
      <c r="A860" s="18" t="s">
        <v>2526</v>
      </c>
      <c r="B860" s="54">
        <v>97829</v>
      </c>
      <c r="C860" s="2" t="s">
        <v>2527</v>
      </c>
      <c r="D860" s="2" t="s">
        <v>2493</v>
      </c>
      <c r="E860" s="2" t="s">
        <v>2494</v>
      </c>
      <c r="F860" s="2" t="s">
        <v>26</v>
      </c>
      <c r="G860" s="2">
        <v>97200</v>
      </c>
      <c r="H860" s="5">
        <v>5219031</v>
      </c>
      <c r="I860" s="15">
        <v>1.1527777777777777E-2</v>
      </c>
      <c r="J860" s="8">
        <v>996</v>
      </c>
      <c r="K860" s="9">
        <v>44800</v>
      </c>
      <c r="L860" s="2">
        <v>37000</v>
      </c>
      <c r="M860" s="2" t="s">
        <v>73</v>
      </c>
      <c r="N860" s="2" t="s">
        <v>28</v>
      </c>
      <c r="O860" s="2" t="s">
        <v>28</v>
      </c>
      <c r="P860" s="2">
        <v>3</v>
      </c>
      <c r="Q860" s="2">
        <v>458</v>
      </c>
      <c r="R860" s="9">
        <v>44799</v>
      </c>
      <c r="S860" s="2">
        <v>1080</v>
      </c>
      <c r="T860" s="2">
        <v>56</v>
      </c>
      <c r="U860" s="2">
        <v>12</v>
      </c>
      <c r="V860" s="2" t="s">
        <v>29</v>
      </c>
      <c r="W860" s="2">
        <v>3</v>
      </c>
      <c r="X860" s="2" t="s">
        <v>2560</v>
      </c>
      <c r="Y860" s="6" t="str" cm="1">
        <f t="array" ref="Y860">_xlfn.IFS(Table1[[#This Row],[Duration in Seconds]]&lt;120,"Very short",Table1[[#This Row],[Duration in Seconds]]&lt;360,"Short",Table1[[#This Row],[Duration in Seconds]]&lt;600,"Medium",Table1[[#This Row],[Duration in Seconds]]&lt;1800,"Long",Table1[[#This Row],[Duration in Seconds]]&gt;1800,"Very Long")</f>
        <v>Long</v>
      </c>
    </row>
    <row r="861" spans="1:25" x14ac:dyDescent="0.3">
      <c r="A861" s="18" t="s">
        <v>2613</v>
      </c>
      <c r="B861" s="54">
        <v>506780</v>
      </c>
      <c r="C861" s="21" t="s">
        <v>2614</v>
      </c>
      <c r="D861" s="21" t="s">
        <v>2615</v>
      </c>
      <c r="E861" s="21" t="s">
        <v>2616</v>
      </c>
      <c r="F861" s="21" t="s">
        <v>26</v>
      </c>
      <c r="G861" s="6">
        <v>1970000</v>
      </c>
      <c r="H861" s="6">
        <v>625002088</v>
      </c>
      <c r="I861" s="15">
        <v>1.4386574074074072E-2</v>
      </c>
      <c r="J861" s="8">
        <v>1243</v>
      </c>
      <c r="K861" s="9">
        <v>44817</v>
      </c>
      <c r="L861" s="6">
        <v>14000</v>
      </c>
      <c r="M861" s="21" t="s">
        <v>2565</v>
      </c>
      <c r="N861" s="21" t="s">
        <v>29</v>
      </c>
      <c r="O861" s="21" t="s">
        <v>28</v>
      </c>
      <c r="P861" s="21">
        <v>1</v>
      </c>
      <c r="Q861" s="6">
        <v>436</v>
      </c>
      <c r="R861" s="9">
        <v>44826</v>
      </c>
      <c r="S861" s="6">
        <v>1080</v>
      </c>
      <c r="T861" s="6">
        <v>1408</v>
      </c>
      <c r="U861" s="6">
        <v>18</v>
      </c>
      <c r="V861" s="21" t="s">
        <v>29</v>
      </c>
      <c r="W861" s="6">
        <v>5</v>
      </c>
      <c r="X861" s="2" t="s">
        <v>2835</v>
      </c>
      <c r="Y861" s="6" t="str" cm="1">
        <f t="array" ref="Y861">_xlfn.IFS(Table1[[#This Row],[Duration in Seconds]]&lt;120,"Very short",Table1[[#This Row],[Duration in Seconds]]&lt;360,"Short",Table1[[#This Row],[Duration in Seconds]]&lt;600,"Medium",Table1[[#This Row],[Duration in Seconds]]&lt;1800,"Long",Table1[[#This Row],[Duration in Seconds]]&gt;1800,"Very Long")</f>
        <v>Long</v>
      </c>
    </row>
    <row r="862" spans="1:25" x14ac:dyDescent="0.3">
      <c r="A862" s="18" t="s">
        <v>2747</v>
      </c>
      <c r="B862" s="54">
        <v>36335</v>
      </c>
      <c r="C862" s="21" t="s">
        <v>2748</v>
      </c>
      <c r="D862" s="21" t="s">
        <v>2749</v>
      </c>
      <c r="E862" s="21" t="s">
        <v>2750</v>
      </c>
      <c r="F862" s="21" t="s">
        <v>26</v>
      </c>
      <c r="G862" s="6">
        <v>438000</v>
      </c>
      <c r="H862" s="6">
        <v>40466247</v>
      </c>
      <c r="I862" s="15">
        <v>5.2662037037037035E-3</v>
      </c>
      <c r="J862" s="8">
        <v>455</v>
      </c>
      <c r="K862" s="9">
        <v>44819</v>
      </c>
      <c r="L862" s="6">
        <v>1900</v>
      </c>
      <c r="M862" s="21" t="s">
        <v>2565</v>
      </c>
      <c r="N862" s="21" t="s">
        <v>29</v>
      </c>
      <c r="O862" s="21" t="s">
        <v>29</v>
      </c>
      <c r="P862" s="21">
        <v>0</v>
      </c>
      <c r="Q862" s="6">
        <v>248</v>
      </c>
      <c r="R862" s="9">
        <v>44826</v>
      </c>
      <c r="S862" s="6">
        <v>1080</v>
      </c>
      <c r="T862" s="6">
        <v>447</v>
      </c>
      <c r="U862" s="6">
        <v>14</v>
      </c>
      <c r="V862" s="21" t="s">
        <v>29</v>
      </c>
      <c r="W862" s="6">
        <v>2</v>
      </c>
      <c r="X862" s="2" t="s">
        <v>2835</v>
      </c>
      <c r="Y862" s="6" t="str" cm="1">
        <f t="array" ref="Y862">_xlfn.IFS(Table1[[#This Row],[Duration in Seconds]]&lt;120,"Very short",Table1[[#This Row],[Duration in Seconds]]&lt;360,"Short",Table1[[#This Row],[Duration in Seconds]]&lt;600,"Medium",Table1[[#This Row],[Duration in Seconds]]&lt;1800,"Long",Table1[[#This Row],[Duration in Seconds]]&gt;1800,"Very Long")</f>
        <v>Medium</v>
      </c>
    </row>
    <row r="863" spans="1:25" x14ac:dyDescent="0.3">
      <c r="A863" s="18" t="s">
        <v>358</v>
      </c>
      <c r="B863" s="54">
        <v>7904356</v>
      </c>
      <c r="C863" s="2" t="s">
        <v>359</v>
      </c>
      <c r="D863" s="2" t="s">
        <v>360</v>
      </c>
      <c r="E863" s="2" t="s">
        <v>361</v>
      </c>
      <c r="F863" s="2" t="s">
        <v>26</v>
      </c>
      <c r="G863" s="2">
        <v>6270000</v>
      </c>
      <c r="H863" s="2">
        <v>395111311</v>
      </c>
      <c r="I863" s="15">
        <v>1.4328703703703703E-2</v>
      </c>
      <c r="J863" s="8">
        <v>1238</v>
      </c>
      <c r="K863" s="9">
        <v>44337</v>
      </c>
      <c r="L863" s="2">
        <v>341000</v>
      </c>
      <c r="M863" s="2" t="s">
        <v>73</v>
      </c>
      <c r="N863" s="2" t="s">
        <v>28</v>
      </c>
      <c r="O863" s="2" t="s">
        <v>28</v>
      </c>
      <c r="P863" s="2">
        <v>1</v>
      </c>
      <c r="Q863" s="2">
        <v>14564</v>
      </c>
      <c r="R863" s="9">
        <v>44827</v>
      </c>
      <c r="S863" s="2">
        <v>1080</v>
      </c>
      <c r="T863" s="2">
        <v>1000</v>
      </c>
      <c r="U863" s="2">
        <v>38</v>
      </c>
      <c r="V863" s="2" t="s">
        <v>29</v>
      </c>
      <c r="W863" s="2">
        <v>7</v>
      </c>
      <c r="X863" s="2" t="s">
        <v>311</v>
      </c>
      <c r="Y863" s="6" t="str" cm="1">
        <f t="array" ref="Y863">_xlfn.IFS(Table1[[#This Row],[Duration in Seconds]]&lt;120,"Very short",Table1[[#This Row],[Duration in Seconds]]&lt;360,"Short",Table1[[#This Row],[Duration in Seconds]]&lt;600,"Medium",Table1[[#This Row],[Duration in Seconds]]&lt;1800,"Long",Table1[[#This Row],[Duration in Seconds]]&gt;1800,"Very Long")</f>
        <v>Long</v>
      </c>
    </row>
    <row r="864" spans="1:25" x14ac:dyDescent="0.3">
      <c r="A864" s="18" t="s">
        <v>317</v>
      </c>
      <c r="B864" s="54">
        <v>4600241</v>
      </c>
      <c r="C864" s="2" t="s">
        <v>318</v>
      </c>
      <c r="D864" s="2" t="s">
        <v>319</v>
      </c>
      <c r="E864" s="2" t="s">
        <v>320</v>
      </c>
      <c r="F864" s="2" t="s">
        <v>26</v>
      </c>
      <c r="G864" s="2">
        <v>2140000</v>
      </c>
      <c r="H864" s="2">
        <v>371213092</v>
      </c>
      <c r="I864" s="15">
        <v>7.5925925925925926E-3</v>
      </c>
      <c r="J864" s="8">
        <v>656</v>
      </c>
      <c r="K864" s="9">
        <v>44283</v>
      </c>
      <c r="L864" s="2">
        <v>122000</v>
      </c>
      <c r="M864" s="2" t="s">
        <v>73</v>
      </c>
      <c r="N864" s="2" t="s">
        <v>28</v>
      </c>
      <c r="O864" s="2" t="s">
        <v>28</v>
      </c>
      <c r="P864" s="2">
        <v>0</v>
      </c>
      <c r="Q864" s="2">
        <v>3946</v>
      </c>
      <c r="R864" s="9">
        <v>44824</v>
      </c>
      <c r="S864" s="2">
        <v>1080</v>
      </c>
      <c r="T864" s="2">
        <v>905</v>
      </c>
      <c r="U864" s="2">
        <v>9</v>
      </c>
      <c r="V864" s="2" t="s">
        <v>29</v>
      </c>
      <c r="W864" s="2">
        <v>2</v>
      </c>
      <c r="X864" s="2" t="s">
        <v>311</v>
      </c>
      <c r="Y864" s="6" t="str" cm="1">
        <f t="array" ref="Y864">_xlfn.IFS(Table1[[#This Row],[Duration in Seconds]]&lt;120,"Very short",Table1[[#This Row],[Duration in Seconds]]&lt;360,"Short",Table1[[#This Row],[Duration in Seconds]]&lt;600,"Medium",Table1[[#This Row],[Duration in Seconds]]&lt;1800,"Long",Table1[[#This Row],[Duration in Seconds]]&gt;1800,"Very Long")</f>
        <v>Long</v>
      </c>
    </row>
    <row r="865" spans="1:25" x14ac:dyDescent="0.3">
      <c r="A865" s="18" t="s">
        <v>2743</v>
      </c>
      <c r="B865" s="54">
        <v>93641</v>
      </c>
      <c r="C865" s="21" t="s">
        <v>2744</v>
      </c>
      <c r="D865" s="21" t="s">
        <v>2745</v>
      </c>
      <c r="E865" s="21" t="s">
        <v>2746</v>
      </c>
      <c r="F865" s="21" t="s">
        <v>54</v>
      </c>
      <c r="G865" s="6">
        <v>2330000</v>
      </c>
      <c r="H865" s="6">
        <v>767212573</v>
      </c>
      <c r="I865" s="15">
        <v>4.2939814814814811E-3</v>
      </c>
      <c r="J865" s="8">
        <v>371</v>
      </c>
      <c r="K865" s="9">
        <v>44817</v>
      </c>
      <c r="L865" s="6">
        <v>890</v>
      </c>
      <c r="M865" s="21" t="s">
        <v>27</v>
      </c>
      <c r="N865" s="21" t="s">
        <v>29</v>
      </c>
      <c r="O865" s="21" t="s">
        <v>28</v>
      </c>
      <c r="P865" s="21">
        <v>1</v>
      </c>
      <c r="Q865" s="6">
        <v>69</v>
      </c>
      <c r="R865" s="9">
        <v>44824</v>
      </c>
      <c r="S865" s="6">
        <v>1080</v>
      </c>
      <c r="T865" s="6">
        <v>2424</v>
      </c>
      <c r="U865" s="6">
        <v>36</v>
      </c>
      <c r="V865" s="21" t="s">
        <v>29</v>
      </c>
      <c r="W865" s="6">
        <v>4</v>
      </c>
      <c r="X865" s="2" t="s">
        <v>2835</v>
      </c>
      <c r="Y865" s="6" t="str" cm="1">
        <f t="array" ref="Y865">_xlfn.IFS(Table1[[#This Row],[Duration in Seconds]]&lt;120,"Very short",Table1[[#This Row],[Duration in Seconds]]&lt;360,"Short",Table1[[#This Row],[Duration in Seconds]]&lt;600,"Medium",Table1[[#This Row],[Duration in Seconds]]&lt;1800,"Long",Table1[[#This Row],[Duration in Seconds]]&gt;1800,"Very Long")</f>
        <v>Medium</v>
      </c>
    </row>
    <row r="866" spans="1:25" x14ac:dyDescent="0.3">
      <c r="A866" s="18" t="s">
        <v>2550</v>
      </c>
      <c r="B866" s="54">
        <v>788767</v>
      </c>
      <c r="C866" s="2" t="s">
        <v>2551</v>
      </c>
      <c r="D866" s="2" t="s">
        <v>2512</v>
      </c>
      <c r="E866" s="2" t="s">
        <v>2513</v>
      </c>
      <c r="F866" s="2" t="s">
        <v>26</v>
      </c>
      <c r="G866" s="2">
        <v>1900000</v>
      </c>
      <c r="H866" s="5">
        <v>428689158</v>
      </c>
      <c r="I866" s="15">
        <v>6.4351851851851861E-3</v>
      </c>
      <c r="J866" s="8">
        <v>556</v>
      </c>
      <c r="K866" s="9">
        <v>44826</v>
      </c>
      <c r="L866" s="2">
        <v>9400</v>
      </c>
      <c r="M866" s="2" t="s">
        <v>73</v>
      </c>
      <c r="N866" s="2" t="s">
        <v>29</v>
      </c>
      <c r="O866" s="2" t="s">
        <v>28</v>
      </c>
      <c r="P866" s="2">
        <v>0</v>
      </c>
      <c r="Q866" s="2">
        <v>805</v>
      </c>
      <c r="R866" s="9">
        <v>44799</v>
      </c>
      <c r="S866" s="2">
        <v>1080</v>
      </c>
      <c r="T866" s="2">
        <v>238</v>
      </c>
      <c r="U866" s="2">
        <v>5</v>
      </c>
      <c r="V866" s="2" t="s">
        <v>29</v>
      </c>
      <c r="W866" s="2">
        <v>1</v>
      </c>
      <c r="X866" s="2" t="s">
        <v>2560</v>
      </c>
      <c r="Y866" s="6" t="str" cm="1">
        <f t="array" ref="Y866">_xlfn.IFS(Table1[[#This Row],[Duration in Seconds]]&lt;120,"Very short",Table1[[#This Row],[Duration in Seconds]]&lt;360,"Short",Table1[[#This Row],[Duration in Seconds]]&lt;600,"Medium",Table1[[#This Row],[Duration in Seconds]]&lt;1800,"Long",Table1[[#This Row],[Duration in Seconds]]&gt;1800,"Very Long")</f>
        <v>Medium</v>
      </c>
    </row>
    <row r="867" spans="1:25" x14ac:dyDescent="0.3">
      <c r="A867" s="18" t="s">
        <v>2783</v>
      </c>
      <c r="B867" s="54">
        <v>62089</v>
      </c>
      <c r="C867" s="21" t="s">
        <v>2784</v>
      </c>
      <c r="D867" s="21" t="s">
        <v>2785</v>
      </c>
      <c r="E867" s="21" t="s">
        <v>2786</v>
      </c>
      <c r="F867" s="21" t="s">
        <v>26</v>
      </c>
      <c r="G867" s="6">
        <v>3450000</v>
      </c>
      <c r="H867" s="6">
        <v>468327010</v>
      </c>
      <c r="I867" s="15">
        <v>2.2453703703703702E-3</v>
      </c>
      <c r="J867" s="8">
        <v>194</v>
      </c>
      <c r="K867" s="9">
        <v>44819</v>
      </c>
      <c r="L867" s="6">
        <v>3400</v>
      </c>
      <c r="M867" s="21" t="s">
        <v>2565</v>
      </c>
      <c r="N867" s="21" t="s">
        <v>29</v>
      </c>
      <c r="O867" s="21" t="s">
        <v>28</v>
      </c>
      <c r="P867" s="21">
        <v>1</v>
      </c>
      <c r="Q867" s="6">
        <v>384</v>
      </c>
      <c r="R867" s="9">
        <v>44827</v>
      </c>
      <c r="S867" s="6">
        <v>1080</v>
      </c>
      <c r="T867" s="6">
        <v>2215</v>
      </c>
      <c r="U867" s="6">
        <v>55</v>
      </c>
      <c r="V867" s="21" t="s">
        <v>29</v>
      </c>
      <c r="W867" s="6">
        <v>4</v>
      </c>
      <c r="X867" s="2" t="s">
        <v>2835</v>
      </c>
      <c r="Y867" s="6" t="str" cm="1">
        <f t="array" ref="Y867">_xlfn.IFS(Table1[[#This Row],[Duration in Seconds]]&lt;120,"Very short",Table1[[#This Row],[Duration in Seconds]]&lt;360,"Short",Table1[[#This Row],[Duration in Seconds]]&lt;600,"Medium",Table1[[#This Row],[Duration in Seconds]]&lt;1800,"Long",Table1[[#This Row],[Duration in Seconds]]&gt;1800,"Very Long")</f>
        <v>Short</v>
      </c>
    </row>
    <row r="868" spans="1:25" x14ac:dyDescent="0.3">
      <c r="A868" s="18" t="s">
        <v>2991</v>
      </c>
      <c r="B868" s="55">
        <v>4308230</v>
      </c>
      <c r="C868" s="21" t="s">
        <v>3029</v>
      </c>
      <c r="D868" t="s">
        <v>3067</v>
      </c>
      <c r="E868" s="21" t="s">
        <v>3068</v>
      </c>
      <c r="F868" s="21" t="s">
        <v>54</v>
      </c>
      <c r="G868" s="6">
        <v>33600000</v>
      </c>
      <c r="H868" s="6">
        <v>27725160330</v>
      </c>
      <c r="I868" s="15">
        <v>1.1111111111111111E-3</v>
      </c>
      <c r="J868" s="8">
        <v>96</v>
      </c>
      <c r="K868" s="9">
        <v>39000</v>
      </c>
      <c r="L868" s="6">
        <v>27000</v>
      </c>
      <c r="M868" s="21" t="s">
        <v>27</v>
      </c>
      <c r="N868" s="21" t="s">
        <v>28</v>
      </c>
      <c r="O868" s="21" t="s">
        <v>28</v>
      </c>
      <c r="P868" s="21">
        <v>0</v>
      </c>
      <c r="Q868" s="6">
        <v>6453</v>
      </c>
      <c r="R868" s="9">
        <v>44835</v>
      </c>
      <c r="S868" s="6">
        <v>240</v>
      </c>
      <c r="T868" s="6">
        <v>545</v>
      </c>
      <c r="U868" s="6"/>
      <c r="V868" s="21" t="s">
        <v>29</v>
      </c>
      <c r="W868" s="6">
        <v>18</v>
      </c>
      <c r="X868" s="2" t="s">
        <v>3102</v>
      </c>
      <c r="Y868" s="6" t="str" cm="1">
        <f t="array" ref="Y868">_xlfn.IFS(Table1[[#This Row],[Duration in Seconds]]&lt;120,"Very short",Table1[[#This Row],[Duration in Seconds]]&lt;360,"Short",Table1[[#This Row],[Duration in Seconds]]&lt;600,"Medium",Table1[[#This Row],[Duration in Seconds]]&lt;1800,"Long",Table1[[#This Row],[Duration in Seconds]]&gt;1800,"Very Long")</f>
        <v>Very short</v>
      </c>
    </row>
    <row r="869" spans="1:25" x14ac:dyDescent="0.3">
      <c r="A869" s="18" t="s">
        <v>2992</v>
      </c>
      <c r="B869" s="55">
        <v>1751708</v>
      </c>
      <c r="C869" s="21" t="s">
        <v>3030</v>
      </c>
      <c r="D869" t="s">
        <v>3067</v>
      </c>
      <c r="E869" s="21" t="s">
        <v>3068</v>
      </c>
      <c r="F869" s="21" t="s">
        <v>54</v>
      </c>
      <c r="G869" s="6">
        <v>33600000</v>
      </c>
      <c r="H869" s="6">
        <v>27725160330</v>
      </c>
      <c r="I869" s="15">
        <v>1.1111111111111111E-3</v>
      </c>
      <c r="J869" s="8">
        <v>96</v>
      </c>
      <c r="K869" s="9">
        <v>39713</v>
      </c>
      <c r="L869" s="6">
        <v>3800</v>
      </c>
      <c r="M869" s="21" t="s">
        <v>27</v>
      </c>
      <c r="N869" s="21" t="s">
        <v>28</v>
      </c>
      <c r="O869" s="21" t="s">
        <v>28</v>
      </c>
      <c r="P869" s="21">
        <v>0</v>
      </c>
      <c r="Q869" s="6">
        <v>0</v>
      </c>
      <c r="R869" s="2" t="s">
        <v>54</v>
      </c>
      <c r="S869" s="6">
        <v>360</v>
      </c>
      <c r="T869" s="6">
        <v>545</v>
      </c>
      <c r="U869" s="6"/>
      <c r="V869" s="21" t="s">
        <v>29</v>
      </c>
      <c r="W869" s="6">
        <v>18</v>
      </c>
      <c r="X869" s="2" t="s">
        <v>3102</v>
      </c>
      <c r="Y869" s="6" t="str" cm="1">
        <f t="array" ref="Y869">_xlfn.IFS(Table1[[#This Row],[Duration in Seconds]]&lt;120,"Very short",Table1[[#This Row],[Duration in Seconds]]&lt;360,"Short",Table1[[#This Row],[Duration in Seconds]]&lt;600,"Medium",Table1[[#This Row],[Duration in Seconds]]&lt;1800,"Long",Table1[[#This Row],[Duration in Seconds]]&gt;1800,"Very Long")</f>
        <v>Very short</v>
      </c>
    </row>
    <row r="870" spans="1:25" x14ac:dyDescent="0.3">
      <c r="A870" s="18" t="s">
        <v>2993</v>
      </c>
      <c r="B870" s="55">
        <v>33317</v>
      </c>
      <c r="C870" s="21" t="s">
        <v>3031</v>
      </c>
      <c r="D870" t="s">
        <v>3069</v>
      </c>
      <c r="E870" s="21" t="s">
        <v>3070</v>
      </c>
      <c r="F870" s="21" t="s">
        <v>26</v>
      </c>
      <c r="G870" s="6">
        <v>1150000</v>
      </c>
      <c r="H870" s="6">
        <v>290179654</v>
      </c>
      <c r="I870" s="15">
        <v>2.9050925925925928E-3</v>
      </c>
      <c r="J870" s="8">
        <v>251</v>
      </c>
      <c r="K870" s="9">
        <v>42192</v>
      </c>
      <c r="L870" s="6">
        <v>1400</v>
      </c>
      <c r="M870" s="21" t="s">
        <v>73</v>
      </c>
      <c r="N870" s="21" t="s">
        <v>28</v>
      </c>
      <c r="O870" s="21" t="s">
        <v>28</v>
      </c>
      <c r="P870" s="21">
        <v>1</v>
      </c>
      <c r="Q870" s="6">
        <v>169</v>
      </c>
      <c r="R870" s="9">
        <v>44837</v>
      </c>
      <c r="S870" s="6">
        <v>720</v>
      </c>
      <c r="T870" s="6">
        <v>202</v>
      </c>
      <c r="U870" s="6">
        <v>6</v>
      </c>
      <c r="V870" s="21" t="s">
        <v>29</v>
      </c>
      <c r="W870" s="6">
        <v>1</v>
      </c>
      <c r="X870" s="2" t="s">
        <v>3102</v>
      </c>
      <c r="Y870" s="6" t="str" cm="1">
        <f t="array" ref="Y870">_xlfn.IFS(Table1[[#This Row],[Duration in Seconds]]&lt;120,"Very short",Table1[[#This Row],[Duration in Seconds]]&lt;360,"Short",Table1[[#This Row],[Duration in Seconds]]&lt;600,"Medium",Table1[[#This Row],[Duration in Seconds]]&lt;1800,"Long",Table1[[#This Row],[Duration in Seconds]]&gt;1800,"Very Long")</f>
        <v>Short</v>
      </c>
    </row>
    <row r="871" spans="1:25" x14ac:dyDescent="0.3">
      <c r="A871" s="18" t="s">
        <v>2994</v>
      </c>
      <c r="B871" s="55">
        <v>68406</v>
      </c>
      <c r="C871" s="21" t="s">
        <v>3032</v>
      </c>
      <c r="D871" t="s">
        <v>3069</v>
      </c>
      <c r="E871" s="21" t="s">
        <v>3070</v>
      </c>
      <c r="F871" s="21" t="s">
        <v>26</v>
      </c>
      <c r="G871" s="6">
        <v>1150000</v>
      </c>
      <c r="H871" s="6">
        <v>290179654</v>
      </c>
      <c r="I871" s="15">
        <v>7.1990740740740739E-3</v>
      </c>
      <c r="J871" s="8">
        <v>622</v>
      </c>
      <c r="K871" s="9">
        <v>44493</v>
      </c>
      <c r="L871" s="6">
        <v>5800</v>
      </c>
      <c r="M871" s="21" t="s">
        <v>73</v>
      </c>
      <c r="N871" s="21" t="s">
        <v>28</v>
      </c>
      <c r="O871" s="21" t="s">
        <v>28</v>
      </c>
      <c r="P871" s="21">
        <v>0</v>
      </c>
      <c r="Q871" s="6">
        <v>393</v>
      </c>
      <c r="R871" s="9">
        <v>44837</v>
      </c>
      <c r="S871" s="6">
        <v>1080</v>
      </c>
      <c r="T871" s="6">
        <v>202</v>
      </c>
      <c r="U871" s="6">
        <v>6</v>
      </c>
      <c r="V871" s="21" t="s">
        <v>29</v>
      </c>
      <c r="W871" s="6">
        <v>1</v>
      </c>
      <c r="X871" s="2" t="s">
        <v>3102</v>
      </c>
      <c r="Y871" s="6" t="str" cm="1">
        <f t="array" ref="Y871">_xlfn.IFS(Table1[[#This Row],[Duration in Seconds]]&lt;120,"Very short",Table1[[#This Row],[Duration in Seconds]]&lt;360,"Short",Table1[[#This Row],[Duration in Seconds]]&lt;600,"Medium",Table1[[#This Row],[Duration in Seconds]]&lt;1800,"Long",Table1[[#This Row],[Duration in Seconds]]&gt;1800,"Very Long")</f>
        <v>Long</v>
      </c>
    </row>
    <row r="872" spans="1:25" x14ac:dyDescent="0.3">
      <c r="A872" s="18" t="s">
        <v>2995</v>
      </c>
      <c r="B872" s="55">
        <v>3882610</v>
      </c>
      <c r="C872" s="21" t="s">
        <v>3033</v>
      </c>
      <c r="D872" t="s">
        <v>3069</v>
      </c>
      <c r="E872" s="21" t="s">
        <v>3070</v>
      </c>
      <c r="F872" s="21" t="s">
        <v>26</v>
      </c>
      <c r="G872" s="6">
        <v>1150000</v>
      </c>
      <c r="H872" s="6">
        <v>290179654</v>
      </c>
      <c r="I872" s="15">
        <v>1.2025462962962962E-2</v>
      </c>
      <c r="J872" s="8">
        <v>1039</v>
      </c>
      <c r="K872" s="9">
        <v>44773</v>
      </c>
      <c r="L872" s="6">
        <v>244000</v>
      </c>
      <c r="M872" s="21" t="s">
        <v>73</v>
      </c>
      <c r="N872" s="21" t="s">
        <v>29</v>
      </c>
      <c r="O872" s="21" t="s">
        <v>28</v>
      </c>
      <c r="P872" s="21">
        <v>0</v>
      </c>
      <c r="Q872" s="6">
        <v>8530</v>
      </c>
      <c r="R872" s="9">
        <v>44838</v>
      </c>
      <c r="S872" s="6">
        <v>1080</v>
      </c>
      <c r="T872" s="6">
        <v>202</v>
      </c>
      <c r="U872" s="6">
        <v>6</v>
      </c>
      <c r="V872" s="21" t="s">
        <v>29</v>
      </c>
      <c r="W872" s="6">
        <v>1</v>
      </c>
      <c r="X872" s="2" t="s">
        <v>3102</v>
      </c>
      <c r="Y872" s="6" t="str" cm="1">
        <f t="array" ref="Y872">_xlfn.IFS(Table1[[#This Row],[Duration in Seconds]]&lt;120,"Very short",Table1[[#This Row],[Duration in Seconds]]&lt;360,"Short",Table1[[#This Row],[Duration in Seconds]]&lt;600,"Medium",Table1[[#This Row],[Duration in Seconds]]&lt;1800,"Long",Table1[[#This Row],[Duration in Seconds]]&gt;1800,"Very Long")</f>
        <v>Long</v>
      </c>
    </row>
    <row r="873" spans="1:25" x14ac:dyDescent="0.3">
      <c r="A873" s="18" t="s">
        <v>2996</v>
      </c>
      <c r="B873" s="55">
        <v>285858</v>
      </c>
      <c r="C873" s="21" t="s">
        <v>3034</v>
      </c>
      <c r="D873" t="s">
        <v>3069</v>
      </c>
      <c r="E873" s="21" t="s">
        <v>3070</v>
      </c>
      <c r="F873" s="21" t="s">
        <v>26</v>
      </c>
      <c r="G873" s="6">
        <v>1150000</v>
      </c>
      <c r="H873" s="6">
        <v>290179654</v>
      </c>
      <c r="I873" s="15">
        <v>2.7546296296296294E-3</v>
      </c>
      <c r="J873" s="8">
        <v>238</v>
      </c>
      <c r="K873" s="9">
        <v>44815</v>
      </c>
      <c r="L873" s="6">
        <v>44000</v>
      </c>
      <c r="M873" s="21" t="s">
        <v>73</v>
      </c>
      <c r="N873" s="21" t="s">
        <v>29</v>
      </c>
      <c r="O873" s="21" t="s">
        <v>28</v>
      </c>
      <c r="P873" s="21">
        <v>0</v>
      </c>
      <c r="Q873" s="6">
        <v>2588</v>
      </c>
      <c r="R873" s="9">
        <v>44839</v>
      </c>
      <c r="S873" s="6">
        <v>1080</v>
      </c>
      <c r="T873" s="6">
        <v>202</v>
      </c>
      <c r="U873" s="6">
        <v>6</v>
      </c>
      <c r="V873" s="21" t="s">
        <v>29</v>
      </c>
      <c r="W873" s="6">
        <v>1</v>
      </c>
      <c r="X873" s="2" t="s">
        <v>3102</v>
      </c>
      <c r="Y873" s="6" t="str" cm="1">
        <f t="array" ref="Y873">_xlfn.IFS(Table1[[#This Row],[Duration in Seconds]]&lt;120,"Very short",Table1[[#This Row],[Duration in Seconds]]&lt;360,"Short",Table1[[#This Row],[Duration in Seconds]]&lt;600,"Medium",Table1[[#This Row],[Duration in Seconds]]&lt;1800,"Long",Table1[[#This Row],[Duration in Seconds]]&gt;1800,"Very Long")</f>
        <v>Short</v>
      </c>
    </row>
    <row r="874" spans="1:25" x14ac:dyDescent="0.3">
      <c r="A874" s="18" t="s">
        <v>2997</v>
      </c>
      <c r="B874" s="55">
        <v>413266</v>
      </c>
      <c r="C874" s="21" t="s">
        <v>3035</v>
      </c>
      <c r="D874" t="s">
        <v>3071</v>
      </c>
      <c r="E874" s="21" t="s">
        <v>3072</v>
      </c>
      <c r="F874" s="21" t="s">
        <v>86</v>
      </c>
      <c r="G874" s="6">
        <v>952000</v>
      </c>
      <c r="H874" s="6">
        <v>72012137</v>
      </c>
      <c r="I874" s="15">
        <v>5.3240740740740748E-3</v>
      </c>
      <c r="J874" s="8">
        <v>460</v>
      </c>
      <c r="K874" s="9">
        <v>42980</v>
      </c>
      <c r="L874" s="6">
        <v>11000</v>
      </c>
      <c r="M874" s="21" t="s">
        <v>3094</v>
      </c>
      <c r="N874" s="21" t="s">
        <v>29</v>
      </c>
      <c r="O874" s="21" t="s">
        <v>28</v>
      </c>
      <c r="P874" s="21">
        <v>0</v>
      </c>
      <c r="Q874" s="6">
        <v>571</v>
      </c>
      <c r="R874" s="9">
        <v>44833</v>
      </c>
      <c r="S874" s="6">
        <v>1080</v>
      </c>
      <c r="T874" s="6">
        <v>26</v>
      </c>
      <c r="U874" s="6">
        <v>32</v>
      </c>
      <c r="V874" s="21" t="s">
        <v>29</v>
      </c>
      <c r="W874" s="6">
        <v>3</v>
      </c>
      <c r="X874" s="2" t="s">
        <v>3102</v>
      </c>
      <c r="Y874" s="6" t="str" cm="1">
        <f t="array" ref="Y874">_xlfn.IFS(Table1[[#This Row],[Duration in Seconds]]&lt;120,"Very short",Table1[[#This Row],[Duration in Seconds]]&lt;360,"Short",Table1[[#This Row],[Duration in Seconds]]&lt;600,"Medium",Table1[[#This Row],[Duration in Seconds]]&lt;1800,"Long",Table1[[#This Row],[Duration in Seconds]]&gt;1800,"Very Long")</f>
        <v>Medium</v>
      </c>
    </row>
    <row r="875" spans="1:25" x14ac:dyDescent="0.3">
      <c r="A875" s="18" t="s">
        <v>2998</v>
      </c>
      <c r="B875" s="55">
        <v>1400445</v>
      </c>
      <c r="C875" s="21" t="s">
        <v>3036</v>
      </c>
      <c r="D875" t="s">
        <v>3071</v>
      </c>
      <c r="E875" s="21" t="s">
        <v>3072</v>
      </c>
      <c r="F875" s="21" t="s">
        <v>86</v>
      </c>
      <c r="G875" s="6">
        <v>952000</v>
      </c>
      <c r="H875" s="6">
        <v>72012137</v>
      </c>
      <c r="I875" s="17">
        <v>9.0046296296296298E-3</v>
      </c>
      <c r="J875" s="8">
        <v>778</v>
      </c>
      <c r="K875" s="9">
        <v>43259</v>
      </c>
      <c r="L875" s="6">
        <v>48000</v>
      </c>
      <c r="M875" s="21" t="s">
        <v>3094</v>
      </c>
      <c r="N875" s="21" t="s">
        <v>29</v>
      </c>
      <c r="O875" s="21" t="s">
        <v>28</v>
      </c>
      <c r="P875" s="21">
        <v>0</v>
      </c>
      <c r="Q875" s="6">
        <v>2833</v>
      </c>
      <c r="R875" s="9">
        <v>44832</v>
      </c>
      <c r="S875" s="6">
        <v>1080</v>
      </c>
      <c r="T875" s="6">
        <v>26</v>
      </c>
      <c r="U875" s="6">
        <v>32</v>
      </c>
      <c r="V875" s="21" t="s">
        <v>29</v>
      </c>
      <c r="W875" s="6">
        <v>3</v>
      </c>
      <c r="X875" s="2" t="s">
        <v>3102</v>
      </c>
      <c r="Y875" s="6" t="str" cm="1">
        <f t="array" ref="Y875">_xlfn.IFS(Table1[[#This Row],[Duration in Seconds]]&lt;120,"Very short",Table1[[#This Row],[Duration in Seconds]]&lt;360,"Short",Table1[[#This Row],[Duration in Seconds]]&lt;600,"Medium",Table1[[#This Row],[Duration in Seconds]]&lt;1800,"Long",Table1[[#This Row],[Duration in Seconds]]&gt;1800,"Very Long")</f>
        <v>Long</v>
      </c>
    </row>
    <row r="876" spans="1:25" x14ac:dyDescent="0.3">
      <c r="A876" s="18" t="s">
        <v>2999</v>
      </c>
      <c r="B876" s="55">
        <v>953626</v>
      </c>
      <c r="C876" s="21" t="s">
        <v>3037</v>
      </c>
      <c r="D876" t="s">
        <v>3071</v>
      </c>
      <c r="E876" s="21" t="s">
        <v>3072</v>
      </c>
      <c r="F876" s="21" t="s">
        <v>86</v>
      </c>
      <c r="G876" s="6">
        <v>952000</v>
      </c>
      <c r="H876" s="6">
        <v>72012137</v>
      </c>
      <c r="I876" s="15">
        <v>1.5000000000000001E-2</v>
      </c>
      <c r="J876" s="8">
        <v>1296</v>
      </c>
      <c r="K876" s="9">
        <v>43800</v>
      </c>
      <c r="L876" s="6">
        <v>44000</v>
      </c>
      <c r="M876" s="21" t="s">
        <v>3094</v>
      </c>
      <c r="N876" s="21" t="s">
        <v>28</v>
      </c>
      <c r="O876" s="21" t="s">
        <v>28</v>
      </c>
      <c r="P876" s="21">
        <v>0</v>
      </c>
      <c r="Q876" s="6">
        <v>2862</v>
      </c>
      <c r="R876" s="9">
        <v>44825</v>
      </c>
      <c r="S876" s="6">
        <v>1080</v>
      </c>
      <c r="T876" s="6">
        <v>26</v>
      </c>
      <c r="U876" s="6">
        <v>32</v>
      </c>
      <c r="V876" s="21" t="s">
        <v>28</v>
      </c>
      <c r="W876" s="6">
        <v>3</v>
      </c>
      <c r="X876" s="2" t="s">
        <v>3102</v>
      </c>
      <c r="Y876" s="6" t="str" cm="1">
        <f t="array" ref="Y876">_xlfn.IFS(Table1[[#This Row],[Duration in Seconds]]&lt;120,"Very short",Table1[[#This Row],[Duration in Seconds]]&lt;360,"Short",Table1[[#This Row],[Duration in Seconds]]&lt;600,"Medium",Table1[[#This Row],[Duration in Seconds]]&lt;1800,"Long",Table1[[#This Row],[Duration in Seconds]]&gt;1800,"Very Long")</f>
        <v>Long</v>
      </c>
    </row>
    <row r="877" spans="1:25" x14ac:dyDescent="0.3">
      <c r="A877" s="18" t="s">
        <v>3000</v>
      </c>
      <c r="B877" s="55">
        <v>3969775</v>
      </c>
      <c r="C877" s="21" t="s">
        <v>3038</v>
      </c>
      <c r="D877" t="s">
        <v>3073</v>
      </c>
      <c r="E877" s="21" t="s">
        <v>3074</v>
      </c>
      <c r="F877" s="21" t="s">
        <v>86</v>
      </c>
      <c r="G877" s="6">
        <v>523000</v>
      </c>
      <c r="H877" s="6">
        <v>41450722</v>
      </c>
      <c r="I877" s="15">
        <v>3.0439814814814821E-3</v>
      </c>
      <c r="J877" s="8">
        <v>263</v>
      </c>
      <c r="K877" s="9">
        <v>43414</v>
      </c>
      <c r="L877" s="6">
        <v>216000</v>
      </c>
      <c r="M877" s="21" t="s">
        <v>3095</v>
      </c>
      <c r="N877" s="21" t="s">
        <v>29</v>
      </c>
      <c r="O877" s="21" t="s">
        <v>28</v>
      </c>
      <c r="P877" s="21">
        <v>0</v>
      </c>
      <c r="Q877" s="6">
        <v>17681</v>
      </c>
      <c r="R877" s="9">
        <v>44838</v>
      </c>
      <c r="S877" s="6">
        <v>1080</v>
      </c>
      <c r="T877" s="6">
        <v>176</v>
      </c>
      <c r="U877" s="6">
        <v>50</v>
      </c>
      <c r="V877" s="21" t="s">
        <v>29</v>
      </c>
      <c r="W877" s="6">
        <v>4</v>
      </c>
      <c r="X877" s="2" t="s">
        <v>3102</v>
      </c>
      <c r="Y877" s="6" t="str" cm="1">
        <f t="array" ref="Y877">_xlfn.IFS(Table1[[#This Row],[Duration in Seconds]]&lt;120,"Very short",Table1[[#This Row],[Duration in Seconds]]&lt;360,"Short",Table1[[#This Row],[Duration in Seconds]]&lt;600,"Medium",Table1[[#This Row],[Duration in Seconds]]&lt;1800,"Long",Table1[[#This Row],[Duration in Seconds]]&gt;1800,"Very Long")</f>
        <v>Short</v>
      </c>
    </row>
    <row r="878" spans="1:25" x14ac:dyDescent="0.3">
      <c r="A878" s="18" t="s">
        <v>3001</v>
      </c>
      <c r="B878" s="55">
        <v>397210</v>
      </c>
      <c r="C878" s="21" t="s">
        <v>3039</v>
      </c>
      <c r="D878" t="s">
        <v>3073</v>
      </c>
      <c r="E878" s="21" t="s">
        <v>3074</v>
      </c>
      <c r="F878" s="21" t="s">
        <v>86</v>
      </c>
      <c r="G878" s="6">
        <v>523000</v>
      </c>
      <c r="H878" s="6">
        <v>41450722</v>
      </c>
      <c r="I878" s="15">
        <v>2.7546296296296294E-3</v>
      </c>
      <c r="J878" s="8">
        <v>238</v>
      </c>
      <c r="K878" s="9">
        <v>44226</v>
      </c>
      <c r="L878" s="6">
        <v>15000</v>
      </c>
      <c r="M878" s="21" t="s">
        <v>3095</v>
      </c>
      <c r="N878" s="21" t="s">
        <v>29</v>
      </c>
      <c r="O878" s="21" t="s">
        <v>28</v>
      </c>
      <c r="P878" s="21">
        <v>0</v>
      </c>
      <c r="Q878" s="6">
        <v>1275</v>
      </c>
      <c r="R878" s="9">
        <v>44834</v>
      </c>
      <c r="S878" s="6">
        <v>1080</v>
      </c>
      <c r="T878" s="6">
        <v>176</v>
      </c>
      <c r="U878" s="6">
        <v>50</v>
      </c>
      <c r="V878" s="21" t="s">
        <v>29</v>
      </c>
      <c r="W878" s="6">
        <v>4</v>
      </c>
      <c r="X878" s="2" t="s">
        <v>3102</v>
      </c>
      <c r="Y878" s="6" t="str" cm="1">
        <f t="array" ref="Y878">_xlfn.IFS(Table1[[#This Row],[Duration in Seconds]]&lt;120,"Very short",Table1[[#This Row],[Duration in Seconds]]&lt;360,"Short",Table1[[#This Row],[Duration in Seconds]]&lt;600,"Medium",Table1[[#This Row],[Duration in Seconds]]&lt;1800,"Long",Table1[[#This Row],[Duration in Seconds]]&gt;1800,"Very Long")</f>
        <v>Short</v>
      </c>
    </row>
    <row r="879" spans="1:25" x14ac:dyDescent="0.3">
      <c r="A879" s="18" t="s">
        <v>3002</v>
      </c>
      <c r="B879" s="55">
        <v>1516</v>
      </c>
      <c r="C879" s="21" t="s">
        <v>3040</v>
      </c>
      <c r="D879" t="s">
        <v>3075</v>
      </c>
      <c r="E879" s="21" t="s">
        <v>3076</v>
      </c>
      <c r="F879" s="21" t="s">
        <v>26</v>
      </c>
      <c r="G879" s="6">
        <v>8800</v>
      </c>
      <c r="H879" s="6">
        <v>921622</v>
      </c>
      <c r="I879" s="15">
        <v>9.9537037037037042E-4</v>
      </c>
      <c r="J879" s="8">
        <v>86</v>
      </c>
      <c r="K879" s="9">
        <v>44810</v>
      </c>
      <c r="L879" s="6">
        <v>50</v>
      </c>
      <c r="M879" s="21" t="s">
        <v>3095</v>
      </c>
      <c r="N879" s="21" t="s">
        <v>29</v>
      </c>
      <c r="O879" s="21" t="s">
        <v>29</v>
      </c>
      <c r="P879" s="21">
        <v>3</v>
      </c>
      <c r="Q879" s="6">
        <v>5</v>
      </c>
      <c r="R879" s="9">
        <v>44819</v>
      </c>
      <c r="S879" s="6">
        <v>1440</v>
      </c>
      <c r="T879" s="6">
        <v>259</v>
      </c>
      <c r="U879" s="6">
        <v>22</v>
      </c>
      <c r="V879" s="21" t="s">
        <v>29</v>
      </c>
      <c r="W879" s="6">
        <v>1</v>
      </c>
      <c r="X879" s="2" t="s">
        <v>3102</v>
      </c>
      <c r="Y879" s="6" t="str" cm="1">
        <f t="array" ref="Y879">_xlfn.IFS(Table1[[#This Row],[Duration in Seconds]]&lt;120,"Very short",Table1[[#This Row],[Duration in Seconds]]&lt;360,"Short",Table1[[#This Row],[Duration in Seconds]]&lt;600,"Medium",Table1[[#This Row],[Duration in Seconds]]&lt;1800,"Long",Table1[[#This Row],[Duration in Seconds]]&gt;1800,"Very Long")</f>
        <v>Very short</v>
      </c>
    </row>
    <row r="880" spans="1:25" x14ac:dyDescent="0.3">
      <c r="A880" s="18" t="s">
        <v>3003</v>
      </c>
      <c r="B880" s="55">
        <v>746</v>
      </c>
      <c r="C880" s="21" t="s">
        <v>3041</v>
      </c>
      <c r="D880" t="s">
        <v>3075</v>
      </c>
      <c r="E880" s="21" t="s">
        <v>3076</v>
      </c>
      <c r="F880" s="21" t="s">
        <v>26</v>
      </c>
      <c r="G880" s="6">
        <v>8800</v>
      </c>
      <c r="H880" s="6">
        <v>921622</v>
      </c>
      <c r="I880" s="15">
        <v>7.9861111111111105E-4</v>
      </c>
      <c r="J880" s="8">
        <v>69</v>
      </c>
      <c r="K880" s="9">
        <v>44820</v>
      </c>
      <c r="L880" s="6">
        <v>31</v>
      </c>
      <c r="M880" s="21" t="s">
        <v>3095</v>
      </c>
      <c r="N880" s="21" t="s">
        <v>29</v>
      </c>
      <c r="O880" s="21" t="s">
        <v>29</v>
      </c>
      <c r="P880" s="21">
        <v>3</v>
      </c>
      <c r="Q880" s="6">
        <v>9</v>
      </c>
      <c r="R880" s="9">
        <v>44828</v>
      </c>
      <c r="S880" s="6">
        <v>1440</v>
      </c>
      <c r="T880" s="6">
        <v>259</v>
      </c>
      <c r="U880" s="6">
        <v>22</v>
      </c>
      <c r="V880" s="21" t="s">
        <v>29</v>
      </c>
      <c r="W880" s="6">
        <v>1</v>
      </c>
      <c r="X880" s="2" t="s">
        <v>3102</v>
      </c>
      <c r="Y880" s="6" t="str" cm="1">
        <f t="array" ref="Y880">_xlfn.IFS(Table1[[#This Row],[Duration in Seconds]]&lt;120,"Very short",Table1[[#This Row],[Duration in Seconds]]&lt;360,"Short",Table1[[#This Row],[Duration in Seconds]]&lt;600,"Medium",Table1[[#This Row],[Duration in Seconds]]&lt;1800,"Long",Table1[[#This Row],[Duration in Seconds]]&gt;1800,"Very Long")</f>
        <v>Very short</v>
      </c>
    </row>
    <row r="881" spans="1:25" x14ac:dyDescent="0.3">
      <c r="A881" s="18" t="s">
        <v>3004</v>
      </c>
      <c r="B881" s="55">
        <v>8501</v>
      </c>
      <c r="C881" s="21" t="s">
        <v>3042</v>
      </c>
      <c r="D881" t="s">
        <v>3075</v>
      </c>
      <c r="E881" s="21" t="s">
        <v>3076</v>
      </c>
      <c r="F881" s="21" t="s">
        <v>26</v>
      </c>
      <c r="G881" s="6">
        <v>8800</v>
      </c>
      <c r="H881" s="6">
        <v>921622</v>
      </c>
      <c r="I881" s="15">
        <v>1.9097222222222222E-3</v>
      </c>
      <c r="J881" s="8">
        <v>165</v>
      </c>
      <c r="K881" s="9">
        <v>43932</v>
      </c>
      <c r="L881" s="6">
        <v>271</v>
      </c>
      <c r="M881" s="21" t="s">
        <v>3095</v>
      </c>
      <c r="N881" s="21" t="s">
        <v>29</v>
      </c>
      <c r="O881" s="21" t="s">
        <v>29</v>
      </c>
      <c r="P881" s="21">
        <v>0</v>
      </c>
      <c r="Q881" s="6">
        <v>25</v>
      </c>
      <c r="R881" s="9">
        <v>44838</v>
      </c>
      <c r="S881" s="6">
        <v>1440</v>
      </c>
      <c r="T881" s="6">
        <v>259</v>
      </c>
      <c r="U881" s="6">
        <v>22</v>
      </c>
      <c r="V881" s="21" t="s">
        <v>29</v>
      </c>
      <c r="W881" s="6">
        <v>1</v>
      </c>
      <c r="X881" s="2" t="s">
        <v>3102</v>
      </c>
      <c r="Y881" s="6" t="str" cm="1">
        <f t="array" ref="Y881">_xlfn.IFS(Table1[[#This Row],[Duration in Seconds]]&lt;120,"Very short",Table1[[#This Row],[Duration in Seconds]]&lt;360,"Short",Table1[[#This Row],[Duration in Seconds]]&lt;600,"Medium",Table1[[#This Row],[Duration in Seconds]]&lt;1800,"Long",Table1[[#This Row],[Duration in Seconds]]&gt;1800,"Very Long")</f>
        <v>Short</v>
      </c>
    </row>
    <row r="882" spans="1:25" x14ac:dyDescent="0.3">
      <c r="A882" s="18" t="s">
        <v>3005</v>
      </c>
      <c r="B882" s="55">
        <v>35685</v>
      </c>
      <c r="C882" s="21" t="s">
        <v>3043</v>
      </c>
      <c r="D882" t="s">
        <v>1929</v>
      </c>
      <c r="E882" s="21" t="s">
        <v>1930</v>
      </c>
      <c r="F882" s="21" t="s">
        <v>26</v>
      </c>
      <c r="G882" s="6">
        <v>286000</v>
      </c>
      <c r="H882" s="6">
        <v>11382867</v>
      </c>
      <c r="I882" s="15">
        <v>2.4305555555555556E-3</v>
      </c>
      <c r="J882" s="8">
        <v>210</v>
      </c>
      <c r="K882" s="9">
        <v>43930</v>
      </c>
      <c r="L882" s="6">
        <v>1100</v>
      </c>
      <c r="M882" s="21" t="s">
        <v>27</v>
      </c>
      <c r="N882" s="21" t="s">
        <v>28</v>
      </c>
      <c r="O882" s="21" t="s">
        <v>28</v>
      </c>
      <c r="P882" s="21">
        <v>0</v>
      </c>
      <c r="Q882" s="6">
        <v>36</v>
      </c>
      <c r="R882" s="9">
        <v>44828</v>
      </c>
      <c r="S882" s="6">
        <v>1080</v>
      </c>
      <c r="T882" s="6">
        <v>164</v>
      </c>
      <c r="U882" s="6">
        <v>12</v>
      </c>
      <c r="V882" s="21" t="s">
        <v>29</v>
      </c>
      <c r="W882" s="6">
        <v>1</v>
      </c>
      <c r="X882" s="2" t="s">
        <v>3102</v>
      </c>
      <c r="Y882" s="6" t="str" cm="1">
        <f t="array" ref="Y882">_xlfn.IFS(Table1[[#This Row],[Duration in Seconds]]&lt;120,"Very short",Table1[[#This Row],[Duration in Seconds]]&lt;360,"Short",Table1[[#This Row],[Duration in Seconds]]&lt;600,"Medium",Table1[[#This Row],[Duration in Seconds]]&lt;1800,"Long",Table1[[#This Row],[Duration in Seconds]]&gt;1800,"Very Long")</f>
        <v>Short</v>
      </c>
    </row>
    <row r="883" spans="1:25" x14ac:dyDescent="0.3">
      <c r="A883" s="18" t="s">
        <v>3006</v>
      </c>
      <c r="B883" s="55">
        <v>190367</v>
      </c>
      <c r="C883" s="21" t="s">
        <v>3044</v>
      </c>
      <c r="D883" t="s">
        <v>1929</v>
      </c>
      <c r="E883" s="21" t="s">
        <v>1930</v>
      </c>
      <c r="F883" s="21" t="s">
        <v>26</v>
      </c>
      <c r="G883" s="6">
        <v>286000</v>
      </c>
      <c r="H883" s="6">
        <v>11382867</v>
      </c>
      <c r="I883" s="15">
        <v>3.7152777777777774E-3</v>
      </c>
      <c r="J883" s="8">
        <v>321</v>
      </c>
      <c r="K883" s="9">
        <v>44677</v>
      </c>
      <c r="L883" s="6">
        <v>6000</v>
      </c>
      <c r="M883" s="21" t="s">
        <v>27</v>
      </c>
      <c r="N883" s="21" t="s">
        <v>28</v>
      </c>
      <c r="O883" s="21" t="s">
        <v>28</v>
      </c>
      <c r="P883" s="21">
        <v>0</v>
      </c>
      <c r="Q883" s="6">
        <v>151</v>
      </c>
      <c r="R883" s="9">
        <v>44835</v>
      </c>
      <c r="S883" s="6">
        <v>1080</v>
      </c>
      <c r="T883" s="6">
        <v>164</v>
      </c>
      <c r="U883" s="6">
        <v>12</v>
      </c>
      <c r="V883" s="21" t="s">
        <v>29</v>
      </c>
      <c r="W883" s="6">
        <v>1</v>
      </c>
      <c r="X883" s="2" t="s">
        <v>3102</v>
      </c>
      <c r="Y883" s="6" t="str" cm="1">
        <f t="array" ref="Y883">_xlfn.IFS(Table1[[#This Row],[Duration in Seconds]]&lt;120,"Very short",Table1[[#This Row],[Duration in Seconds]]&lt;360,"Short",Table1[[#This Row],[Duration in Seconds]]&lt;600,"Medium",Table1[[#This Row],[Duration in Seconds]]&lt;1800,"Long",Table1[[#This Row],[Duration in Seconds]]&gt;1800,"Very Long")</f>
        <v>Short</v>
      </c>
    </row>
    <row r="884" spans="1:25" x14ac:dyDescent="0.3">
      <c r="A884" s="18" t="s">
        <v>3007</v>
      </c>
      <c r="B884" s="55">
        <v>2317688</v>
      </c>
      <c r="C884" s="21" t="s">
        <v>3045</v>
      </c>
      <c r="D884" t="s">
        <v>1993</v>
      </c>
      <c r="E884" s="21" t="s">
        <v>1994</v>
      </c>
      <c r="F884" s="21" t="s">
        <v>26</v>
      </c>
      <c r="G884" s="6">
        <v>297000</v>
      </c>
      <c r="H884" s="6">
        <v>21714896</v>
      </c>
      <c r="I884" s="15">
        <v>6.7708333333333336E-3</v>
      </c>
      <c r="J884" s="8">
        <v>585</v>
      </c>
      <c r="K884" s="9">
        <v>40400</v>
      </c>
      <c r="L884" s="6">
        <v>24000</v>
      </c>
      <c r="M884" s="21" t="s">
        <v>27</v>
      </c>
      <c r="N884" s="21" t="s">
        <v>28</v>
      </c>
      <c r="O884" s="21" t="s">
        <v>28</v>
      </c>
      <c r="P884" s="21">
        <v>0</v>
      </c>
      <c r="Q884" s="6">
        <v>373</v>
      </c>
      <c r="R884" s="9">
        <v>44838</v>
      </c>
      <c r="S884" s="6">
        <v>720</v>
      </c>
      <c r="T884" s="6">
        <v>383</v>
      </c>
      <c r="U884" s="6">
        <v>45</v>
      </c>
      <c r="V884" s="21" t="s">
        <v>29</v>
      </c>
      <c r="W884" s="6">
        <v>1</v>
      </c>
      <c r="X884" s="2" t="s">
        <v>3102</v>
      </c>
      <c r="Y884" s="6" t="str" cm="1">
        <f t="array" ref="Y884">_xlfn.IFS(Table1[[#This Row],[Duration in Seconds]]&lt;120,"Very short",Table1[[#This Row],[Duration in Seconds]]&lt;360,"Short",Table1[[#This Row],[Duration in Seconds]]&lt;600,"Medium",Table1[[#This Row],[Duration in Seconds]]&lt;1800,"Long",Table1[[#This Row],[Duration in Seconds]]&gt;1800,"Very Long")</f>
        <v>Medium</v>
      </c>
    </row>
    <row r="885" spans="1:25" x14ac:dyDescent="0.3">
      <c r="A885" s="18" t="s">
        <v>3008</v>
      </c>
      <c r="B885" s="55">
        <v>36148</v>
      </c>
      <c r="C885" s="21" t="s">
        <v>3046</v>
      </c>
      <c r="D885" t="s">
        <v>1993</v>
      </c>
      <c r="E885" s="21" t="s">
        <v>1994</v>
      </c>
      <c r="F885" s="21" t="s">
        <v>26</v>
      </c>
      <c r="G885" s="6">
        <v>297000</v>
      </c>
      <c r="H885" s="6">
        <v>21714896</v>
      </c>
      <c r="I885" s="15">
        <v>6.7708333333333336E-3</v>
      </c>
      <c r="J885" s="8">
        <v>585</v>
      </c>
      <c r="K885" s="9">
        <v>40400</v>
      </c>
      <c r="L885" s="6">
        <v>352</v>
      </c>
      <c r="M885" s="21" t="s">
        <v>27</v>
      </c>
      <c r="N885" s="21" t="s">
        <v>28</v>
      </c>
      <c r="O885" s="21" t="s">
        <v>3101</v>
      </c>
      <c r="P885" s="21">
        <v>0</v>
      </c>
      <c r="Q885" s="6">
        <v>18</v>
      </c>
      <c r="R885" s="9">
        <v>44824</v>
      </c>
      <c r="S885" s="6">
        <v>720</v>
      </c>
      <c r="T885" s="6">
        <v>383</v>
      </c>
      <c r="U885" s="6">
        <v>45</v>
      </c>
      <c r="V885" s="21" t="s">
        <v>29</v>
      </c>
      <c r="W885" s="6">
        <v>1</v>
      </c>
      <c r="X885" s="2" t="s">
        <v>3102</v>
      </c>
      <c r="Y885" s="6" t="str" cm="1">
        <f t="array" ref="Y885">_xlfn.IFS(Table1[[#This Row],[Duration in Seconds]]&lt;120,"Very short",Table1[[#This Row],[Duration in Seconds]]&lt;360,"Short",Table1[[#This Row],[Duration in Seconds]]&lt;600,"Medium",Table1[[#This Row],[Duration in Seconds]]&lt;1800,"Long",Table1[[#This Row],[Duration in Seconds]]&gt;1800,"Very Long")</f>
        <v>Medium</v>
      </c>
    </row>
    <row r="886" spans="1:25" x14ac:dyDescent="0.3">
      <c r="A886" s="18" t="s">
        <v>3009</v>
      </c>
      <c r="B886" s="55">
        <v>33214</v>
      </c>
      <c r="C886" s="21" t="s">
        <v>3047</v>
      </c>
      <c r="D886" t="s">
        <v>1969</v>
      </c>
      <c r="E886" s="21" t="s">
        <v>3077</v>
      </c>
      <c r="F886" s="21" t="s">
        <v>26</v>
      </c>
      <c r="G886" s="6">
        <v>243000</v>
      </c>
      <c r="H886" s="6">
        <v>11008915</v>
      </c>
      <c r="I886" s="15">
        <v>6.4236111111111117E-3</v>
      </c>
      <c r="J886" s="8">
        <v>555</v>
      </c>
      <c r="K886" s="9">
        <v>44824</v>
      </c>
      <c r="L886" s="6">
        <v>943</v>
      </c>
      <c r="M886" s="21" t="s">
        <v>27</v>
      </c>
      <c r="N886" s="21" t="s">
        <v>28</v>
      </c>
      <c r="O886" s="21" t="s">
        <v>28</v>
      </c>
      <c r="P886" s="21">
        <v>4</v>
      </c>
      <c r="Q886" s="6">
        <v>80</v>
      </c>
      <c r="R886" s="9">
        <v>44838</v>
      </c>
      <c r="S886" s="6">
        <v>2160</v>
      </c>
      <c r="T886" s="6">
        <v>79</v>
      </c>
      <c r="U886" s="6">
        <v>11</v>
      </c>
      <c r="V886" s="21" t="s">
        <v>29</v>
      </c>
      <c r="W886" s="6">
        <v>1</v>
      </c>
      <c r="X886" s="2" t="s">
        <v>3102</v>
      </c>
      <c r="Y886" s="6" t="str" cm="1">
        <f t="array" ref="Y886">_xlfn.IFS(Table1[[#This Row],[Duration in Seconds]]&lt;120,"Very short",Table1[[#This Row],[Duration in Seconds]]&lt;360,"Short",Table1[[#This Row],[Duration in Seconds]]&lt;600,"Medium",Table1[[#This Row],[Duration in Seconds]]&lt;1800,"Long",Table1[[#This Row],[Duration in Seconds]]&gt;1800,"Very Long")</f>
        <v>Medium</v>
      </c>
    </row>
    <row r="887" spans="1:25" x14ac:dyDescent="0.3">
      <c r="A887" s="18" t="s">
        <v>3010</v>
      </c>
      <c r="B887" s="55">
        <v>70815</v>
      </c>
      <c r="C887" s="21" t="s">
        <v>3048</v>
      </c>
      <c r="D887" t="s">
        <v>1969</v>
      </c>
      <c r="E887" s="21" t="s">
        <v>3077</v>
      </c>
      <c r="F887" s="21" t="s">
        <v>26</v>
      </c>
      <c r="G887" s="6">
        <v>243000</v>
      </c>
      <c r="H887" s="6">
        <v>11008915</v>
      </c>
      <c r="I887" s="15">
        <v>7.0023148148148154E-3</v>
      </c>
      <c r="J887" s="8">
        <v>605</v>
      </c>
      <c r="K887" s="9">
        <v>44722</v>
      </c>
      <c r="L887" s="6">
        <v>3100</v>
      </c>
      <c r="M887" s="21" t="s">
        <v>27</v>
      </c>
      <c r="N887" s="21" t="s">
        <v>28</v>
      </c>
      <c r="O887" s="21" t="s">
        <v>28</v>
      </c>
      <c r="P887" s="21">
        <v>1</v>
      </c>
      <c r="Q887" s="6">
        <v>300</v>
      </c>
      <c r="R887" s="9">
        <v>44837</v>
      </c>
      <c r="S887" s="6">
        <v>2160</v>
      </c>
      <c r="T887" s="6">
        <v>79</v>
      </c>
      <c r="U887" s="6">
        <v>11</v>
      </c>
      <c r="V887" s="21" t="s">
        <v>29</v>
      </c>
      <c r="W887" s="6">
        <v>1</v>
      </c>
      <c r="X887" s="2" t="s">
        <v>3102</v>
      </c>
      <c r="Y887" s="6" t="str" cm="1">
        <f t="array" ref="Y887">_xlfn.IFS(Table1[[#This Row],[Duration in Seconds]]&lt;120,"Very short",Table1[[#This Row],[Duration in Seconds]]&lt;360,"Short",Table1[[#This Row],[Duration in Seconds]]&lt;600,"Medium",Table1[[#This Row],[Duration in Seconds]]&lt;1800,"Long",Table1[[#This Row],[Duration in Seconds]]&gt;1800,"Very Long")</f>
        <v>Long</v>
      </c>
    </row>
    <row r="888" spans="1:25" x14ac:dyDescent="0.3">
      <c r="A888" s="18" t="s">
        <v>3011</v>
      </c>
      <c r="B888" s="55">
        <v>793</v>
      </c>
      <c r="C888" s="21" t="s">
        <v>3049</v>
      </c>
      <c r="D888" t="s">
        <v>3078</v>
      </c>
      <c r="E888" s="21" t="s">
        <v>3079</v>
      </c>
      <c r="F888" s="21" t="s">
        <v>86</v>
      </c>
      <c r="G888" s="6">
        <v>6420</v>
      </c>
      <c r="H888" s="6">
        <v>737687</v>
      </c>
      <c r="I888" s="15">
        <v>3.3912037037037036E-3</v>
      </c>
      <c r="J888" s="8">
        <v>293</v>
      </c>
      <c r="K888" s="9">
        <v>44690</v>
      </c>
      <c r="L888" s="6">
        <v>17</v>
      </c>
      <c r="M888" s="21" t="s">
        <v>27</v>
      </c>
      <c r="N888" s="21" t="s">
        <v>28</v>
      </c>
      <c r="O888" s="21" t="s">
        <v>28</v>
      </c>
      <c r="P888" s="21">
        <v>1</v>
      </c>
      <c r="Q888" s="6">
        <v>20</v>
      </c>
      <c r="R888" s="9">
        <v>44838</v>
      </c>
      <c r="S888" s="6">
        <v>1080</v>
      </c>
      <c r="T888" s="6">
        <v>105</v>
      </c>
      <c r="U888" s="6">
        <v>10</v>
      </c>
      <c r="V888" s="21" t="s">
        <v>29</v>
      </c>
      <c r="W888" s="6">
        <v>1</v>
      </c>
      <c r="X888" s="2" t="s">
        <v>3102</v>
      </c>
      <c r="Y888" s="6" t="str" cm="1">
        <f t="array" ref="Y888">_xlfn.IFS(Table1[[#This Row],[Duration in Seconds]]&lt;120,"Very short",Table1[[#This Row],[Duration in Seconds]]&lt;360,"Short",Table1[[#This Row],[Duration in Seconds]]&lt;600,"Medium",Table1[[#This Row],[Duration in Seconds]]&lt;1800,"Long",Table1[[#This Row],[Duration in Seconds]]&gt;1800,"Very Long")</f>
        <v>Short</v>
      </c>
    </row>
    <row r="889" spans="1:25" x14ac:dyDescent="0.3">
      <c r="A889" s="18" t="s">
        <v>3012</v>
      </c>
      <c r="B889" s="55">
        <v>224</v>
      </c>
      <c r="C889" s="21" t="s">
        <v>3050</v>
      </c>
      <c r="D889" t="s">
        <v>3078</v>
      </c>
      <c r="E889" s="21" t="s">
        <v>3079</v>
      </c>
      <c r="F889" s="21" t="s">
        <v>86</v>
      </c>
      <c r="G889" s="6">
        <v>6420</v>
      </c>
      <c r="H889" s="6">
        <v>737687</v>
      </c>
      <c r="I889" s="15">
        <v>1.0439814814814813E-2</v>
      </c>
      <c r="J889" s="8">
        <v>902</v>
      </c>
      <c r="K889" s="9">
        <v>44737</v>
      </c>
      <c r="L889" s="6">
        <v>8</v>
      </c>
      <c r="M889" s="21" t="s">
        <v>27</v>
      </c>
      <c r="N889" s="21" t="s">
        <v>28</v>
      </c>
      <c r="O889" s="21" t="s">
        <v>28</v>
      </c>
      <c r="P889" s="21">
        <v>3</v>
      </c>
      <c r="Q889" s="6">
        <v>2</v>
      </c>
      <c r="R889" s="9">
        <v>44838</v>
      </c>
      <c r="S889" s="6">
        <v>1080</v>
      </c>
      <c r="T889" s="6">
        <v>105</v>
      </c>
      <c r="U889" s="6">
        <v>10</v>
      </c>
      <c r="V889" s="21" t="s">
        <v>29</v>
      </c>
      <c r="W889" s="6">
        <v>1</v>
      </c>
      <c r="X889" s="2" t="s">
        <v>3102</v>
      </c>
      <c r="Y889" s="6" t="str" cm="1">
        <f t="array" ref="Y889">_xlfn.IFS(Table1[[#This Row],[Duration in Seconds]]&lt;120,"Very short",Table1[[#This Row],[Duration in Seconds]]&lt;360,"Short",Table1[[#This Row],[Duration in Seconds]]&lt;600,"Medium",Table1[[#This Row],[Duration in Seconds]]&lt;1800,"Long",Table1[[#This Row],[Duration in Seconds]]&gt;1800,"Very Long")</f>
        <v>Long</v>
      </c>
    </row>
    <row r="890" spans="1:25" x14ac:dyDescent="0.3">
      <c r="A890" s="18" t="s">
        <v>3013</v>
      </c>
      <c r="B890" s="55">
        <v>691431</v>
      </c>
      <c r="C890" s="21" t="s">
        <v>3051</v>
      </c>
      <c r="D890" t="s">
        <v>3080</v>
      </c>
      <c r="E890" s="21" t="s">
        <v>3081</v>
      </c>
      <c r="F890" s="21" t="s">
        <v>26</v>
      </c>
      <c r="G890" s="6">
        <v>702000</v>
      </c>
      <c r="H890" s="6">
        <v>24329363</v>
      </c>
      <c r="I890" s="15">
        <v>5.0925925925925921E-4</v>
      </c>
      <c r="J890" s="8">
        <v>44</v>
      </c>
      <c r="K890" s="9">
        <v>44605</v>
      </c>
      <c r="L890" s="6">
        <v>42000</v>
      </c>
      <c r="M890" s="21" t="s">
        <v>3096</v>
      </c>
      <c r="N890" s="21" t="s">
        <v>28</v>
      </c>
      <c r="O890" s="21" t="s">
        <v>28</v>
      </c>
      <c r="P890" s="21">
        <v>3</v>
      </c>
      <c r="Q890" s="6">
        <v>2831</v>
      </c>
      <c r="R890" s="9">
        <v>44832</v>
      </c>
      <c r="S890" s="6">
        <v>1080</v>
      </c>
      <c r="T890" s="6">
        <v>28</v>
      </c>
      <c r="U890" s="6">
        <v>3</v>
      </c>
      <c r="V890" s="21" t="s">
        <v>28</v>
      </c>
      <c r="W890" s="6">
        <v>1</v>
      </c>
      <c r="X890" s="2" t="s">
        <v>3102</v>
      </c>
      <c r="Y890" s="6" t="str" cm="1">
        <f t="array" ref="Y890">_xlfn.IFS(Table1[[#This Row],[Duration in Seconds]]&lt;120,"Very short",Table1[[#This Row],[Duration in Seconds]]&lt;360,"Short",Table1[[#This Row],[Duration in Seconds]]&lt;600,"Medium",Table1[[#This Row],[Duration in Seconds]]&lt;1800,"Long",Table1[[#This Row],[Duration in Seconds]]&gt;1800,"Very Long")</f>
        <v>Very short</v>
      </c>
    </row>
    <row r="891" spans="1:25" x14ac:dyDescent="0.3">
      <c r="A891" s="18" t="s">
        <v>3014</v>
      </c>
      <c r="B891" s="55">
        <v>3147765</v>
      </c>
      <c r="C891" s="21" t="s">
        <v>3052</v>
      </c>
      <c r="D891" t="s">
        <v>3080</v>
      </c>
      <c r="E891" s="21" t="s">
        <v>3081</v>
      </c>
      <c r="F891" s="21" t="s">
        <v>26</v>
      </c>
      <c r="G891" s="6">
        <v>702000</v>
      </c>
      <c r="H891" s="6">
        <v>24329363</v>
      </c>
      <c r="I891" s="15">
        <v>3.3090277777777781E-2</v>
      </c>
      <c r="J891" s="8">
        <v>2859</v>
      </c>
      <c r="K891" s="9">
        <v>44701</v>
      </c>
      <c r="L891" s="6">
        <v>111000</v>
      </c>
      <c r="M891" s="21" t="s">
        <v>3096</v>
      </c>
      <c r="N891" s="21" t="s">
        <v>28</v>
      </c>
      <c r="O891" s="21" t="s">
        <v>28</v>
      </c>
      <c r="P891" s="21">
        <v>3</v>
      </c>
      <c r="Q891" s="6">
        <v>3239</v>
      </c>
      <c r="R891" s="9">
        <v>44838</v>
      </c>
      <c r="S891" s="6">
        <v>1080</v>
      </c>
      <c r="T891" s="6">
        <v>28</v>
      </c>
      <c r="U891" s="6">
        <v>3</v>
      </c>
      <c r="V891" s="21" t="s">
        <v>28</v>
      </c>
      <c r="W891" s="6">
        <v>1</v>
      </c>
      <c r="X891" s="2" t="s">
        <v>3102</v>
      </c>
      <c r="Y891" s="6" t="str" cm="1">
        <f t="array" ref="Y891">_xlfn.IFS(Table1[[#This Row],[Duration in Seconds]]&lt;120,"Very short",Table1[[#This Row],[Duration in Seconds]]&lt;360,"Short",Table1[[#This Row],[Duration in Seconds]]&lt;600,"Medium",Table1[[#This Row],[Duration in Seconds]]&lt;1800,"Long",Table1[[#This Row],[Duration in Seconds]]&gt;1800,"Very Long")</f>
        <v>Very Long</v>
      </c>
    </row>
    <row r="892" spans="1:25" x14ac:dyDescent="0.3">
      <c r="A892" s="18" t="s">
        <v>3015</v>
      </c>
      <c r="B892" s="55">
        <v>10316</v>
      </c>
      <c r="C892" s="21" t="s">
        <v>3053</v>
      </c>
      <c r="D892" t="s">
        <v>3082</v>
      </c>
      <c r="E892" s="21" t="s">
        <v>3083</v>
      </c>
      <c r="F892" s="21" t="s">
        <v>26</v>
      </c>
      <c r="G892" s="6">
        <v>607000</v>
      </c>
      <c r="H892" s="6">
        <v>220151408</v>
      </c>
      <c r="I892" s="15">
        <v>6.8287037037037025E-4</v>
      </c>
      <c r="J892" s="8">
        <v>59</v>
      </c>
      <c r="K892" s="9">
        <v>43311</v>
      </c>
      <c r="L892" s="6">
        <v>760</v>
      </c>
      <c r="M892" s="21" t="s">
        <v>73</v>
      </c>
      <c r="N892" s="21" t="s">
        <v>29</v>
      </c>
      <c r="O892" s="21" t="s">
        <v>28</v>
      </c>
      <c r="P892" s="21">
        <v>0</v>
      </c>
      <c r="Q892" s="6">
        <v>31</v>
      </c>
      <c r="R892" s="9">
        <v>44827</v>
      </c>
      <c r="S892" s="6">
        <v>1080</v>
      </c>
      <c r="T892" s="6">
        <v>108</v>
      </c>
      <c r="U892" s="6">
        <v>0</v>
      </c>
      <c r="V892" s="21" t="s">
        <v>29</v>
      </c>
      <c r="W892" s="6">
        <v>1</v>
      </c>
      <c r="X892" s="2" t="s">
        <v>3102</v>
      </c>
      <c r="Y892" s="6" t="str" cm="1">
        <f t="array" ref="Y892">_xlfn.IFS(Table1[[#This Row],[Duration in Seconds]]&lt;120,"Very short",Table1[[#This Row],[Duration in Seconds]]&lt;360,"Short",Table1[[#This Row],[Duration in Seconds]]&lt;600,"Medium",Table1[[#This Row],[Duration in Seconds]]&lt;1800,"Long",Table1[[#This Row],[Duration in Seconds]]&gt;1800,"Very Long")</f>
        <v>Very short</v>
      </c>
    </row>
    <row r="893" spans="1:25" x14ac:dyDescent="0.3">
      <c r="A893" s="18" t="s">
        <v>3016</v>
      </c>
      <c r="B893" s="55">
        <v>75789</v>
      </c>
      <c r="C893" s="21" t="s">
        <v>3054</v>
      </c>
      <c r="D893" t="s">
        <v>3084</v>
      </c>
      <c r="E893" s="21" t="s">
        <v>3085</v>
      </c>
      <c r="F893" s="21" t="s">
        <v>26</v>
      </c>
      <c r="G893" s="6">
        <v>8560</v>
      </c>
      <c r="H893" s="6">
        <v>764691</v>
      </c>
      <c r="I893" s="15">
        <v>3.1365740740740742E-3</v>
      </c>
      <c r="J893" s="8">
        <v>271</v>
      </c>
      <c r="K893" s="9">
        <v>43944</v>
      </c>
      <c r="L893" s="6">
        <v>855</v>
      </c>
      <c r="M893" s="21" t="s">
        <v>3097</v>
      </c>
      <c r="N893" s="21" t="s">
        <v>28</v>
      </c>
      <c r="O893" s="21" t="s">
        <v>28</v>
      </c>
      <c r="P893" s="21">
        <v>0</v>
      </c>
      <c r="Q893" s="6">
        <v>29</v>
      </c>
      <c r="R893" s="9">
        <v>44824</v>
      </c>
      <c r="S893" s="6">
        <v>1080</v>
      </c>
      <c r="T893" s="6">
        <v>27</v>
      </c>
      <c r="U893" s="6">
        <v>14</v>
      </c>
      <c r="V893" s="21" t="s">
        <v>29</v>
      </c>
      <c r="W893" s="6">
        <v>1</v>
      </c>
      <c r="X893" s="2" t="s">
        <v>3102</v>
      </c>
      <c r="Y893" s="6" t="str" cm="1">
        <f t="array" ref="Y893">_xlfn.IFS(Table1[[#This Row],[Duration in Seconds]]&lt;120,"Very short",Table1[[#This Row],[Duration in Seconds]]&lt;360,"Short",Table1[[#This Row],[Duration in Seconds]]&lt;600,"Medium",Table1[[#This Row],[Duration in Seconds]]&lt;1800,"Long",Table1[[#This Row],[Duration in Seconds]]&gt;1800,"Very Long")</f>
        <v>Short</v>
      </c>
    </row>
    <row r="894" spans="1:25" x14ac:dyDescent="0.3">
      <c r="A894" s="18" t="s">
        <v>3017</v>
      </c>
      <c r="B894" s="55">
        <v>1640</v>
      </c>
      <c r="C894" s="21" t="s">
        <v>3055</v>
      </c>
      <c r="D894" t="s">
        <v>3084</v>
      </c>
      <c r="E894" s="21" t="s">
        <v>3085</v>
      </c>
      <c r="F894" s="21" t="s">
        <v>26</v>
      </c>
      <c r="G894" s="6">
        <v>8560</v>
      </c>
      <c r="H894" s="6">
        <v>764691</v>
      </c>
      <c r="I894" s="15">
        <v>1.9097222222222222E-3</v>
      </c>
      <c r="J894" s="8">
        <v>165</v>
      </c>
      <c r="K894" s="9">
        <v>44815</v>
      </c>
      <c r="L894" s="6">
        <v>159</v>
      </c>
      <c r="M894" s="21" t="s">
        <v>3097</v>
      </c>
      <c r="N894" s="21" t="s">
        <v>28</v>
      </c>
      <c r="O894" s="21" t="s">
        <v>28</v>
      </c>
      <c r="P894" s="21">
        <v>0</v>
      </c>
      <c r="Q894" s="6">
        <v>59</v>
      </c>
      <c r="R894" s="9">
        <v>44824</v>
      </c>
      <c r="S894" s="6">
        <v>1080</v>
      </c>
      <c r="T894" s="6">
        <v>27</v>
      </c>
      <c r="U894" s="6">
        <v>14</v>
      </c>
      <c r="V894" s="21" t="s">
        <v>29</v>
      </c>
      <c r="W894" s="6">
        <v>1</v>
      </c>
      <c r="X894" s="2" t="s">
        <v>3102</v>
      </c>
      <c r="Y894" s="6" t="str" cm="1">
        <f t="array" ref="Y894">_xlfn.IFS(Table1[[#This Row],[Duration in Seconds]]&lt;120,"Very short",Table1[[#This Row],[Duration in Seconds]]&lt;360,"Short",Table1[[#This Row],[Duration in Seconds]]&lt;600,"Medium",Table1[[#This Row],[Duration in Seconds]]&lt;1800,"Long",Table1[[#This Row],[Duration in Seconds]]&gt;1800,"Very Long")</f>
        <v>Short</v>
      </c>
    </row>
    <row r="895" spans="1:25" x14ac:dyDescent="0.3">
      <c r="A895" s="18" t="s">
        <v>3018</v>
      </c>
      <c r="B895" s="55">
        <v>491854</v>
      </c>
      <c r="C895" s="21" t="s">
        <v>3056</v>
      </c>
      <c r="D895" t="s">
        <v>3086</v>
      </c>
      <c r="E895" s="21" t="s">
        <v>3087</v>
      </c>
      <c r="F895" s="21" t="s">
        <v>86</v>
      </c>
      <c r="G895" s="6">
        <v>84900</v>
      </c>
      <c r="H895" s="6">
        <v>11663152</v>
      </c>
      <c r="I895" s="15">
        <v>2.8472222222222219E-3</v>
      </c>
      <c r="J895" s="8">
        <v>246</v>
      </c>
      <c r="K895" s="9">
        <v>44149</v>
      </c>
      <c r="L895" s="6">
        <v>14000</v>
      </c>
      <c r="M895" s="21" t="s">
        <v>1464</v>
      </c>
      <c r="N895" s="21" t="s">
        <v>28</v>
      </c>
      <c r="O895" s="21" t="s">
        <v>28</v>
      </c>
      <c r="P895" s="21">
        <v>0</v>
      </c>
      <c r="Q895" s="6">
        <v>495</v>
      </c>
      <c r="R895" s="9">
        <v>44830</v>
      </c>
      <c r="S895" s="6">
        <v>1080</v>
      </c>
      <c r="T895" s="6">
        <v>48</v>
      </c>
      <c r="U895" s="6">
        <v>5</v>
      </c>
      <c r="V895" s="21" t="s">
        <v>28</v>
      </c>
      <c r="W895" s="6">
        <v>0</v>
      </c>
      <c r="X895" s="2" t="s">
        <v>3102</v>
      </c>
      <c r="Y895" s="6" t="str" cm="1">
        <f t="array" ref="Y895">_xlfn.IFS(Table1[[#This Row],[Duration in Seconds]]&lt;120,"Very short",Table1[[#This Row],[Duration in Seconds]]&lt;360,"Short",Table1[[#This Row],[Duration in Seconds]]&lt;600,"Medium",Table1[[#This Row],[Duration in Seconds]]&lt;1800,"Long",Table1[[#This Row],[Duration in Seconds]]&gt;1800,"Very Long")</f>
        <v>Short</v>
      </c>
    </row>
    <row r="896" spans="1:25" x14ac:dyDescent="0.3">
      <c r="A896" s="18" t="s">
        <v>3019</v>
      </c>
      <c r="B896" s="55">
        <v>268142</v>
      </c>
      <c r="C896" s="21" t="s">
        <v>3057</v>
      </c>
      <c r="D896" t="s">
        <v>3086</v>
      </c>
      <c r="E896" s="21" t="s">
        <v>3087</v>
      </c>
      <c r="F896" s="21" t="s">
        <v>86</v>
      </c>
      <c r="G896" s="6">
        <v>84900</v>
      </c>
      <c r="H896" s="6">
        <v>11663152</v>
      </c>
      <c r="I896" s="15">
        <v>3.5532407407407405E-3</v>
      </c>
      <c r="J896" s="8">
        <v>307</v>
      </c>
      <c r="K896" s="9">
        <v>44275</v>
      </c>
      <c r="L896" s="6">
        <v>7300</v>
      </c>
      <c r="M896" s="21" t="s">
        <v>1464</v>
      </c>
      <c r="N896" s="21" t="s">
        <v>29</v>
      </c>
      <c r="O896" s="21" t="s">
        <v>28</v>
      </c>
      <c r="P896" s="21">
        <v>3</v>
      </c>
      <c r="Q896" s="6">
        <v>325</v>
      </c>
      <c r="R896" s="9">
        <v>44835</v>
      </c>
      <c r="S896" s="6">
        <v>1080</v>
      </c>
      <c r="T896" s="6">
        <v>48</v>
      </c>
      <c r="U896" s="6">
        <v>5</v>
      </c>
      <c r="V896" s="21" t="s">
        <v>28</v>
      </c>
      <c r="W896" s="6">
        <v>0</v>
      </c>
      <c r="X896" s="2" t="s">
        <v>3102</v>
      </c>
      <c r="Y896" s="6" t="str" cm="1">
        <f t="array" ref="Y896">_xlfn.IFS(Table1[[#This Row],[Duration in Seconds]]&lt;120,"Very short",Table1[[#This Row],[Duration in Seconds]]&lt;360,"Short",Table1[[#This Row],[Duration in Seconds]]&lt;600,"Medium",Table1[[#This Row],[Duration in Seconds]]&lt;1800,"Long",Table1[[#This Row],[Duration in Seconds]]&gt;1800,"Very Long")</f>
        <v>Short</v>
      </c>
    </row>
    <row r="897" spans="1:25" x14ac:dyDescent="0.3">
      <c r="A897" s="18" t="s">
        <v>3020</v>
      </c>
      <c r="B897" s="55">
        <v>1378946</v>
      </c>
      <c r="C897" s="21" t="s">
        <v>3058</v>
      </c>
      <c r="D897" t="s">
        <v>3086</v>
      </c>
      <c r="E897" s="21" t="s">
        <v>3087</v>
      </c>
      <c r="F897" s="21" t="s">
        <v>86</v>
      </c>
      <c r="G897" s="6">
        <v>84900</v>
      </c>
      <c r="H897" s="6">
        <v>11663152</v>
      </c>
      <c r="I897" s="15">
        <v>3.1597222222222222E-3</v>
      </c>
      <c r="J897" s="8">
        <v>273</v>
      </c>
      <c r="K897" s="9">
        <v>44184</v>
      </c>
      <c r="L897" s="6">
        <v>35000</v>
      </c>
      <c r="M897" s="21" t="s">
        <v>1464</v>
      </c>
      <c r="N897" s="21" t="s">
        <v>29</v>
      </c>
      <c r="O897" s="21" t="s">
        <v>28</v>
      </c>
      <c r="P897" s="21">
        <v>2</v>
      </c>
      <c r="Q897" s="6">
        <v>824</v>
      </c>
      <c r="R897" s="9">
        <v>44838</v>
      </c>
      <c r="S897" s="6">
        <v>1080</v>
      </c>
      <c r="T897" s="6">
        <v>48</v>
      </c>
      <c r="U897" s="6">
        <v>5</v>
      </c>
      <c r="V897" s="21" t="s">
        <v>28</v>
      </c>
      <c r="W897" s="6">
        <v>0</v>
      </c>
      <c r="X897" s="2" t="s">
        <v>3102</v>
      </c>
      <c r="Y897" s="6" t="str" cm="1">
        <f t="array" ref="Y897">_xlfn.IFS(Table1[[#This Row],[Duration in Seconds]]&lt;120,"Very short",Table1[[#This Row],[Duration in Seconds]]&lt;360,"Short",Table1[[#This Row],[Duration in Seconds]]&lt;600,"Medium",Table1[[#This Row],[Duration in Seconds]]&lt;1800,"Long",Table1[[#This Row],[Duration in Seconds]]&gt;1800,"Very Long")</f>
        <v>Short</v>
      </c>
    </row>
    <row r="898" spans="1:25" x14ac:dyDescent="0.3">
      <c r="A898" s="18" t="s">
        <v>3021</v>
      </c>
      <c r="B898" s="55">
        <v>414</v>
      </c>
      <c r="C898" s="21" t="s">
        <v>3059</v>
      </c>
      <c r="D898" t="s">
        <v>3088</v>
      </c>
      <c r="E898" s="21" t="s">
        <v>3089</v>
      </c>
      <c r="F898" s="21" t="s">
        <v>54</v>
      </c>
      <c r="G898" s="6">
        <v>2030</v>
      </c>
      <c r="H898" s="6">
        <v>103091</v>
      </c>
      <c r="I898" s="15">
        <v>1.3888888888888889E-3</v>
      </c>
      <c r="J898" s="8">
        <v>120</v>
      </c>
      <c r="K898" s="9">
        <v>43975</v>
      </c>
      <c r="L898" s="6">
        <v>48</v>
      </c>
      <c r="M898" s="21" t="s">
        <v>3099</v>
      </c>
      <c r="N898" s="21" t="s">
        <v>29</v>
      </c>
      <c r="O898" s="21" t="s">
        <v>28</v>
      </c>
      <c r="P898" s="21">
        <v>0</v>
      </c>
      <c r="Q898" s="6">
        <v>6</v>
      </c>
      <c r="R898" s="9">
        <v>44108</v>
      </c>
      <c r="S898" s="6">
        <v>360</v>
      </c>
      <c r="T898" s="6">
        <v>230</v>
      </c>
      <c r="U898" s="6">
        <v>2</v>
      </c>
      <c r="V898" s="21" t="s">
        <v>29</v>
      </c>
      <c r="W898" s="6">
        <v>1</v>
      </c>
      <c r="X898" s="2" t="s">
        <v>3102</v>
      </c>
      <c r="Y898" s="6" t="str" cm="1">
        <f t="array" ref="Y898">_xlfn.IFS(Table1[[#This Row],[Duration in Seconds]]&lt;120,"Very short",Table1[[#This Row],[Duration in Seconds]]&lt;360,"Short",Table1[[#This Row],[Duration in Seconds]]&lt;600,"Medium",Table1[[#This Row],[Duration in Seconds]]&lt;1800,"Long",Table1[[#This Row],[Duration in Seconds]]&gt;1800,"Very Long")</f>
        <v>Short</v>
      </c>
    </row>
    <row r="899" spans="1:25" x14ac:dyDescent="0.3">
      <c r="A899" s="18" t="s">
        <v>3022</v>
      </c>
      <c r="B899" s="55">
        <v>1480</v>
      </c>
      <c r="C899" s="21" t="s">
        <v>3060</v>
      </c>
      <c r="D899" t="s">
        <v>3088</v>
      </c>
      <c r="E899" s="21" t="s">
        <v>3089</v>
      </c>
      <c r="F899" s="21" t="s">
        <v>54</v>
      </c>
      <c r="G899" s="6">
        <v>2030</v>
      </c>
      <c r="H899" s="6">
        <v>103091</v>
      </c>
      <c r="I899" s="15">
        <v>6.1273148148148153E-2</v>
      </c>
      <c r="J899" s="8">
        <v>5294</v>
      </c>
      <c r="K899" s="9">
        <v>44448</v>
      </c>
      <c r="L899" s="6">
        <v>68</v>
      </c>
      <c r="M899" s="21" t="s">
        <v>2271</v>
      </c>
      <c r="N899" s="21" t="s">
        <v>29</v>
      </c>
      <c r="O899" s="21" t="s">
        <v>28</v>
      </c>
      <c r="P899" s="21">
        <v>0</v>
      </c>
      <c r="Q899" s="6">
        <v>4</v>
      </c>
      <c r="R899" s="9">
        <v>44473</v>
      </c>
      <c r="S899" s="6">
        <v>720</v>
      </c>
      <c r="T899" s="6">
        <v>230</v>
      </c>
      <c r="U899" s="6">
        <v>2</v>
      </c>
      <c r="V899" s="21" t="s">
        <v>29</v>
      </c>
      <c r="W899" s="6">
        <v>1</v>
      </c>
      <c r="X899" s="2" t="s">
        <v>3102</v>
      </c>
      <c r="Y899" s="6" t="str" cm="1">
        <f t="array" ref="Y899">_xlfn.IFS(Table1[[#This Row],[Duration in Seconds]]&lt;120,"Very short",Table1[[#This Row],[Duration in Seconds]]&lt;360,"Short",Table1[[#This Row],[Duration in Seconds]]&lt;600,"Medium",Table1[[#This Row],[Duration in Seconds]]&lt;1800,"Long",Table1[[#This Row],[Duration in Seconds]]&gt;1800,"Very Long")</f>
        <v>Very Long</v>
      </c>
    </row>
    <row r="900" spans="1:25" x14ac:dyDescent="0.3">
      <c r="A900" s="18" t="s">
        <v>3023</v>
      </c>
      <c r="B900" s="55">
        <v>5200</v>
      </c>
      <c r="C900" s="21" t="s">
        <v>3061</v>
      </c>
      <c r="D900" t="s">
        <v>3090</v>
      </c>
      <c r="E900" s="21" t="s">
        <v>3091</v>
      </c>
      <c r="F900" s="21" t="s">
        <v>54</v>
      </c>
      <c r="G900" s="6">
        <v>594000</v>
      </c>
      <c r="H900" s="6">
        <v>129926690</v>
      </c>
      <c r="I900" s="15">
        <v>6.7013888888888887E-3</v>
      </c>
      <c r="J900" s="8">
        <v>579</v>
      </c>
      <c r="K900" s="9">
        <v>42586</v>
      </c>
      <c r="L900" s="6">
        <v>38</v>
      </c>
      <c r="M900" s="21" t="s">
        <v>3100</v>
      </c>
      <c r="N900" s="21" t="s">
        <v>29</v>
      </c>
      <c r="O900" s="21" t="s">
        <v>28</v>
      </c>
      <c r="P900" s="21">
        <v>0</v>
      </c>
      <c r="Q900" s="6">
        <v>0</v>
      </c>
      <c r="R900" s="9" t="s">
        <v>54</v>
      </c>
      <c r="S900" s="6">
        <v>720</v>
      </c>
      <c r="T900" s="6">
        <v>5024</v>
      </c>
      <c r="U900" s="6">
        <v>36</v>
      </c>
      <c r="V900" s="21" t="s">
        <v>29</v>
      </c>
      <c r="W900" s="6">
        <v>1</v>
      </c>
      <c r="X900" s="2" t="s">
        <v>3102</v>
      </c>
      <c r="Y900" s="6" t="str" cm="1">
        <f t="array" ref="Y900">_xlfn.IFS(Table1[[#This Row],[Duration in Seconds]]&lt;120,"Very short",Table1[[#This Row],[Duration in Seconds]]&lt;360,"Short",Table1[[#This Row],[Duration in Seconds]]&lt;600,"Medium",Table1[[#This Row],[Duration in Seconds]]&lt;1800,"Long",Table1[[#This Row],[Duration in Seconds]]&gt;1800,"Very Long")</f>
        <v>Medium</v>
      </c>
    </row>
    <row r="901" spans="1:25" x14ac:dyDescent="0.3">
      <c r="A901" s="18" t="s">
        <v>3024</v>
      </c>
      <c r="B901" s="55">
        <v>6892</v>
      </c>
      <c r="C901" s="21" t="s">
        <v>3062</v>
      </c>
      <c r="D901" t="s">
        <v>3090</v>
      </c>
      <c r="E901" s="21" t="s">
        <v>3091</v>
      </c>
      <c r="F901" s="21" t="s">
        <v>54</v>
      </c>
      <c r="G901" s="6">
        <v>594000</v>
      </c>
      <c r="H901" s="6">
        <v>129926690</v>
      </c>
      <c r="I901" s="15">
        <v>9.571759259259259E-3</v>
      </c>
      <c r="J901" s="8">
        <v>827</v>
      </c>
      <c r="K901" s="9">
        <v>44833</v>
      </c>
      <c r="L901" s="6">
        <v>235</v>
      </c>
      <c r="M901" s="21" t="s">
        <v>3100</v>
      </c>
      <c r="N901" s="21" t="s">
        <v>29</v>
      </c>
      <c r="O901" s="21" t="s">
        <v>28</v>
      </c>
      <c r="P901" s="21">
        <v>0</v>
      </c>
      <c r="Q901" s="6">
        <v>15</v>
      </c>
      <c r="R901" s="9">
        <v>44838</v>
      </c>
      <c r="S901" s="6">
        <v>1080</v>
      </c>
      <c r="T901" s="6">
        <v>5024</v>
      </c>
      <c r="U901" s="6">
        <v>36</v>
      </c>
      <c r="V901" s="21" t="s">
        <v>29</v>
      </c>
      <c r="W901" s="6">
        <v>1</v>
      </c>
      <c r="X901" s="2" t="s">
        <v>3102</v>
      </c>
      <c r="Y901" s="6" t="str" cm="1">
        <f t="array" ref="Y901">_xlfn.IFS(Table1[[#This Row],[Duration in Seconds]]&lt;120,"Very short",Table1[[#This Row],[Duration in Seconds]]&lt;360,"Short",Table1[[#This Row],[Duration in Seconds]]&lt;600,"Medium",Table1[[#This Row],[Duration in Seconds]]&lt;1800,"Long",Table1[[#This Row],[Duration in Seconds]]&gt;1800,"Very Long")</f>
        <v>Long</v>
      </c>
    </row>
    <row r="902" spans="1:25" x14ac:dyDescent="0.3">
      <c r="A902" s="18" t="s">
        <v>3025</v>
      </c>
      <c r="B902" s="55">
        <v>16554</v>
      </c>
      <c r="C902" s="21" t="s">
        <v>3063</v>
      </c>
      <c r="D902" t="s">
        <v>3092</v>
      </c>
      <c r="E902" s="21" t="s">
        <v>3091</v>
      </c>
      <c r="F902" s="21" t="s">
        <v>54</v>
      </c>
      <c r="G902" s="6">
        <v>594000</v>
      </c>
      <c r="H902" s="6">
        <v>129926690</v>
      </c>
      <c r="I902" s="15">
        <v>4.6759259259259263E-3</v>
      </c>
      <c r="J902" s="8">
        <v>404</v>
      </c>
      <c r="K902" s="9">
        <v>42953</v>
      </c>
      <c r="L902" s="6">
        <v>117</v>
      </c>
      <c r="M902" s="21" t="s">
        <v>3098</v>
      </c>
      <c r="N902" s="21" t="s">
        <v>29</v>
      </c>
      <c r="O902" s="21" t="s">
        <v>28</v>
      </c>
      <c r="P902" s="21">
        <v>2</v>
      </c>
      <c r="Q902" s="6">
        <v>0</v>
      </c>
      <c r="R902" s="9">
        <v>44838</v>
      </c>
      <c r="S902" s="6">
        <v>720</v>
      </c>
      <c r="T902" s="6">
        <v>5024</v>
      </c>
      <c r="U902" s="6">
        <v>36</v>
      </c>
      <c r="V902" s="21" t="s">
        <v>29</v>
      </c>
      <c r="W902" s="6">
        <v>1</v>
      </c>
      <c r="X902" s="2" t="s">
        <v>3102</v>
      </c>
      <c r="Y902" s="6" t="str" cm="1">
        <f t="array" ref="Y902">_xlfn.IFS(Table1[[#This Row],[Duration in Seconds]]&lt;120,"Very short",Table1[[#This Row],[Duration in Seconds]]&lt;360,"Short",Table1[[#This Row],[Duration in Seconds]]&lt;600,"Medium",Table1[[#This Row],[Duration in Seconds]]&lt;1800,"Long",Table1[[#This Row],[Duration in Seconds]]&gt;1800,"Very Long")</f>
        <v>Medium</v>
      </c>
    </row>
    <row r="903" spans="1:25" x14ac:dyDescent="0.3">
      <c r="A903" s="18" t="s">
        <v>3026</v>
      </c>
      <c r="B903" s="55">
        <v>32798</v>
      </c>
      <c r="C903" s="21" t="s">
        <v>3064</v>
      </c>
      <c r="D903" t="s">
        <v>3092</v>
      </c>
      <c r="E903" s="21" t="s">
        <v>3093</v>
      </c>
      <c r="F903" s="21" t="s">
        <v>54</v>
      </c>
      <c r="G903" s="6">
        <v>23500</v>
      </c>
      <c r="H903" s="6">
        <v>5104872</v>
      </c>
      <c r="I903" s="15">
        <v>4.4444444444444444E-3</v>
      </c>
      <c r="J903" s="8">
        <v>384</v>
      </c>
      <c r="K903" s="9">
        <v>44199</v>
      </c>
      <c r="L903" s="6">
        <v>1</v>
      </c>
      <c r="M903" s="21" t="s">
        <v>3098</v>
      </c>
      <c r="N903" s="21" t="s">
        <v>29</v>
      </c>
      <c r="O903" s="21" t="s">
        <v>28</v>
      </c>
      <c r="P903" s="21">
        <v>3</v>
      </c>
      <c r="Q903" s="6">
        <v>0</v>
      </c>
      <c r="R903" s="9">
        <v>44777</v>
      </c>
      <c r="S903" s="6">
        <v>720</v>
      </c>
      <c r="T903" s="6">
        <v>1018</v>
      </c>
      <c r="U903" s="6">
        <v>13</v>
      </c>
      <c r="V903" s="21" t="s">
        <v>29</v>
      </c>
      <c r="W903" s="6">
        <v>1</v>
      </c>
      <c r="X903" s="2" t="s">
        <v>3102</v>
      </c>
      <c r="Y903" s="6" t="str" cm="1">
        <f t="array" ref="Y903">_xlfn.IFS(Table1[[#This Row],[Duration in Seconds]]&lt;120,"Very short",Table1[[#This Row],[Duration in Seconds]]&lt;360,"Short",Table1[[#This Row],[Duration in Seconds]]&lt;600,"Medium",Table1[[#This Row],[Duration in Seconds]]&lt;1800,"Long",Table1[[#This Row],[Duration in Seconds]]&gt;1800,"Very Long")</f>
        <v>Medium</v>
      </c>
    </row>
    <row r="904" spans="1:25" x14ac:dyDescent="0.3">
      <c r="A904" s="18" t="s">
        <v>3027</v>
      </c>
      <c r="B904" s="55">
        <v>1503</v>
      </c>
      <c r="C904" s="21" t="s">
        <v>3065</v>
      </c>
      <c r="D904" t="s">
        <v>3092</v>
      </c>
      <c r="E904" s="21" t="s">
        <v>3093</v>
      </c>
      <c r="F904" s="21" t="s">
        <v>54</v>
      </c>
      <c r="G904" s="6">
        <v>23500</v>
      </c>
      <c r="H904" s="6">
        <v>5104872</v>
      </c>
      <c r="I904" s="15">
        <v>3.2291666666666666E-3</v>
      </c>
      <c r="J904" s="8">
        <v>279</v>
      </c>
      <c r="K904" s="9">
        <v>44626</v>
      </c>
      <c r="L904" s="6">
        <v>1</v>
      </c>
      <c r="M904" s="21" t="s">
        <v>2271</v>
      </c>
      <c r="N904" s="21" t="s">
        <v>29</v>
      </c>
      <c r="O904" s="21" t="s">
        <v>28</v>
      </c>
      <c r="P904" s="21">
        <v>3</v>
      </c>
      <c r="Q904" s="6">
        <v>0</v>
      </c>
      <c r="R904" s="9">
        <v>44777</v>
      </c>
      <c r="S904" s="6">
        <v>1080</v>
      </c>
      <c r="T904" s="6">
        <v>1018</v>
      </c>
      <c r="U904" s="6">
        <v>13</v>
      </c>
      <c r="V904" s="21" t="s">
        <v>29</v>
      </c>
      <c r="W904" s="6">
        <v>1</v>
      </c>
      <c r="X904" s="2" t="s">
        <v>3102</v>
      </c>
      <c r="Y904" s="6" t="str" cm="1">
        <f t="array" ref="Y904">_xlfn.IFS(Table1[[#This Row],[Duration in Seconds]]&lt;120,"Very short",Table1[[#This Row],[Duration in Seconds]]&lt;360,"Short",Table1[[#This Row],[Duration in Seconds]]&lt;600,"Medium",Table1[[#This Row],[Duration in Seconds]]&lt;1800,"Long",Table1[[#This Row],[Duration in Seconds]]&gt;1800,"Very Long")</f>
        <v>Short</v>
      </c>
    </row>
    <row r="905" spans="1:25" x14ac:dyDescent="0.3">
      <c r="A905" s="18" t="s">
        <v>3028</v>
      </c>
      <c r="B905" s="55">
        <v>429966</v>
      </c>
      <c r="C905" s="21" t="s">
        <v>3066</v>
      </c>
      <c r="D905" t="s">
        <v>201</v>
      </c>
      <c r="E905" s="21" t="s">
        <v>202</v>
      </c>
      <c r="F905" s="21" t="s">
        <v>54</v>
      </c>
      <c r="G905" s="6">
        <v>3980000</v>
      </c>
      <c r="H905" s="6">
        <v>728858923</v>
      </c>
      <c r="I905" s="15">
        <v>9.3750000000000007E-4</v>
      </c>
      <c r="J905" s="8">
        <v>81</v>
      </c>
      <c r="K905" s="9">
        <v>44829</v>
      </c>
      <c r="L905" s="6">
        <v>7600</v>
      </c>
      <c r="M905" s="21" t="s">
        <v>27</v>
      </c>
      <c r="N905" s="21" t="s">
        <v>28</v>
      </c>
      <c r="O905" s="21" t="s">
        <v>28</v>
      </c>
      <c r="P905" s="21">
        <v>3</v>
      </c>
      <c r="Q905" s="6">
        <v>0</v>
      </c>
      <c r="R905" s="9">
        <v>44838</v>
      </c>
      <c r="S905" s="6">
        <v>1080</v>
      </c>
      <c r="T905" s="6">
        <v>3014</v>
      </c>
      <c r="U905" s="6">
        <v>124</v>
      </c>
      <c r="V905" s="21" t="s">
        <v>29</v>
      </c>
      <c r="W905" s="6">
        <v>0</v>
      </c>
      <c r="X905" s="2" t="s">
        <v>3102</v>
      </c>
      <c r="Y905" s="6" t="str" cm="1">
        <f t="array" ref="Y905">_xlfn.IFS(Table1[[#This Row],[Duration in Seconds]]&lt;120,"Very short",Table1[[#This Row],[Duration in Seconds]]&lt;360,"Short",Table1[[#This Row],[Duration in Seconds]]&lt;600,"Medium",Table1[[#This Row],[Duration in Seconds]]&lt;1800,"Long",Table1[[#This Row],[Duration in Seconds]]&gt;1800,"Very Long")</f>
        <v>Very short</v>
      </c>
    </row>
    <row r="906" spans="1:25" x14ac:dyDescent="0.3">
      <c r="A906" s="18" t="s">
        <v>594</v>
      </c>
      <c r="B906" s="56" t="s">
        <v>3183</v>
      </c>
      <c r="C906" s="21" t="s">
        <v>595</v>
      </c>
      <c r="D906" t="s">
        <v>596</v>
      </c>
      <c r="E906" s="21" t="s">
        <v>3176</v>
      </c>
      <c r="F906" s="21" t="s">
        <v>26</v>
      </c>
      <c r="G906" s="6">
        <v>11600000</v>
      </c>
      <c r="H906" s="6">
        <v>1949238768</v>
      </c>
      <c r="I906" s="15">
        <v>9.7800926014315337E-3</v>
      </c>
      <c r="J906" s="45">
        <v>845.00000076368451</v>
      </c>
      <c r="K906" s="9">
        <v>44521</v>
      </c>
      <c r="L906" s="6">
        <v>334000</v>
      </c>
      <c r="M906" s="21" t="s">
        <v>27</v>
      </c>
      <c r="N906" s="21" t="s">
        <v>28</v>
      </c>
      <c r="O906" s="21" t="s">
        <v>28</v>
      </c>
      <c r="P906" s="21">
        <v>0</v>
      </c>
      <c r="Q906" s="6">
        <v>10555</v>
      </c>
      <c r="R906" s="9">
        <v>44825</v>
      </c>
      <c r="S906" s="6">
        <v>2160</v>
      </c>
      <c r="T906" s="6">
        <v>1450</v>
      </c>
      <c r="U906" s="6">
        <v>19</v>
      </c>
      <c r="V906" s="21" t="s">
        <v>29</v>
      </c>
      <c r="W906" s="6">
        <v>0</v>
      </c>
      <c r="X906" s="2" t="s">
        <v>3182</v>
      </c>
      <c r="Y906" s="6" t="str" cm="1">
        <f t="array" ref="Y906">_xlfn.IFS(Table1[[#This Row],[Duration in Seconds]]&lt;120,"Very short",Table1[[#This Row],[Duration in Seconds]]&lt;360,"Short",Table1[[#This Row],[Duration in Seconds]]&lt;600,"Medium",Table1[[#This Row],[Duration in Seconds]]&lt;1800,"Long",Table1[[#This Row],[Duration in Seconds]]&gt;1800,"Very Long")</f>
        <v>Long</v>
      </c>
    </row>
    <row r="907" spans="1:25" x14ac:dyDescent="0.3">
      <c r="A907" s="18" t="s">
        <v>599</v>
      </c>
      <c r="B907" s="55">
        <v>56583146</v>
      </c>
      <c r="C907" s="21" t="s">
        <v>600</v>
      </c>
      <c r="D907" t="s">
        <v>601</v>
      </c>
      <c r="E907" s="21" t="s">
        <v>602</v>
      </c>
      <c r="F907" s="21" t="s">
        <v>54</v>
      </c>
      <c r="G907" s="6">
        <v>769000</v>
      </c>
      <c r="H907" s="6">
        <v>170263099</v>
      </c>
      <c r="I907" s="15">
        <v>1.3773148239124566E-3</v>
      </c>
      <c r="J907" s="45">
        <v>119.00000078603625</v>
      </c>
      <c r="K907" s="9">
        <v>43067</v>
      </c>
      <c r="L907" s="6">
        <v>767000</v>
      </c>
      <c r="M907" s="21" t="s">
        <v>27</v>
      </c>
      <c r="N907" s="21" t="s">
        <v>28</v>
      </c>
      <c r="O907" s="21" t="s">
        <v>28</v>
      </c>
      <c r="P907" s="21">
        <v>0</v>
      </c>
      <c r="Q907" s="6">
        <v>19000</v>
      </c>
      <c r="R907" s="9">
        <v>44826</v>
      </c>
      <c r="S907" s="6">
        <v>1080</v>
      </c>
      <c r="T907" s="6">
        <v>2240</v>
      </c>
      <c r="U907" s="6">
        <v>143</v>
      </c>
      <c r="V907" s="21" t="s">
        <v>29</v>
      </c>
      <c r="W907" s="6">
        <v>2</v>
      </c>
      <c r="X907" s="2" t="s">
        <v>3182</v>
      </c>
      <c r="Y907" s="6" t="str" cm="1">
        <f t="array" ref="Y907">_xlfn.IFS(Table1[[#This Row],[Duration in Seconds]]&lt;120,"Very short",Table1[[#This Row],[Duration in Seconds]]&lt;360,"Short",Table1[[#This Row],[Duration in Seconds]]&lt;600,"Medium",Table1[[#This Row],[Duration in Seconds]]&lt;1800,"Long",Table1[[#This Row],[Duration in Seconds]]&gt;1800,"Very Long")</f>
        <v>Very short</v>
      </c>
    </row>
    <row r="908" spans="1:25" s="41" customFormat="1" x14ac:dyDescent="0.3">
      <c r="A908" s="18" t="s">
        <v>603</v>
      </c>
      <c r="B908" s="55">
        <v>10964</v>
      </c>
      <c r="C908" s="21" t="s">
        <v>604</v>
      </c>
      <c r="D908" t="s">
        <v>601</v>
      </c>
      <c r="E908" s="21" t="s">
        <v>602</v>
      </c>
      <c r="F908" s="21" t="s">
        <v>54</v>
      </c>
      <c r="G908" s="6">
        <v>769000</v>
      </c>
      <c r="H908" s="6">
        <v>170263099</v>
      </c>
      <c r="I908" s="15">
        <v>3.9236111042555422E-3</v>
      </c>
      <c r="J908" s="45">
        <v>338.99999940767884</v>
      </c>
      <c r="K908" s="9">
        <v>44820</v>
      </c>
      <c r="L908" s="6">
        <v>468</v>
      </c>
      <c r="M908" s="21" t="s">
        <v>27</v>
      </c>
      <c r="N908" s="21" t="s">
        <v>28</v>
      </c>
      <c r="O908" s="21" t="s">
        <v>28</v>
      </c>
      <c r="P908" s="21">
        <v>1</v>
      </c>
      <c r="Q908" s="6">
        <v>41</v>
      </c>
      <c r="R908" s="9">
        <v>44821</v>
      </c>
      <c r="S908" s="6">
        <v>1080</v>
      </c>
      <c r="T908" s="6">
        <v>2240</v>
      </c>
      <c r="U908" s="6">
        <v>143</v>
      </c>
      <c r="V908" s="21" t="s">
        <v>29</v>
      </c>
      <c r="W908" s="6">
        <v>2</v>
      </c>
      <c r="X908" s="2" t="s">
        <v>3182</v>
      </c>
      <c r="Y908" s="82" t="str" cm="1">
        <f t="array" ref="Y908">_xlfn.IFS(Table1[[#This Row],[Duration in Seconds]]&lt;120,"Very short",Table1[[#This Row],[Duration in Seconds]]&lt;360,"Short",Table1[[#This Row],[Duration in Seconds]]&lt;600,"Medium",Table1[[#This Row],[Duration in Seconds]]&lt;1800,"Long",Table1[[#This Row],[Duration in Seconds]]&gt;1800,"Very Long")</f>
        <v>Short</v>
      </c>
    </row>
    <row r="909" spans="1:25" s="41" customFormat="1" x14ac:dyDescent="0.3">
      <c r="A909" s="18" t="s">
        <v>605</v>
      </c>
      <c r="B909" s="56" t="s">
        <v>3184</v>
      </c>
      <c r="C909" s="21" t="s">
        <v>606</v>
      </c>
      <c r="D909" t="s">
        <v>601</v>
      </c>
      <c r="E909" s="21" t="s">
        <v>602</v>
      </c>
      <c r="F909" s="21" t="s">
        <v>54</v>
      </c>
      <c r="G909" s="6">
        <v>769000</v>
      </c>
      <c r="H909" s="6">
        <v>170263099</v>
      </c>
      <c r="I909" s="15">
        <v>1.0208333333333333E-2</v>
      </c>
      <c r="J909" s="45">
        <v>882</v>
      </c>
      <c r="K909" s="9">
        <v>44380</v>
      </c>
      <c r="L909" s="6">
        <v>3100</v>
      </c>
      <c r="M909" s="21" t="s">
        <v>27</v>
      </c>
      <c r="N909" s="21" t="s">
        <v>28</v>
      </c>
      <c r="O909" s="21" t="s">
        <v>28</v>
      </c>
      <c r="P909" s="21">
        <v>1</v>
      </c>
      <c r="Q909" s="6">
        <v>117</v>
      </c>
      <c r="R909" s="9">
        <v>44821</v>
      </c>
      <c r="S909" s="6">
        <v>1080</v>
      </c>
      <c r="T909" s="6">
        <v>2240</v>
      </c>
      <c r="U909" s="6">
        <v>143</v>
      </c>
      <c r="V909" s="21" t="s">
        <v>29</v>
      </c>
      <c r="W909" s="6">
        <v>2</v>
      </c>
      <c r="X909" s="2" t="s">
        <v>3182</v>
      </c>
      <c r="Y909" s="82" t="str" cm="1">
        <f t="array" ref="Y909">_xlfn.IFS(Table1[[#This Row],[Duration in Seconds]]&lt;120,"Very short",Table1[[#This Row],[Duration in Seconds]]&lt;360,"Short",Table1[[#This Row],[Duration in Seconds]]&lt;600,"Medium",Table1[[#This Row],[Duration in Seconds]]&lt;1800,"Long",Table1[[#This Row],[Duration in Seconds]]&gt;1800,"Very Long")</f>
        <v>Long</v>
      </c>
    </row>
    <row r="910" spans="1:25" s="41" customFormat="1" x14ac:dyDescent="0.3">
      <c r="A910" s="18" t="s">
        <v>607</v>
      </c>
      <c r="B910" s="56">
        <v>135249</v>
      </c>
      <c r="C910" s="21" t="s">
        <v>608</v>
      </c>
      <c r="D910" t="s">
        <v>609</v>
      </c>
      <c r="E910" s="21" t="s">
        <v>610</v>
      </c>
      <c r="F910" s="21" t="s">
        <v>54</v>
      </c>
      <c r="G910" s="6">
        <v>13600000</v>
      </c>
      <c r="H910" s="6">
        <v>11803735676</v>
      </c>
      <c r="I910" s="15">
        <v>4.1319444426335394E-3</v>
      </c>
      <c r="J910" s="45">
        <v>356.99999984353781</v>
      </c>
      <c r="K910" s="9">
        <v>44825</v>
      </c>
      <c r="L910" s="6">
        <v>1000</v>
      </c>
      <c r="M910" s="21" t="s">
        <v>27</v>
      </c>
      <c r="N910" s="21" t="s">
        <v>28</v>
      </c>
      <c r="O910" s="21" t="s">
        <v>28</v>
      </c>
      <c r="P910" s="21">
        <v>3</v>
      </c>
      <c r="Q910" s="6">
        <v>1037</v>
      </c>
      <c r="R910" s="9">
        <v>44825</v>
      </c>
      <c r="S910" s="6">
        <v>1080</v>
      </c>
      <c r="T910" s="6">
        <v>72570</v>
      </c>
      <c r="U910" s="6">
        <v>308</v>
      </c>
      <c r="V910" s="21" t="s">
        <v>29</v>
      </c>
      <c r="W910" s="6">
        <v>0</v>
      </c>
      <c r="X910" s="2" t="s">
        <v>3182</v>
      </c>
      <c r="Y910" s="82" t="str" cm="1">
        <f t="array" ref="Y910">_xlfn.IFS(Table1[[#This Row],[Duration in Seconds]]&lt;120,"Very short",Table1[[#This Row],[Duration in Seconds]]&lt;360,"Short",Table1[[#This Row],[Duration in Seconds]]&lt;600,"Medium",Table1[[#This Row],[Duration in Seconds]]&lt;1800,"Long",Table1[[#This Row],[Duration in Seconds]]&gt;1800,"Very Long")</f>
        <v>Short</v>
      </c>
    </row>
    <row r="911" spans="1:25" s="41" customFormat="1" x14ac:dyDescent="0.3">
      <c r="A911" s="18" t="s">
        <v>611</v>
      </c>
      <c r="B911" s="56">
        <v>50365749</v>
      </c>
      <c r="C911" s="21" t="s">
        <v>612</v>
      </c>
      <c r="D911" t="s">
        <v>613</v>
      </c>
      <c r="E911" s="21" t="s">
        <v>614</v>
      </c>
      <c r="F911" s="21" t="s">
        <v>26</v>
      </c>
      <c r="G911" s="6">
        <v>36800000</v>
      </c>
      <c r="H911" s="6">
        <v>3013145951</v>
      </c>
      <c r="I911" s="15">
        <v>1.0092592594446614E-2</v>
      </c>
      <c r="J911" s="45">
        <v>872.00000016018748</v>
      </c>
      <c r="K911" s="9">
        <v>44580</v>
      </c>
      <c r="L911" s="6">
        <v>630000</v>
      </c>
      <c r="M911" s="21" t="s">
        <v>73</v>
      </c>
      <c r="N911" s="21" t="s">
        <v>28</v>
      </c>
      <c r="O911" s="21" t="s">
        <v>28</v>
      </c>
      <c r="P911" s="21">
        <v>0</v>
      </c>
      <c r="Q911" s="6">
        <v>344247</v>
      </c>
      <c r="R911" s="9">
        <v>44825</v>
      </c>
      <c r="S911" s="6">
        <v>1080</v>
      </c>
      <c r="T911" s="6">
        <v>179</v>
      </c>
      <c r="U911" s="6">
        <v>8</v>
      </c>
      <c r="V911" s="21" t="s">
        <v>29</v>
      </c>
      <c r="W911" s="6">
        <v>1</v>
      </c>
      <c r="X911" s="2" t="s">
        <v>3182</v>
      </c>
      <c r="Y911" s="82" t="str" cm="1">
        <f t="array" ref="Y911">_xlfn.IFS(Table1[[#This Row],[Duration in Seconds]]&lt;120,"Very short",Table1[[#This Row],[Duration in Seconds]]&lt;360,"Short",Table1[[#This Row],[Duration in Seconds]]&lt;600,"Medium",Table1[[#This Row],[Duration in Seconds]]&lt;1800,"Long",Table1[[#This Row],[Duration in Seconds]]&gt;1800,"Very Long")</f>
        <v>Long</v>
      </c>
    </row>
    <row r="912" spans="1:25" s="41" customFormat="1" x14ac:dyDescent="0.3">
      <c r="A912" s="18" t="s">
        <v>615</v>
      </c>
      <c r="B912" s="56">
        <v>148358224</v>
      </c>
      <c r="C912" s="21" t="s">
        <v>616</v>
      </c>
      <c r="D912" t="s">
        <v>617</v>
      </c>
      <c r="E912" s="21" t="s">
        <v>618</v>
      </c>
      <c r="F912" s="21" t="s">
        <v>26</v>
      </c>
      <c r="G912" s="6">
        <v>42300000</v>
      </c>
      <c r="H912" s="6">
        <v>11872662189</v>
      </c>
      <c r="I912" s="15">
        <v>4.2939814738929272E-3</v>
      </c>
      <c r="J912" s="45">
        <v>370.99999934434891</v>
      </c>
      <c r="K912" s="9">
        <v>43878</v>
      </c>
      <c r="L912" s="6">
        <v>1400000</v>
      </c>
      <c r="M912" s="21" t="s">
        <v>27</v>
      </c>
      <c r="N912" s="21" t="s">
        <v>28</v>
      </c>
      <c r="O912" s="21" t="s">
        <v>28</v>
      </c>
      <c r="P912" s="21">
        <v>0</v>
      </c>
      <c r="Q912" s="6">
        <v>29000</v>
      </c>
      <c r="R912" s="9">
        <v>44826</v>
      </c>
      <c r="S912" s="6">
        <v>1080</v>
      </c>
      <c r="T912" s="6">
        <v>323</v>
      </c>
      <c r="U912" s="6">
        <v>53</v>
      </c>
      <c r="V912" s="21" t="s">
        <v>28</v>
      </c>
      <c r="W912" s="6">
        <v>1</v>
      </c>
      <c r="X912" s="2" t="s">
        <v>3182</v>
      </c>
      <c r="Y912" s="82" t="str" cm="1">
        <f t="array" ref="Y912">_xlfn.IFS(Table1[[#This Row],[Duration in Seconds]]&lt;120,"Very short",Table1[[#This Row],[Duration in Seconds]]&lt;360,"Short",Table1[[#This Row],[Duration in Seconds]]&lt;600,"Medium",Table1[[#This Row],[Duration in Seconds]]&lt;1800,"Long",Table1[[#This Row],[Duration in Seconds]]&gt;1800,"Very Long")</f>
        <v>Medium</v>
      </c>
    </row>
    <row r="913" spans="1:25" s="41" customFormat="1" x14ac:dyDescent="0.3">
      <c r="A913" s="18" t="s">
        <v>619</v>
      </c>
      <c r="B913" s="56">
        <v>277536</v>
      </c>
      <c r="C913" s="21" t="s">
        <v>620</v>
      </c>
      <c r="D913" t="s">
        <v>617</v>
      </c>
      <c r="E913" s="21" t="s">
        <v>618</v>
      </c>
      <c r="F913" s="21" t="s">
        <v>26</v>
      </c>
      <c r="G913" s="6">
        <v>42300000</v>
      </c>
      <c r="H913" s="6">
        <v>11872662189</v>
      </c>
      <c r="I913" s="15">
        <v>2.8935185400769114E-4</v>
      </c>
      <c r="J913" s="45">
        <v>25.000000186264515</v>
      </c>
      <c r="K913" s="9">
        <v>44743</v>
      </c>
      <c r="L913" s="6">
        <v>26000</v>
      </c>
      <c r="M913" s="21" t="s">
        <v>27</v>
      </c>
      <c r="N913" s="21" t="s">
        <v>28</v>
      </c>
      <c r="O913" s="21" t="s">
        <v>28</v>
      </c>
      <c r="P913" s="21">
        <v>3</v>
      </c>
      <c r="Q913" s="6">
        <v>643</v>
      </c>
      <c r="R913" s="9">
        <v>44826</v>
      </c>
      <c r="S913" s="6">
        <v>1080</v>
      </c>
      <c r="T913" s="6">
        <v>323</v>
      </c>
      <c r="U913" s="6">
        <v>53</v>
      </c>
      <c r="V913" s="21" t="s">
        <v>29</v>
      </c>
      <c r="W913" s="6">
        <v>1</v>
      </c>
      <c r="X913" s="2" t="s">
        <v>3182</v>
      </c>
      <c r="Y913" s="82" t="str" cm="1">
        <f t="array" ref="Y913">_xlfn.IFS(Table1[[#This Row],[Duration in Seconds]]&lt;120,"Very short",Table1[[#This Row],[Duration in Seconds]]&lt;360,"Short",Table1[[#This Row],[Duration in Seconds]]&lt;600,"Medium",Table1[[#This Row],[Duration in Seconds]]&lt;1800,"Long",Table1[[#This Row],[Duration in Seconds]]&gt;1800,"Very Long")</f>
        <v>Very short</v>
      </c>
    </row>
    <row r="914" spans="1:25" s="41" customFormat="1" x14ac:dyDescent="0.3">
      <c r="A914" s="18" t="s">
        <v>621</v>
      </c>
      <c r="B914" s="56">
        <v>313998</v>
      </c>
      <c r="C914" s="21" t="s">
        <v>622</v>
      </c>
      <c r="D914" t="s">
        <v>623</v>
      </c>
      <c r="E914" s="21" t="s">
        <v>624</v>
      </c>
      <c r="F914" s="21" t="s">
        <v>86</v>
      </c>
      <c r="G914" s="6">
        <v>97000000</v>
      </c>
      <c r="H914" s="6">
        <v>1996301312</v>
      </c>
      <c r="I914" s="15">
        <v>6.1458333220798522E-3</v>
      </c>
      <c r="J914" s="45">
        <v>530.99999902769923</v>
      </c>
      <c r="K914" s="9">
        <v>44825</v>
      </c>
      <c r="L914" s="6">
        <v>7500</v>
      </c>
      <c r="M914" s="21" t="s">
        <v>27</v>
      </c>
      <c r="N914" s="21" t="s">
        <v>625</v>
      </c>
      <c r="O914" s="21" t="s">
        <v>28</v>
      </c>
      <c r="P914" s="21">
        <v>0</v>
      </c>
      <c r="Q914" s="6">
        <v>1263</v>
      </c>
      <c r="R914" s="9">
        <v>44827</v>
      </c>
      <c r="S914" s="6">
        <v>1080</v>
      </c>
      <c r="T914" s="6">
        <v>592</v>
      </c>
      <c r="U914" s="6">
        <v>26</v>
      </c>
      <c r="V914" s="21" t="s">
        <v>29</v>
      </c>
      <c r="W914" s="6">
        <v>2</v>
      </c>
      <c r="X914" s="2" t="s">
        <v>3182</v>
      </c>
      <c r="Y914" s="82" t="str" cm="1">
        <f t="array" ref="Y914">_xlfn.IFS(Table1[[#This Row],[Duration in Seconds]]&lt;120,"Very short",Table1[[#This Row],[Duration in Seconds]]&lt;360,"Short",Table1[[#This Row],[Duration in Seconds]]&lt;600,"Medium",Table1[[#This Row],[Duration in Seconds]]&lt;1800,"Long",Table1[[#This Row],[Duration in Seconds]]&gt;1800,"Very Long")</f>
        <v>Medium</v>
      </c>
    </row>
    <row r="915" spans="1:25" s="41" customFormat="1" x14ac:dyDescent="0.3">
      <c r="A915" s="18" t="s">
        <v>626</v>
      </c>
      <c r="B915" s="56" t="s">
        <v>3185</v>
      </c>
      <c r="C915" s="21" t="s">
        <v>627</v>
      </c>
      <c r="D915" t="s">
        <v>623</v>
      </c>
      <c r="E915" s="21" t="s">
        <v>624</v>
      </c>
      <c r="F915" s="21" t="s">
        <v>86</v>
      </c>
      <c r="G915" s="6">
        <v>97000000</v>
      </c>
      <c r="H915" s="6">
        <v>1996301312</v>
      </c>
      <c r="I915" s="15">
        <v>6.2152777682058513E-3</v>
      </c>
      <c r="J915" s="45">
        <v>536.99999917298555</v>
      </c>
      <c r="K915" s="9">
        <v>44823</v>
      </c>
      <c r="L915" s="6">
        <v>10000</v>
      </c>
      <c r="M915" s="21" t="s">
        <v>27</v>
      </c>
      <c r="N915" s="21" t="s">
        <v>625</v>
      </c>
      <c r="O915" s="21" t="s">
        <v>28</v>
      </c>
      <c r="P915" s="21">
        <v>0</v>
      </c>
      <c r="Q915" s="6">
        <v>1544</v>
      </c>
      <c r="R915" s="9">
        <v>44827</v>
      </c>
      <c r="S915" s="6">
        <v>1080</v>
      </c>
      <c r="T915" s="6">
        <v>592</v>
      </c>
      <c r="U915" s="6">
        <v>26</v>
      </c>
      <c r="V915" s="21" t="s">
        <v>29</v>
      </c>
      <c r="W915" s="6">
        <v>2</v>
      </c>
      <c r="X915" s="2" t="s">
        <v>3182</v>
      </c>
      <c r="Y915" s="82" t="str" cm="1">
        <f t="array" ref="Y915">_xlfn.IFS(Table1[[#This Row],[Duration in Seconds]]&lt;120,"Very short",Table1[[#This Row],[Duration in Seconds]]&lt;360,"Short",Table1[[#This Row],[Duration in Seconds]]&lt;600,"Medium",Table1[[#This Row],[Duration in Seconds]]&lt;1800,"Long",Table1[[#This Row],[Duration in Seconds]]&gt;1800,"Very Long")</f>
        <v>Medium</v>
      </c>
    </row>
    <row r="916" spans="1:25" s="41" customFormat="1" x14ac:dyDescent="0.3">
      <c r="A916" s="18" t="s">
        <v>628</v>
      </c>
      <c r="B916" s="56">
        <v>358064</v>
      </c>
      <c r="C916" s="21" t="s">
        <v>629</v>
      </c>
      <c r="D916" t="s">
        <v>623</v>
      </c>
      <c r="E916" s="21" t="s">
        <v>624</v>
      </c>
      <c r="F916" s="21" t="s">
        <v>86</v>
      </c>
      <c r="G916" s="6">
        <v>97000000</v>
      </c>
      <c r="H916" s="6">
        <v>1996301312</v>
      </c>
      <c r="I916" s="15">
        <v>5.8333333290647715E-3</v>
      </c>
      <c r="J916" s="45">
        <v>503.99999963119626</v>
      </c>
      <c r="K916" s="9">
        <v>44816</v>
      </c>
      <c r="L916" s="6">
        <v>12000</v>
      </c>
      <c r="M916" s="21" t="s">
        <v>27</v>
      </c>
      <c r="N916" s="21" t="s">
        <v>625</v>
      </c>
      <c r="O916" s="21" t="s">
        <v>28</v>
      </c>
      <c r="P916" s="21">
        <v>0</v>
      </c>
      <c r="Q916" s="6">
        <v>1783</v>
      </c>
      <c r="R916" s="9">
        <v>44827</v>
      </c>
      <c r="S916" s="6">
        <v>1080</v>
      </c>
      <c r="T916" s="6">
        <v>592</v>
      </c>
      <c r="U916" s="6">
        <v>26</v>
      </c>
      <c r="V916" s="21" t="s">
        <v>29</v>
      </c>
      <c r="W916" s="6">
        <v>2</v>
      </c>
      <c r="X916" s="2" t="s">
        <v>3182</v>
      </c>
      <c r="Y916" s="82" t="str" cm="1">
        <f t="array" ref="Y916">_xlfn.IFS(Table1[[#This Row],[Duration in Seconds]]&lt;120,"Very short",Table1[[#This Row],[Duration in Seconds]]&lt;360,"Short",Table1[[#This Row],[Duration in Seconds]]&lt;600,"Medium",Table1[[#This Row],[Duration in Seconds]]&lt;1800,"Long",Table1[[#This Row],[Duration in Seconds]]&gt;1800,"Very Long")</f>
        <v>Medium</v>
      </c>
    </row>
    <row r="917" spans="1:25" s="41" customFormat="1" x14ac:dyDescent="0.3">
      <c r="A917" s="18" t="s">
        <v>630</v>
      </c>
      <c r="B917" s="56" t="s">
        <v>3186</v>
      </c>
      <c r="C917" s="21" t="s">
        <v>631</v>
      </c>
      <c r="D917" t="s">
        <v>623</v>
      </c>
      <c r="E917" s="21" t="s">
        <v>624</v>
      </c>
      <c r="F917" s="21" t="s">
        <v>86</v>
      </c>
      <c r="G917" s="6">
        <v>97000000</v>
      </c>
      <c r="H917" s="6">
        <v>1996301312</v>
      </c>
      <c r="I917" s="15">
        <v>5.8912037056870759E-3</v>
      </c>
      <c r="J917" s="45">
        <v>509.00000017136335</v>
      </c>
      <c r="K917" s="9">
        <v>44807</v>
      </c>
      <c r="L917" s="6">
        <v>11000</v>
      </c>
      <c r="M917" s="21" t="s">
        <v>27</v>
      </c>
      <c r="N917" s="21" t="s">
        <v>625</v>
      </c>
      <c r="O917" s="21" t="s">
        <v>28</v>
      </c>
      <c r="P917" s="21">
        <v>0</v>
      </c>
      <c r="Q917" s="6">
        <v>824</v>
      </c>
      <c r="R917" s="9">
        <v>44827</v>
      </c>
      <c r="S917" s="6">
        <v>1080</v>
      </c>
      <c r="T917" s="6">
        <v>592</v>
      </c>
      <c r="U917" s="6">
        <v>26</v>
      </c>
      <c r="V917" s="21" t="s">
        <v>29</v>
      </c>
      <c r="W917" s="6">
        <v>2</v>
      </c>
      <c r="X917" s="2" t="s">
        <v>3182</v>
      </c>
      <c r="Y917" s="82" t="str" cm="1">
        <f t="array" ref="Y917">_xlfn.IFS(Table1[[#This Row],[Duration in Seconds]]&lt;120,"Very short",Table1[[#This Row],[Duration in Seconds]]&lt;360,"Short",Table1[[#This Row],[Duration in Seconds]]&lt;600,"Medium",Table1[[#This Row],[Duration in Seconds]]&lt;1800,"Long",Table1[[#This Row],[Duration in Seconds]]&gt;1800,"Very Long")</f>
        <v>Medium</v>
      </c>
    </row>
    <row r="918" spans="1:25" s="41" customFormat="1" x14ac:dyDescent="0.3">
      <c r="A918" s="18" t="s">
        <v>632</v>
      </c>
      <c r="B918" s="56">
        <v>6114404</v>
      </c>
      <c r="C918" s="21" t="s">
        <v>633</v>
      </c>
      <c r="D918" t="s">
        <v>634</v>
      </c>
      <c r="E918" s="21" t="s">
        <v>3177</v>
      </c>
      <c r="F918" s="21" t="s">
        <v>54</v>
      </c>
      <c r="G918" s="6">
        <v>39900000</v>
      </c>
      <c r="H918" s="6">
        <v>602900852</v>
      </c>
      <c r="I918" s="15">
        <v>1.6782407416030765E-2</v>
      </c>
      <c r="J918" s="45">
        <v>1450.0000007450581</v>
      </c>
      <c r="K918" s="9">
        <v>42767</v>
      </c>
      <c r="L918" s="6">
        <v>125000</v>
      </c>
      <c r="M918" s="21" t="s">
        <v>73</v>
      </c>
      <c r="N918" s="21" t="s">
        <v>625</v>
      </c>
      <c r="O918" s="21" t="s">
        <v>28</v>
      </c>
      <c r="P918" s="21">
        <v>0</v>
      </c>
      <c r="Q918" s="6">
        <v>4832</v>
      </c>
      <c r="R918" s="9">
        <v>44825</v>
      </c>
      <c r="S918" s="6">
        <v>1080</v>
      </c>
      <c r="T918" s="6">
        <v>157</v>
      </c>
      <c r="U918" s="6">
        <v>18</v>
      </c>
      <c r="V918" s="21" t="s">
        <v>29</v>
      </c>
      <c r="W918" s="6">
        <v>0</v>
      </c>
      <c r="X918" s="2" t="s">
        <v>3182</v>
      </c>
      <c r="Y918" s="82" t="str" cm="1">
        <f t="array" ref="Y918">_xlfn.IFS(Table1[[#This Row],[Duration in Seconds]]&lt;120,"Very short",Table1[[#This Row],[Duration in Seconds]]&lt;360,"Short",Table1[[#This Row],[Duration in Seconds]]&lt;600,"Medium",Table1[[#This Row],[Duration in Seconds]]&lt;1800,"Long",Table1[[#This Row],[Duration in Seconds]]&gt;1800,"Very Long")</f>
        <v>Long</v>
      </c>
    </row>
    <row r="919" spans="1:25" s="41" customFormat="1" x14ac:dyDescent="0.3">
      <c r="A919" s="18" t="s">
        <v>636</v>
      </c>
      <c r="B919" s="56">
        <v>438043</v>
      </c>
      <c r="C919" s="21" t="s">
        <v>637</v>
      </c>
      <c r="D919" t="s">
        <v>634</v>
      </c>
      <c r="E919" s="21" t="s">
        <v>3177</v>
      </c>
      <c r="F919" s="21" t="s">
        <v>54</v>
      </c>
      <c r="G919" s="6">
        <v>39900000</v>
      </c>
      <c r="H919" s="6">
        <v>602900852</v>
      </c>
      <c r="I919" s="15">
        <v>3.3796296338550746E-3</v>
      </c>
      <c r="J919" s="45">
        <v>292.00000036507845</v>
      </c>
      <c r="K919" s="9">
        <v>44003</v>
      </c>
      <c r="L919" s="6">
        <v>11000</v>
      </c>
      <c r="M919" s="21" t="s">
        <v>73</v>
      </c>
      <c r="N919" s="21" t="s">
        <v>29</v>
      </c>
      <c r="O919" s="21" t="s">
        <v>28</v>
      </c>
      <c r="P919" s="21">
        <v>0</v>
      </c>
      <c r="Q919" s="6">
        <v>736</v>
      </c>
      <c r="R919" s="9">
        <v>44827</v>
      </c>
      <c r="S919" s="6">
        <v>1080</v>
      </c>
      <c r="T919" s="6">
        <v>157</v>
      </c>
      <c r="U919" s="6">
        <v>18</v>
      </c>
      <c r="V919" s="21" t="s">
        <v>29</v>
      </c>
      <c r="W919" s="6">
        <v>0</v>
      </c>
      <c r="X919" s="2" t="s">
        <v>3182</v>
      </c>
      <c r="Y919" s="82" t="str" cm="1">
        <f t="array" ref="Y919">_xlfn.IFS(Table1[[#This Row],[Duration in Seconds]]&lt;120,"Very short",Table1[[#This Row],[Duration in Seconds]]&lt;360,"Short",Table1[[#This Row],[Duration in Seconds]]&lt;600,"Medium",Table1[[#This Row],[Duration in Seconds]]&lt;1800,"Long",Table1[[#This Row],[Duration in Seconds]]&gt;1800,"Very Long")</f>
        <v>Short</v>
      </c>
    </row>
    <row r="920" spans="1:25" s="41" customFormat="1" x14ac:dyDescent="0.3">
      <c r="A920" s="18" t="s">
        <v>638</v>
      </c>
      <c r="B920" s="56">
        <v>263612</v>
      </c>
      <c r="C920" s="21" t="s">
        <v>639</v>
      </c>
      <c r="D920" t="s">
        <v>634</v>
      </c>
      <c r="E920" s="21" t="s">
        <v>3177</v>
      </c>
      <c r="F920" s="21" t="s">
        <v>54</v>
      </c>
      <c r="G920" s="6">
        <v>39900000</v>
      </c>
      <c r="H920" s="6">
        <v>602900852</v>
      </c>
      <c r="I920" s="15">
        <v>9.9537038477137685E-4</v>
      </c>
      <c r="J920" s="45">
        <v>86.00000124424696</v>
      </c>
      <c r="K920" s="9">
        <v>43837</v>
      </c>
      <c r="L920" s="6">
        <v>10000</v>
      </c>
      <c r="M920" s="21" t="s">
        <v>73</v>
      </c>
      <c r="N920" s="21" t="s">
        <v>625</v>
      </c>
      <c r="O920" s="21" t="s">
        <v>28</v>
      </c>
      <c r="P920" s="21">
        <v>0</v>
      </c>
      <c r="Q920" s="6">
        <v>351</v>
      </c>
      <c r="R920" s="9">
        <v>44827</v>
      </c>
      <c r="S920" s="6">
        <v>1080</v>
      </c>
      <c r="T920" s="6">
        <v>157</v>
      </c>
      <c r="U920" s="6">
        <v>18</v>
      </c>
      <c r="V920" s="21" t="s">
        <v>29</v>
      </c>
      <c r="W920" s="6">
        <v>0</v>
      </c>
      <c r="X920" s="2" t="s">
        <v>3182</v>
      </c>
      <c r="Y920" s="82" t="str" cm="1">
        <f t="array" ref="Y920">_xlfn.IFS(Table1[[#This Row],[Duration in Seconds]]&lt;120,"Very short",Table1[[#This Row],[Duration in Seconds]]&lt;360,"Short",Table1[[#This Row],[Duration in Seconds]]&lt;600,"Medium",Table1[[#This Row],[Duration in Seconds]]&lt;1800,"Long",Table1[[#This Row],[Duration in Seconds]]&gt;1800,"Very Long")</f>
        <v>Very short</v>
      </c>
    </row>
    <row r="921" spans="1:25" s="41" customFormat="1" x14ac:dyDescent="0.3">
      <c r="A921" s="18" t="s">
        <v>640</v>
      </c>
      <c r="B921" s="56">
        <v>3169850</v>
      </c>
      <c r="C921" s="21" t="s">
        <v>641</v>
      </c>
      <c r="D921" t="s">
        <v>634</v>
      </c>
      <c r="E921" s="21" t="s">
        <v>3177</v>
      </c>
      <c r="F921" s="21" t="s">
        <v>54</v>
      </c>
      <c r="G921" s="6">
        <v>39900000</v>
      </c>
      <c r="H921" s="6">
        <v>602900852</v>
      </c>
      <c r="I921" s="15">
        <v>7.0601851912215352E-3</v>
      </c>
      <c r="J921" s="45">
        <v>610.00000052154064</v>
      </c>
      <c r="K921" s="9">
        <v>43226</v>
      </c>
      <c r="L921" s="6">
        <v>83000</v>
      </c>
      <c r="M921" s="21" t="s">
        <v>73</v>
      </c>
      <c r="N921" s="21" t="s">
        <v>625</v>
      </c>
      <c r="O921" s="21" t="s">
        <v>28</v>
      </c>
      <c r="P921" s="21">
        <v>0</v>
      </c>
      <c r="Q921" s="6">
        <v>1630</v>
      </c>
      <c r="R921" s="9">
        <v>44821</v>
      </c>
      <c r="S921" s="6">
        <v>1080</v>
      </c>
      <c r="T921" s="6">
        <v>157</v>
      </c>
      <c r="U921" s="6">
        <v>18</v>
      </c>
      <c r="V921" s="21" t="s">
        <v>29</v>
      </c>
      <c r="W921" s="6">
        <v>0</v>
      </c>
      <c r="X921" s="2" t="s">
        <v>3182</v>
      </c>
      <c r="Y921" s="82" t="str" cm="1">
        <f t="array" ref="Y921">_xlfn.IFS(Table1[[#This Row],[Duration in Seconds]]&lt;120,"Very short",Table1[[#This Row],[Duration in Seconds]]&lt;360,"Short",Table1[[#This Row],[Duration in Seconds]]&lt;600,"Medium",Table1[[#This Row],[Duration in Seconds]]&lt;1800,"Long",Table1[[#This Row],[Duration in Seconds]]&gt;1800,"Very Long")</f>
        <v>Long</v>
      </c>
    </row>
    <row r="922" spans="1:25" s="41" customFormat="1" x14ac:dyDescent="0.3">
      <c r="A922" s="18" t="s">
        <v>642</v>
      </c>
      <c r="B922" s="56">
        <v>18187023</v>
      </c>
      <c r="C922" s="21" t="s">
        <v>643</v>
      </c>
      <c r="D922" t="s">
        <v>344</v>
      </c>
      <c r="E922" s="21" t="s">
        <v>345</v>
      </c>
      <c r="F922" s="21" t="s">
        <v>26</v>
      </c>
      <c r="G922" s="6">
        <v>24100000</v>
      </c>
      <c r="H922" s="6">
        <v>2258746362</v>
      </c>
      <c r="I922" s="15">
        <v>4.0266203694045544E-2</v>
      </c>
      <c r="J922" s="45">
        <v>3478.999999165535</v>
      </c>
      <c r="K922" s="9">
        <v>44678</v>
      </c>
      <c r="L922" s="6">
        <v>1300000</v>
      </c>
      <c r="M922" s="21" t="s">
        <v>73</v>
      </c>
      <c r="N922" s="21" t="s">
        <v>28</v>
      </c>
      <c r="O922" s="21" t="s">
        <v>28</v>
      </c>
      <c r="P922" s="21">
        <v>3</v>
      </c>
      <c r="Q922" s="6">
        <v>300416</v>
      </c>
      <c r="R922" s="9">
        <v>44825</v>
      </c>
      <c r="S922" s="6">
        <v>2160</v>
      </c>
      <c r="T922" s="6">
        <v>96</v>
      </c>
      <c r="U922" s="6">
        <v>0</v>
      </c>
      <c r="V922" s="21" t="s">
        <v>29</v>
      </c>
      <c r="W922" s="6">
        <v>0</v>
      </c>
      <c r="X922" s="2" t="s">
        <v>3182</v>
      </c>
      <c r="Y922" s="82" t="str" cm="1">
        <f t="array" ref="Y922">_xlfn.IFS(Table1[[#This Row],[Duration in Seconds]]&lt;120,"Very short",Table1[[#This Row],[Duration in Seconds]]&lt;360,"Short",Table1[[#This Row],[Duration in Seconds]]&lt;600,"Medium",Table1[[#This Row],[Duration in Seconds]]&lt;1800,"Long",Table1[[#This Row],[Duration in Seconds]]&gt;1800,"Very Long")</f>
        <v>Very Long</v>
      </c>
    </row>
    <row r="923" spans="1:25" s="41" customFormat="1" x14ac:dyDescent="0.3">
      <c r="A923" s="18" t="s">
        <v>644</v>
      </c>
      <c r="B923" s="56">
        <v>56530579</v>
      </c>
      <c r="C923" s="21" t="s">
        <v>645</v>
      </c>
      <c r="D923" t="s">
        <v>646</v>
      </c>
      <c r="E923" s="21" t="s">
        <v>647</v>
      </c>
      <c r="F923" s="21" t="s">
        <v>26</v>
      </c>
      <c r="G923" s="6">
        <v>3710000</v>
      </c>
      <c r="H923" s="6">
        <v>229198577</v>
      </c>
      <c r="I923" s="15">
        <v>1.5787037031259388E-2</v>
      </c>
      <c r="J923" s="45">
        <v>1363.9999995008111</v>
      </c>
      <c r="K923" s="9">
        <v>44302</v>
      </c>
      <c r="L923" s="6">
        <v>240000</v>
      </c>
      <c r="M923" s="21" t="s">
        <v>73</v>
      </c>
      <c r="N923" s="21" t="s">
        <v>29</v>
      </c>
      <c r="O923" s="21" t="s">
        <v>28</v>
      </c>
      <c r="P923" s="21">
        <v>0</v>
      </c>
      <c r="Q923" s="6">
        <v>54510</v>
      </c>
      <c r="R923" s="9">
        <v>44826</v>
      </c>
      <c r="S923" s="6">
        <v>2160</v>
      </c>
      <c r="T923" s="6">
        <v>4</v>
      </c>
      <c r="U923" s="6">
        <v>0</v>
      </c>
      <c r="V923" s="21" t="s">
        <v>29</v>
      </c>
      <c r="W923" s="6">
        <v>0</v>
      </c>
      <c r="X923" s="2" t="s">
        <v>3182</v>
      </c>
      <c r="Y923" s="82" t="str" cm="1">
        <f t="array" ref="Y923">_xlfn.IFS(Table1[[#This Row],[Duration in Seconds]]&lt;120,"Very short",Table1[[#This Row],[Duration in Seconds]]&lt;360,"Short",Table1[[#This Row],[Duration in Seconds]]&lt;600,"Medium",Table1[[#This Row],[Duration in Seconds]]&lt;1800,"Long",Table1[[#This Row],[Duration in Seconds]]&gt;1800,"Very Long")</f>
        <v>Long</v>
      </c>
    </row>
    <row r="924" spans="1:25" s="41" customFormat="1" x14ac:dyDescent="0.3">
      <c r="A924" s="18" t="s">
        <v>648</v>
      </c>
      <c r="B924" s="56" t="s">
        <v>3187</v>
      </c>
      <c r="C924" s="21" t="s">
        <v>649</v>
      </c>
      <c r="D924" t="s">
        <v>650</v>
      </c>
      <c r="E924" s="21" t="s">
        <v>651</v>
      </c>
      <c r="F924" s="21" t="s">
        <v>26</v>
      </c>
      <c r="G924" s="6">
        <v>16000000</v>
      </c>
      <c r="H924" s="6">
        <v>116090698</v>
      </c>
      <c r="I924" s="15">
        <v>1.2407407397404313E-2</v>
      </c>
      <c r="J924" s="45">
        <v>1071.9999991357327</v>
      </c>
      <c r="K924" s="9">
        <v>44463</v>
      </c>
      <c r="L924" s="6">
        <v>47000</v>
      </c>
      <c r="M924" s="21" t="s">
        <v>27</v>
      </c>
      <c r="N924" s="21" t="s">
        <v>625</v>
      </c>
      <c r="O924" s="21" t="s">
        <v>28</v>
      </c>
      <c r="P924" s="21">
        <v>0</v>
      </c>
      <c r="Q924" s="6">
        <v>4078</v>
      </c>
      <c r="R924" s="9">
        <v>44826</v>
      </c>
      <c r="S924" s="6">
        <v>2160</v>
      </c>
      <c r="T924" s="6">
        <v>145</v>
      </c>
      <c r="U924" s="6">
        <v>4</v>
      </c>
      <c r="V924" s="21" t="s">
        <v>29</v>
      </c>
      <c r="W924" s="6">
        <v>3</v>
      </c>
      <c r="X924" s="2" t="s">
        <v>3182</v>
      </c>
      <c r="Y924" s="82" t="str" cm="1">
        <f t="array" ref="Y924">_xlfn.IFS(Table1[[#This Row],[Duration in Seconds]]&lt;120,"Very short",Table1[[#This Row],[Duration in Seconds]]&lt;360,"Short",Table1[[#This Row],[Duration in Seconds]]&lt;600,"Medium",Table1[[#This Row],[Duration in Seconds]]&lt;1800,"Long",Table1[[#This Row],[Duration in Seconds]]&gt;1800,"Very Long")</f>
        <v>Long</v>
      </c>
    </row>
    <row r="925" spans="1:25" s="41" customFormat="1" x14ac:dyDescent="0.3">
      <c r="A925" s="18" t="s">
        <v>652</v>
      </c>
      <c r="B925" s="56">
        <v>10185641</v>
      </c>
      <c r="C925" s="21" t="s">
        <v>653</v>
      </c>
      <c r="D925" t="s">
        <v>650</v>
      </c>
      <c r="E925" s="21" t="s">
        <v>651</v>
      </c>
      <c r="F925" s="21" t="s">
        <v>26</v>
      </c>
      <c r="G925" s="6">
        <v>16000000</v>
      </c>
      <c r="H925" s="6">
        <v>116090698</v>
      </c>
      <c r="I925" s="15">
        <v>5.9143518446944654E-3</v>
      </c>
      <c r="J925" s="45">
        <v>510.99999938160181</v>
      </c>
      <c r="K925" s="9">
        <v>42925</v>
      </c>
      <c r="L925" s="6">
        <v>21000</v>
      </c>
      <c r="M925" s="21" t="s">
        <v>27</v>
      </c>
      <c r="N925" s="21" t="s">
        <v>625</v>
      </c>
      <c r="O925" s="21" t="s">
        <v>28</v>
      </c>
      <c r="P925" s="21">
        <v>0</v>
      </c>
      <c r="Q925" s="6">
        <v>21778</v>
      </c>
      <c r="R925" s="9">
        <v>44827</v>
      </c>
      <c r="S925" s="6">
        <v>2160</v>
      </c>
      <c r="T925" s="6">
        <v>145</v>
      </c>
      <c r="U925" s="6">
        <v>4</v>
      </c>
      <c r="V925" s="21" t="s">
        <v>29</v>
      </c>
      <c r="W925" s="6">
        <v>3</v>
      </c>
      <c r="X925" s="2" t="s">
        <v>3182</v>
      </c>
      <c r="Y925" s="82" t="str" cm="1">
        <f t="array" ref="Y925">_xlfn.IFS(Table1[[#This Row],[Duration in Seconds]]&lt;120,"Very short",Table1[[#This Row],[Duration in Seconds]]&lt;360,"Short",Table1[[#This Row],[Duration in Seconds]]&lt;600,"Medium",Table1[[#This Row],[Duration in Seconds]]&lt;1800,"Long",Table1[[#This Row],[Duration in Seconds]]&gt;1800,"Very Long")</f>
        <v>Medium</v>
      </c>
    </row>
    <row r="926" spans="1:25" s="41" customFormat="1" x14ac:dyDescent="0.3">
      <c r="A926" s="18" t="s">
        <v>654</v>
      </c>
      <c r="B926" s="56">
        <v>3456969</v>
      </c>
      <c r="C926" s="21" t="s">
        <v>655</v>
      </c>
      <c r="D926" t="s">
        <v>650</v>
      </c>
      <c r="E926" s="21" t="s">
        <v>651</v>
      </c>
      <c r="F926" s="21" t="s">
        <v>26</v>
      </c>
      <c r="G926" s="6">
        <v>16000000</v>
      </c>
      <c r="H926" s="6">
        <v>116090698</v>
      </c>
      <c r="I926" s="15">
        <v>1.2129629642004147E-2</v>
      </c>
      <c r="J926" s="45">
        <v>1048.0000010691583</v>
      </c>
      <c r="K926" s="9">
        <v>43764</v>
      </c>
      <c r="L926" s="6">
        <v>63000</v>
      </c>
      <c r="M926" s="21" t="s">
        <v>27</v>
      </c>
      <c r="N926" s="21" t="s">
        <v>625</v>
      </c>
      <c r="O926" s="21" t="s">
        <v>28</v>
      </c>
      <c r="P926" s="21">
        <v>0</v>
      </c>
      <c r="Q926" s="6">
        <v>5642</v>
      </c>
      <c r="R926" s="9">
        <v>44825</v>
      </c>
      <c r="S926" s="6">
        <v>2160</v>
      </c>
      <c r="T926" s="6">
        <v>145</v>
      </c>
      <c r="U926" s="6">
        <v>4</v>
      </c>
      <c r="V926" s="21" t="s">
        <v>29</v>
      </c>
      <c r="W926" s="6">
        <v>3</v>
      </c>
      <c r="X926" s="2" t="s">
        <v>3182</v>
      </c>
      <c r="Y926" s="82" t="str" cm="1">
        <f t="array" ref="Y926">_xlfn.IFS(Table1[[#This Row],[Duration in Seconds]]&lt;120,"Very short",Table1[[#This Row],[Duration in Seconds]]&lt;360,"Short",Table1[[#This Row],[Duration in Seconds]]&lt;600,"Medium",Table1[[#This Row],[Duration in Seconds]]&lt;1800,"Long",Table1[[#This Row],[Duration in Seconds]]&gt;1800,"Very Long")</f>
        <v>Long</v>
      </c>
    </row>
    <row r="927" spans="1:25" s="41" customFormat="1" x14ac:dyDescent="0.3">
      <c r="A927" s="18" t="s">
        <v>656</v>
      </c>
      <c r="B927" s="56">
        <v>1770817</v>
      </c>
      <c r="C927" s="21" t="s">
        <v>657</v>
      </c>
      <c r="D927" t="s">
        <v>650</v>
      </c>
      <c r="E927" s="21" t="s">
        <v>651</v>
      </c>
      <c r="F927" s="21" t="s">
        <v>26</v>
      </c>
      <c r="G927" s="6">
        <v>16000000</v>
      </c>
      <c r="H927" s="6">
        <v>116090698</v>
      </c>
      <c r="I927" s="15">
        <v>1.4062500005820766E-2</v>
      </c>
      <c r="J927" s="45">
        <v>1215.0000005029142</v>
      </c>
      <c r="K927" s="9">
        <v>44852</v>
      </c>
      <c r="L927" s="6">
        <v>42000</v>
      </c>
      <c r="M927" s="21" t="s">
        <v>27</v>
      </c>
      <c r="N927" s="21" t="s">
        <v>625</v>
      </c>
      <c r="O927" s="21" t="s">
        <v>28</v>
      </c>
      <c r="P927" s="21">
        <v>0</v>
      </c>
      <c r="Q927" s="6">
        <v>6137</v>
      </c>
      <c r="R927" s="9">
        <v>44794</v>
      </c>
      <c r="S927" s="6">
        <v>2160</v>
      </c>
      <c r="T927" s="6">
        <v>145</v>
      </c>
      <c r="U927" s="6">
        <v>4</v>
      </c>
      <c r="V927" s="21" t="s">
        <v>29</v>
      </c>
      <c r="W927" s="6">
        <v>3</v>
      </c>
      <c r="X927" s="2" t="s">
        <v>3182</v>
      </c>
      <c r="Y927" s="82" t="str" cm="1">
        <f t="array" ref="Y927">_xlfn.IFS(Table1[[#This Row],[Duration in Seconds]]&lt;120,"Very short",Table1[[#This Row],[Duration in Seconds]]&lt;360,"Short",Table1[[#This Row],[Duration in Seconds]]&lt;600,"Medium",Table1[[#This Row],[Duration in Seconds]]&lt;1800,"Long",Table1[[#This Row],[Duration in Seconds]]&gt;1800,"Very Long")</f>
        <v>Long</v>
      </c>
    </row>
    <row r="928" spans="1:25" s="41" customFormat="1" x14ac:dyDescent="0.3">
      <c r="A928" s="18" t="s">
        <v>658</v>
      </c>
      <c r="B928" s="56">
        <v>12912707</v>
      </c>
      <c r="C928" s="21" t="s">
        <v>659</v>
      </c>
      <c r="D928" t="s">
        <v>660</v>
      </c>
      <c r="E928" s="21" t="s">
        <v>661</v>
      </c>
      <c r="F928" s="21" t="s">
        <v>54</v>
      </c>
      <c r="G928" s="6">
        <v>167000</v>
      </c>
      <c r="H928" s="6">
        <v>35759963</v>
      </c>
      <c r="I928" s="15">
        <v>3.7500000034924597E-3</v>
      </c>
      <c r="J928" s="45">
        <v>324.00000030174851</v>
      </c>
      <c r="K928" s="9">
        <v>43709</v>
      </c>
      <c r="L928" s="6">
        <v>167000</v>
      </c>
      <c r="M928" s="21" t="s">
        <v>54</v>
      </c>
      <c r="N928" s="21" t="s">
        <v>29</v>
      </c>
      <c r="O928" s="21" t="s">
        <v>28</v>
      </c>
      <c r="P928" s="21">
        <v>0</v>
      </c>
      <c r="Q928" s="6">
        <v>8400</v>
      </c>
      <c r="R928" s="9">
        <v>44826</v>
      </c>
      <c r="S928" s="6">
        <v>1080</v>
      </c>
      <c r="T928" s="6">
        <v>59</v>
      </c>
      <c r="U928" s="6">
        <v>0</v>
      </c>
      <c r="V928" s="21" t="s">
        <v>29</v>
      </c>
      <c r="W928" s="6">
        <v>0</v>
      </c>
      <c r="X928" s="2" t="s">
        <v>3182</v>
      </c>
      <c r="Y928" s="82" t="str" cm="1">
        <f t="array" ref="Y928">_xlfn.IFS(Table1[[#This Row],[Duration in Seconds]]&lt;120,"Very short",Table1[[#This Row],[Duration in Seconds]]&lt;360,"Short",Table1[[#This Row],[Duration in Seconds]]&lt;600,"Medium",Table1[[#This Row],[Duration in Seconds]]&lt;1800,"Long",Table1[[#This Row],[Duration in Seconds]]&gt;1800,"Very Long")</f>
        <v>Short</v>
      </c>
    </row>
    <row r="929" spans="1:25" s="41" customFormat="1" x14ac:dyDescent="0.3">
      <c r="A929" s="18" t="s">
        <v>662</v>
      </c>
      <c r="B929" s="56">
        <v>7920988</v>
      </c>
      <c r="C929" s="21" t="s">
        <v>663</v>
      </c>
      <c r="D929" t="s">
        <v>660</v>
      </c>
      <c r="E929" s="21" t="s">
        <v>661</v>
      </c>
      <c r="F929" s="21" t="s">
        <v>54</v>
      </c>
      <c r="G929" s="6">
        <v>167000</v>
      </c>
      <c r="H929" s="6">
        <v>35759963</v>
      </c>
      <c r="I929" s="15">
        <v>3.1712962954770774E-3</v>
      </c>
      <c r="J929" s="45">
        <v>273.99999992921948</v>
      </c>
      <c r="K929" s="9">
        <v>43561</v>
      </c>
      <c r="L929" s="6">
        <v>134000</v>
      </c>
      <c r="M929" s="21" t="s">
        <v>54</v>
      </c>
      <c r="N929" s="21" t="s">
        <v>29</v>
      </c>
      <c r="O929" s="21" t="s">
        <v>28</v>
      </c>
      <c r="P929" s="21">
        <v>0</v>
      </c>
      <c r="Q929" s="6">
        <v>89000</v>
      </c>
      <c r="R929" s="9">
        <v>44825</v>
      </c>
      <c r="S929" s="6">
        <v>1080</v>
      </c>
      <c r="T929" s="6">
        <v>59</v>
      </c>
      <c r="U929" s="6">
        <v>0</v>
      </c>
      <c r="V929" s="21" t="s">
        <v>29</v>
      </c>
      <c r="W929" s="6">
        <v>0</v>
      </c>
      <c r="X929" s="2" t="s">
        <v>3182</v>
      </c>
      <c r="Y929" s="82" t="str" cm="1">
        <f t="array" ref="Y929">_xlfn.IFS(Table1[[#This Row],[Duration in Seconds]]&lt;120,"Very short",Table1[[#This Row],[Duration in Seconds]]&lt;360,"Short",Table1[[#This Row],[Duration in Seconds]]&lt;600,"Medium",Table1[[#This Row],[Duration in Seconds]]&lt;1800,"Long",Table1[[#This Row],[Duration in Seconds]]&gt;1800,"Very Long")</f>
        <v>Short</v>
      </c>
    </row>
    <row r="930" spans="1:25" s="41" customFormat="1" x14ac:dyDescent="0.3">
      <c r="A930" s="18" t="s">
        <v>664</v>
      </c>
      <c r="B930" s="56">
        <v>669159</v>
      </c>
      <c r="C930" s="21" t="s">
        <v>665</v>
      </c>
      <c r="D930" t="s">
        <v>660</v>
      </c>
      <c r="E930" s="21" t="s">
        <v>661</v>
      </c>
      <c r="F930" s="21" t="s">
        <v>54</v>
      </c>
      <c r="G930" s="6">
        <v>167000</v>
      </c>
      <c r="H930" s="6">
        <v>35759963</v>
      </c>
      <c r="I930" s="15">
        <v>7.0833333302289248E-3</v>
      </c>
      <c r="J930" s="45">
        <v>611.9999997317791</v>
      </c>
      <c r="K930" s="9">
        <v>43932</v>
      </c>
      <c r="L930" s="6">
        <v>13000</v>
      </c>
      <c r="M930" s="21" t="s">
        <v>54</v>
      </c>
      <c r="N930" s="21" t="s">
        <v>29</v>
      </c>
      <c r="O930" s="21" t="s">
        <v>28</v>
      </c>
      <c r="P930" s="21">
        <v>0</v>
      </c>
      <c r="Q930" s="6">
        <v>475</v>
      </c>
      <c r="R930" s="9">
        <v>44794</v>
      </c>
      <c r="S930" s="6">
        <v>2160</v>
      </c>
      <c r="T930" s="6">
        <v>59</v>
      </c>
      <c r="U930" s="6">
        <v>0</v>
      </c>
      <c r="V930" s="21" t="s">
        <v>29</v>
      </c>
      <c r="W930" s="6">
        <v>0</v>
      </c>
      <c r="X930" s="2" t="s">
        <v>3182</v>
      </c>
      <c r="Y930" s="82" t="str" cm="1">
        <f t="array" ref="Y930">_xlfn.IFS(Table1[[#This Row],[Duration in Seconds]]&lt;120,"Very short",Table1[[#This Row],[Duration in Seconds]]&lt;360,"Short",Table1[[#This Row],[Duration in Seconds]]&lt;600,"Medium",Table1[[#This Row],[Duration in Seconds]]&lt;1800,"Long",Table1[[#This Row],[Duration in Seconds]]&gt;1800,"Very Long")</f>
        <v>Long</v>
      </c>
    </row>
    <row r="931" spans="1:25" s="41" customFormat="1" x14ac:dyDescent="0.3">
      <c r="A931" s="18" t="s">
        <v>666</v>
      </c>
      <c r="B931" s="56" t="s">
        <v>3188</v>
      </c>
      <c r="C931" s="21" t="s">
        <v>667</v>
      </c>
      <c r="D931" t="s">
        <v>668</v>
      </c>
      <c r="E931" s="21" t="s">
        <v>669</v>
      </c>
      <c r="F931" s="21" t="s">
        <v>26</v>
      </c>
      <c r="G931" s="6">
        <v>28700000</v>
      </c>
      <c r="H931" s="6">
        <v>4103125719</v>
      </c>
      <c r="I931" s="15">
        <v>2.2592592606088147E-2</v>
      </c>
      <c r="J931" s="45">
        <v>1952.0000011660159</v>
      </c>
      <c r="K931" s="9">
        <v>44636</v>
      </c>
      <c r="L931" s="6">
        <v>340000</v>
      </c>
      <c r="M931" s="21" t="s">
        <v>73</v>
      </c>
      <c r="N931" s="21" t="s">
        <v>28</v>
      </c>
      <c r="O931" s="21" t="s">
        <v>28</v>
      </c>
      <c r="P931" s="21">
        <v>3</v>
      </c>
      <c r="Q931" s="6">
        <v>116779</v>
      </c>
      <c r="R931" s="9">
        <v>44826</v>
      </c>
      <c r="S931" s="6">
        <v>1080</v>
      </c>
      <c r="T931" s="6">
        <v>147</v>
      </c>
      <c r="U931" s="6">
        <v>18</v>
      </c>
      <c r="V931" s="21" t="s">
        <v>29</v>
      </c>
      <c r="W931" s="6">
        <v>0</v>
      </c>
      <c r="X931" s="2" t="s">
        <v>3182</v>
      </c>
      <c r="Y931" s="82" t="str" cm="1">
        <f t="array" ref="Y931">_xlfn.IFS(Table1[[#This Row],[Duration in Seconds]]&lt;120,"Very short",Table1[[#This Row],[Duration in Seconds]]&lt;360,"Short",Table1[[#This Row],[Duration in Seconds]]&lt;600,"Medium",Table1[[#This Row],[Duration in Seconds]]&lt;1800,"Long",Table1[[#This Row],[Duration in Seconds]]&gt;1800,"Very Long")</f>
        <v>Very Long</v>
      </c>
    </row>
    <row r="932" spans="1:25" s="41" customFormat="1" x14ac:dyDescent="0.3">
      <c r="A932" s="18" t="s">
        <v>3152</v>
      </c>
      <c r="B932" s="56">
        <v>56452388</v>
      </c>
      <c r="C932" s="21" t="s">
        <v>3159</v>
      </c>
      <c r="D932" t="s">
        <v>671</v>
      </c>
      <c r="E932" s="21" t="s">
        <v>672</v>
      </c>
      <c r="F932" s="21" t="s">
        <v>26</v>
      </c>
      <c r="G932" s="6">
        <v>13200000</v>
      </c>
      <c r="H932" s="6">
        <v>3416920219</v>
      </c>
      <c r="I932" s="15">
        <v>4.8148148052860051E-3</v>
      </c>
      <c r="J932" s="45">
        <v>415.99999917671084</v>
      </c>
      <c r="K932" s="9">
        <v>43749</v>
      </c>
      <c r="L932" s="6">
        <v>880000</v>
      </c>
      <c r="M932" s="21" t="s">
        <v>73</v>
      </c>
      <c r="N932" s="21" t="s">
        <v>28</v>
      </c>
      <c r="O932" s="21" t="s">
        <v>28</v>
      </c>
      <c r="P932" s="21">
        <v>2</v>
      </c>
      <c r="Q932" s="6">
        <v>49714</v>
      </c>
      <c r="R932" s="9">
        <v>44826</v>
      </c>
      <c r="S932" s="6">
        <v>1080</v>
      </c>
      <c r="T932" s="6">
        <v>531</v>
      </c>
      <c r="U932" s="6">
        <v>86</v>
      </c>
      <c r="V932" s="21" t="s">
        <v>29</v>
      </c>
      <c r="W932" s="6">
        <v>1</v>
      </c>
      <c r="X932" s="2" t="s">
        <v>3182</v>
      </c>
      <c r="Y932" s="82" t="str" cm="1">
        <f t="array" ref="Y932">_xlfn.IFS(Table1[[#This Row],[Duration in Seconds]]&lt;120,"Very short",Table1[[#This Row],[Duration in Seconds]]&lt;360,"Short",Table1[[#This Row],[Duration in Seconds]]&lt;600,"Medium",Table1[[#This Row],[Duration in Seconds]]&lt;1800,"Long",Table1[[#This Row],[Duration in Seconds]]&gt;1800,"Very Long")</f>
        <v>Medium</v>
      </c>
    </row>
    <row r="933" spans="1:25" s="41" customFormat="1" x14ac:dyDescent="0.3">
      <c r="A933" s="18" t="s">
        <v>673</v>
      </c>
      <c r="B933" s="56" t="s">
        <v>3189</v>
      </c>
      <c r="C933" s="21" t="s">
        <v>674</v>
      </c>
      <c r="D933" t="s">
        <v>675</v>
      </c>
      <c r="E933" s="21" t="s">
        <v>676</v>
      </c>
      <c r="F933" s="21" t="s">
        <v>86</v>
      </c>
      <c r="G933" s="6">
        <v>58900000</v>
      </c>
      <c r="H933" s="6">
        <v>2875362894</v>
      </c>
      <c r="I933" s="15">
        <v>1.9907407404389232E-3</v>
      </c>
      <c r="J933" s="45">
        <v>171.99999997392297</v>
      </c>
      <c r="K933" s="9">
        <v>44252</v>
      </c>
      <c r="L933" s="6">
        <v>11000000</v>
      </c>
      <c r="M933" s="21" t="s">
        <v>27</v>
      </c>
      <c r="N933" s="21" t="s">
        <v>29</v>
      </c>
      <c r="O933" s="21" t="s">
        <v>28</v>
      </c>
      <c r="P933" s="21">
        <v>0</v>
      </c>
      <c r="Q933" s="6">
        <v>33000</v>
      </c>
      <c r="R933" s="9">
        <v>44826</v>
      </c>
      <c r="S933" s="6">
        <v>1080</v>
      </c>
      <c r="T933" s="6">
        <v>158</v>
      </c>
      <c r="U933" s="6">
        <v>6</v>
      </c>
      <c r="V933" s="21" t="s">
        <v>28</v>
      </c>
      <c r="W933" s="6">
        <v>0</v>
      </c>
      <c r="X933" s="2" t="s">
        <v>3182</v>
      </c>
      <c r="Y933" s="82" t="str" cm="1">
        <f t="array" ref="Y933">_xlfn.IFS(Table1[[#This Row],[Duration in Seconds]]&lt;120,"Very short",Table1[[#This Row],[Duration in Seconds]]&lt;360,"Short",Table1[[#This Row],[Duration in Seconds]]&lt;600,"Medium",Table1[[#This Row],[Duration in Seconds]]&lt;1800,"Long",Table1[[#This Row],[Duration in Seconds]]&gt;1800,"Very Long")</f>
        <v>Short</v>
      </c>
    </row>
    <row r="934" spans="1:25" s="41" customFormat="1" x14ac:dyDescent="0.3">
      <c r="A934" s="18" t="s">
        <v>677</v>
      </c>
      <c r="B934" s="56">
        <v>288656579</v>
      </c>
      <c r="C934" s="21" t="s">
        <v>678</v>
      </c>
      <c r="D934" t="s">
        <v>675</v>
      </c>
      <c r="E934" s="21" t="s">
        <v>676</v>
      </c>
      <c r="F934" s="21" t="s">
        <v>86</v>
      </c>
      <c r="G934" s="6">
        <v>58900000</v>
      </c>
      <c r="H934" s="6">
        <v>2875362894</v>
      </c>
      <c r="I934" s="15">
        <v>1.8749999871943146E-3</v>
      </c>
      <c r="J934" s="45">
        <v>161.99999889358878</v>
      </c>
      <c r="K934" s="9">
        <v>44101</v>
      </c>
      <c r="L934" s="6">
        <v>31000000</v>
      </c>
      <c r="M934" s="21" t="s">
        <v>27</v>
      </c>
      <c r="N934" s="21" t="s">
        <v>29</v>
      </c>
      <c r="O934" s="21" t="s">
        <v>28</v>
      </c>
      <c r="P934" s="21">
        <v>0</v>
      </c>
      <c r="Q934" s="6">
        <v>81000</v>
      </c>
      <c r="R934" s="9">
        <v>44826</v>
      </c>
      <c r="S934" s="6">
        <v>1080</v>
      </c>
      <c r="T934" s="6">
        <v>158</v>
      </c>
      <c r="U934" s="6">
        <v>6</v>
      </c>
      <c r="V934" s="21" t="s">
        <v>28</v>
      </c>
      <c r="W934" s="6">
        <v>0</v>
      </c>
      <c r="X934" s="2" t="s">
        <v>3182</v>
      </c>
      <c r="Y934" s="82" t="str" cm="1">
        <f t="array" ref="Y934">_xlfn.IFS(Table1[[#This Row],[Duration in Seconds]]&lt;120,"Very short",Table1[[#This Row],[Duration in Seconds]]&lt;360,"Short",Table1[[#This Row],[Duration in Seconds]]&lt;600,"Medium",Table1[[#This Row],[Duration in Seconds]]&lt;1800,"Long",Table1[[#This Row],[Duration in Seconds]]&gt;1800,"Very Long")</f>
        <v>Short</v>
      </c>
    </row>
    <row r="935" spans="1:25" s="41" customFormat="1" x14ac:dyDescent="0.3">
      <c r="A935" s="18" t="s">
        <v>679</v>
      </c>
      <c r="B935" s="56">
        <v>141912692</v>
      </c>
      <c r="C935" s="21" t="s">
        <v>680</v>
      </c>
      <c r="D935" t="s">
        <v>675</v>
      </c>
      <c r="E935" s="21" t="s">
        <v>676</v>
      </c>
      <c r="F935" s="21" t="s">
        <v>86</v>
      </c>
      <c r="G935" s="6">
        <v>58900000</v>
      </c>
      <c r="H935" s="6">
        <v>2875362894</v>
      </c>
      <c r="I935" s="15">
        <v>2.2685185249429196E-3</v>
      </c>
      <c r="J935" s="45">
        <v>196.00000055506825</v>
      </c>
      <c r="K935" s="9">
        <v>44042</v>
      </c>
      <c r="L935" s="6">
        <v>1300000</v>
      </c>
      <c r="M935" s="21" t="s">
        <v>27</v>
      </c>
      <c r="N935" s="21" t="s">
        <v>29</v>
      </c>
      <c r="O935" s="21" t="s">
        <v>28</v>
      </c>
      <c r="P935" s="21">
        <v>0</v>
      </c>
      <c r="Q935" s="6">
        <v>39000</v>
      </c>
      <c r="R935" s="9">
        <v>44826</v>
      </c>
      <c r="S935" s="6">
        <v>1080</v>
      </c>
      <c r="T935" s="6">
        <v>158</v>
      </c>
      <c r="U935" s="6">
        <v>6</v>
      </c>
      <c r="V935" s="21" t="s">
        <v>28</v>
      </c>
      <c r="W935" s="6">
        <v>0</v>
      </c>
      <c r="X935" s="2" t="s">
        <v>3182</v>
      </c>
      <c r="Y935" s="82" t="str" cm="1">
        <f t="array" ref="Y935">_xlfn.IFS(Table1[[#This Row],[Duration in Seconds]]&lt;120,"Very short",Table1[[#This Row],[Duration in Seconds]]&lt;360,"Short",Table1[[#This Row],[Duration in Seconds]]&lt;600,"Medium",Table1[[#This Row],[Duration in Seconds]]&lt;1800,"Long",Table1[[#This Row],[Duration in Seconds]]&gt;1800,"Very Long")</f>
        <v>Short</v>
      </c>
    </row>
    <row r="936" spans="1:25" s="41" customFormat="1" x14ac:dyDescent="0.3">
      <c r="A936" s="18" t="s">
        <v>681</v>
      </c>
      <c r="B936" s="56">
        <v>15930919</v>
      </c>
      <c r="C936" s="21" t="s">
        <v>682</v>
      </c>
      <c r="D936" t="s">
        <v>683</v>
      </c>
      <c r="E936" s="21" t="s">
        <v>684</v>
      </c>
      <c r="F936" s="21" t="s">
        <v>54</v>
      </c>
      <c r="G936" s="6">
        <v>2550000</v>
      </c>
      <c r="H936" s="6">
        <v>99715024</v>
      </c>
      <c r="I936" s="15">
        <v>2.7083333407063037E-3</v>
      </c>
      <c r="J936" s="45">
        <v>234.00000063702464</v>
      </c>
      <c r="K936" s="9">
        <v>41702</v>
      </c>
      <c r="L936" s="6">
        <v>151000</v>
      </c>
      <c r="M936" s="21" t="s">
        <v>27</v>
      </c>
      <c r="N936" s="21" t="s">
        <v>29</v>
      </c>
      <c r="O936" s="21" t="s">
        <v>28</v>
      </c>
      <c r="P936" s="21">
        <v>0</v>
      </c>
      <c r="Q936" s="6">
        <v>18940</v>
      </c>
      <c r="R936" s="9">
        <v>44824</v>
      </c>
      <c r="S936" s="6">
        <v>1080</v>
      </c>
      <c r="T936" s="6">
        <v>1060</v>
      </c>
      <c r="U936" s="6">
        <v>5</v>
      </c>
      <c r="V936" s="21" t="s">
        <v>29</v>
      </c>
      <c r="W936" s="6">
        <v>0</v>
      </c>
      <c r="X936" s="2" t="s">
        <v>3182</v>
      </c>
      <c r="Y936" s="82" t="str" cm="1">
        <f t="array" ref="Y936">_xlfn.IFS(Table1[[#This Row],[Duration in Seconds]]&lt;120,"Very short",Table1[[#This Row],[Duration in Seconds]]&lt;360,"Short",Table1[[#This Row],[Duration in Seconds]]&lt;600,"Medium",Table1[[#This Row],[Duration in Seconds]]&lt;1800,"Long",Table1[[#This Row],[Duration in Seconds]]&gt;1800,"Very Long")</f>
        <v>Short</v>
      </c>
    </row>
    <row r="937" spans="1:25" s="41" customFormat="1" x14ac:dyDescent="0.3">
      <c r="A937" s="18" t="s">
        <v>685</v>
      </c>
      <c r="B937" s="56">
        <v>989282</v>
      </c>
      <c r="C937" s="21" t="s">
        <v>686</v>
      </c>
      <c r="D937" t="s">
        <v>687</v>
      </c>
      <c r="E937" s="21" t="s">
        <v>688</v>
      </c>
      <c r="F937" s="21" t="s">
        <v>54</v>
      </c>
      <c r="G937" s="6">
        <v>13100000</v>
      </c>
      <c r="H937" s="6">
        <v>3964301413</v>
      </c>
      <c r="I937" s="15">
        <v>3.270833333954215E-2</v>
      </c>
      <c r="J937" s="45">
        <v>2826.0000005364418</v>
      </c>
      <c r="K937" s="9">
        <v>43399</v>
      </c>
      <c r="L937" s="6">
        <v>6500</v>
      </c>
      <c r="M937" s="21" t="s">
        <v>27</v>
      </c>
      <c r="N937" s="21" t="s">
        <v>29</v>
      </c>
      <c r="O937" s="21" t="s">
        <v>28</v>
      </c>
      <c r="P937" s="21">
        <v>2</v>
      </c>
      <c r="Q937" s="6">
        <v>2008</v>
      </c>
      <c r="R937" s="9">
        <v>44821</v>
      </c>
      <c r="S937" s="6">
        <v>1080</v>
      </c>
      <c r="T937" s="6">
        <v>16629</v>
      </c>
      <c r="U937" s="6">
        <v>180</v>
      </c>
      <c r="V937" s="21" t="s">
        <v>28</v>
      </c>
      <c r="W937" s="6">
        <v>0</v>
      </c>
      <c r="X937" s="2" t="s">
        <v>3182</v>
      </c>
      <c r="Y937" s="82" t="str" cm="1">
        <f t="array" ref="Y937">_xlfn.IFS(Table1[[#This Row],[Duration in Seconds]]&lt;120,"Very short",Table1[[#This Row],[Duration in Seconds]]&lt;360,"Short",Table1[[#This Row],[Duration in Seconds]]&lt;600,"Medium",Table1[[#This Row],[Duration in Seconds]]&lt;1800,"Long",Table1[[#This Row],[Duration in Seconds]]&gt;1800,"Very Long")</f>
        <v>Very Long</v>
      </c>
    </row>
    <row r="938" spans="1:25" s="41" customFormat="1" x14ac:dyDescent="0.3">
      <c r="A938" s="18" t="s">
        <v>689</v>
      </c>
      <c r="B938" s="56">
        <v>61374841</v>
      </c>
      <c r="C938" s="21" t="s">
        <v>690</v>
      </c>
      <c r="D938" t="s">
        <v>691</v>
      </c>
      <c r="E938" s="21" t="s">
        <v>692</v>
      </c>
      <c r="F938" s="21" t="s">
        <v>26</v>
      </c>
      <c r="G938" s="6">
        <v>24000000</v>
      </c>
      <c r="H938" s="6">
        <v>296395381</v>
      </c>
      <c r="I938" s="15">
        <v>2.3032407334540039E-3</v>
      </c>
      <c r="J938" s="45">
        <v>198.99999937042594</v>
      </c>
      <c r="K938" s="9">
        <v>43262</v>
      </c>
      <c r="L938" s="6">
        <v>17000000</v>
      </c>
      <c r="M938" s="21" t="s">
        <v>27</v>
      </c>
      <c r="N938" s="21" t="s">
        <v>29</v>
      </c>
      <c r="O938" s="21" t="s">
        <v>28</v>
      </c>
      <c r="P938" s="21">
        <v>0</v>
      </c>
      <c r="Q938" s="6">
        <v>15000</v>
      </c>
      <c r="R938" s="9">
        <v>44827</v>
      </c>
      <c r="S938" s="6">
        <v>1080</v>
      </c>
      <c r="T938" s="6">
        <v>203</v>
      </c>
      <c r="U938" s="6">
        <v>1</v>
      </c>
      <c r="V938" s="21" t="s">
        <v>29</v>
      </c>
      <c r="W938" s="6">
        <v>0</v>
      </c>
      <c r="X938" s="2" t="s">
        <v>3182</v>
      </c>
      <c r="Y938" s="82" t="str" cm="1">
        <f t="array" ref="Y938">_xlfn.IFS(Table1[[#This Row],[Duration in Seconds]]&lt;120,"Very short",Table1[[#This Row],[Duration in Seconds]]&lt;360,"Short",Table1[[#This Row],[Duration in Seconds]]&lt;600,"Medium",Table1[[#This Row],[Duration in Seconds]]&lt;1800,"Long",Table1[[#This Row],[Duration in Seconds]]&gt;1800,"Very Long")</f>
        <v>Short</v>
      </c>
    </row>
    <row r="939" spans="1:25" s="41" customFormat="1" x14ac:dyDescent="0.3">
      <c r="A939" s="18" t="s">
        <v>693</v>
      </c>
      <c r="B939" s="56">
        <v>329141</v>
      </c>
      <c r="C939" s="21" t="s">
        <v>694</v>
      </c>
      <c r="D939" t="s">
        <v>691</v>
      </c>
      <c r="E939" s="21" t="s">
        <v>692</v>
      </c>
      <c r="F939" s="21" t="s">
        <v>26</v>
      </c>
      <c r="G939" s="6">
        <v>24000000</v>
      </c>
      <c r="H939" s="6">
        <v>296395381</v>
      </c>
      <c r="I939" s="15">
        <v>3.5532407346181571E-3</v>
      </c>
      <c r="J939" s="45">
        <v>306.99999947100878</v>
      </c>
      <c r="K939" s="9">
        <v>44801</v>
      </c>
      <c r="L939" s="6">
        <v>9200</v>
      </c>
      <c r="M939" s="21" t="s">
        <v>27</v>
      </c>
      <c r="N939" s="21" t="s">
        <v>625</v>
      </c>
      <c r="O939" s="21" t="s">
        <v>28</v>
      </c>
      <c r="P939" s="21">
        <v>0</v>
      </c>
      <c r="Q939" s="6">
        <v>280</v>
      </c>
      <c r="R939" s="9">
        <v>44826</v>
      </c>
      <c r="S939" s="6">
        <v>1080</v>
      </c>
      <c r="T939" s="6">
        <v>203</v>
      </c>
      <c r="U939" s="6">
        <v>1</v>
      </c>
      <c r="V939" s="21" t="s">
        <v>29</v>
      </c>
      <c r="W939" s="6">
        <v>0</v>
      </c>
      <c r="X939" s="2" t="s">
        <v>3182</v>
      </c>
      <c r="Y939" s="82" t="str" cm="1">
        <f t="array" ref="Y939">_xlfn.IFS(Table1[[#This Row],[Duration in Seconds]]&lt;120,"Very short",Table1[[#This Row],[Duration in Seconds]]&lt;360,"Short",Table1[[#This Row],[Duration in Seconds]]&lt;600,"Medium",Table1[[#This Row],[Duration in Seconds]]&lt;1800,"Long",Table1[[#This Row],[Duration in Seconds]]&gt;1800,"Very Long")</f>
        <v>Short</v>
      </c>
    </row>
    <row r="940" spans="1:25" s="41" customFormat="1" x14ac:dyDescent="0.3">
      <c r="A940" s="18" t="s">
        <v>695</v>
      </c>
      <c r="B940" s="56">
        <v>176206</v>
      </c>
      <c r="C940" s="21" t="s">
        <v>3160</v>
      </c>
      <c r="D940" t="s">
        <v>691</v>
      </c>
      <c r="E940" s="21" t="s">
        <v>692</v>
      </c>
      <c r="F940" s="21" t="s">
        <v>26</v>
      </c>
      <c r="G940" s="6">
        <v>24000000</v>
      </c>
      <c r="H940" s="6">
        <v>296395381</v>
      </c>
      <c r="I940" s="15">
        <v>2.9398148180916905E-3</v>
      </c>
      <c r="J940" s="45">
        <v>254.00000028312206</v>
      </c>
      <c r="K940" s="9">
        <v>44778</v>
      </c>
      <c r="L940" s="6">
        <v>5900</v>
      </c>
      <c r="M940" s="21" t="s">
        <v>27</v>
      </c>
      <c r="N940" s="21" t="s">
        <v>625</v>
      </c>
      <c r="O940" s="21" t="s">
        <v>28</v>
      </c>
      <c r="P940" s="21">
        <v>0</v>
      </c>
      <c r="Q940" s="6">
        <v>185</v>
      </c>
      <c r="R940" s="9">
        <v>44813</v>
      </c>
      <c r="S940" s="6">
        <v>1080</v>
      </c>
      <c r="T940" s="6">
        <v>203</v>
      </c>
      <c r="U940" s="6">
        <v>1</v>
      </c>
      <c r="V940" s="21" t="s">
        <v>29</v>
      </c>
      <c r="W940" s="6">
        <v>0</v>
      </c>
      <c r="X940" s="2" t="s">
        <v>3182</v>
      </c>
      <c r="Y940" s="82" t="str" cm="1">
        <f t="array" ref="Y940">_xlfn.IFS(Table1[[#This Row],[Duration in Seconds]]&lt;120,"Very short",Table1[[#This Row],[Duration in Seconds]]&lt;360,"Short",Table1[[#This Row],[Duration in Seconds]]&lt;600,"Medium",Table1[[#This Row],[Duration in Seconds]]&lt;1800,"Long",Table1[[#This Row],[Duration in Seconds]]&gt;1800,"Very Long")</f>
        <v>Short</v>
      </c>
    </row>
    <row r="941" spans="1:25" s="41" customFormat="1" x14ac:dyDescent="0.3">
      <c r="A941" s="18" t="s">
        <v>697</v>
      </c>
      <c r="B941" s="56">
        <v>176206</v>
      </c>
      <c r="C941" s="21" t="s">
        <v>698</v>
      </c>
      <c r="D941" t="s">
        <v>691</v>
      </c>
      <c r="E941" s="21" t="s">
        <v>692</v>
      </c>
      <c r="F941" s="21" t="s">
        <v>26</v>
      </c>
      <c r="G941" s="6">
        <v>24000000</v>
      </c>
      <c r="H941" s="6">
        <v>296395381</v>
      </c>
      <c r="I941" s="15">
        <v>2.8819444414693862E-3</v>
      </c>
      <c r="J941" s="45">
        <v>248.99999974295497</v>
      </c>
      <c r="K941" s="9">
        <v>41889</v>
      </c>
      <c r="L941" s="6">
        <v>164000</v>
      </c>
      <c r="M941" s="21" t="s">
        <v>27</v>
      </c>
      <c r="N941" s="21" t="s">
        <v>625</v>
      </c>
      <c r="O941" s="21" t="s">
        <v>28</v>
      </c>
      <c r="P941" s="21">
        <v>0</v>
      </c>
      <c r="Q941" s="6">
        <v>3221</v>
      </c>
      <c r="R941" s="9">
        <v>44811</v>
      </c>
      <c r="S941" s="6">
        <v>1080</v>
      </c>
      <c r="T941" s="6">
        <v>203</v>
      </c>
      <c r="U941" s="6">
        <v>1</v>
      </c>
      <c r="V941" s="21" t="s">
        <v>29</v>
      </c>
      <c r="W941" s="6">
        <v>0</v>
      </c>
      <c r="X941" s="2" t="s">
        <v>3182</v>
      </c>
      <c r="Y941" s="82" t="str" cm="1">
        <f t="array" ref="Y941">_xlfn.IFS(Table1[[#This Row],[Duration in Seconds]]&lt;120,"Very short",Table1[[#This Row],[Duration in Seconds]]&lt;360,"Short",Table1[[#This Row],[Duration in Seconds]]&lt;600,"Medium",Table1[[#This Row],[Duration in Seconds]]&lt;1800,"Long",Table1[[#This Row],[Duration in Seconds]]&gt;1800,"Very Long")</f>
        <v>Short</v>
      </c>
    </row>
    <row r="942" spans="1:25" s="41" customFormat="1" x14ac:dyDescent="0.3">
      <c r="A942" s="18" t="s">
        <v>699</v>
      </c>
      <c r="B942" s="56">
        <v>469193</v>
      </c>
      <c r="C942" s="21" t="s">
        <v>700</v>
      </c>
      <c r="D942" t="s">
        <v>701</v>
      </c>
      <c r="E942" s="21" t="s">
        <v>702</v>
      </c>
      <c r="F942" s="21" t="s">
        <v>54</v>
      </c>
      <c r="G942" s="6">
        <v>14000</v>
      </c>
      <c r="H942" s="6">
        <v>1901853</v>
      </c>
      <c r="I942" s="15">
        <v>1.5312500006984919E-2</v>
      </c>
      <c r="J942" s="45">
        <v>1323.000000603497</v>
      </c>
      <c r="K942" s="9">
        <v>44156</v>
      </c>
      <c r="L942" s="6">
        <v>9900</v>
      </c>
      <c r="M942" s="21" t="s">
        <v>73</v>
      </c>
      <c r="N942" s="21" t="s">
        <v>29</v>
      </c>
      <c r="O942" s="21" t="s">
        <v>28</v>
      </c>
      <c r="P942" s="21">
        <v>3</v>
      </c>
      <c r="Q942" s="6">
        <v>0</v>
      </c>
      <c r="R942" s="9" t="s">
        <v>54</v>
      </c>
      <c r="S942" s="6">
        <v>720</v>
      </c>
      <c r="T942" s="6">
        <v>45</v>
      </c>
      <c r="U942" s="6">
        <v>6</v>
      </c>
      <c r="V942" s="21" t="s">
        <v>29</v>
      </c>
      <c r="W942" s="6">
        <v>0</v>
      </c>
      <c r="X942" s="2" t="s">
        <v>3182</v>
      </c>
      <c r="Y942" s="82" t="str" cm="1">
        <f t="array" ref="Y942">_xlfn.IFS(Table1[[#This Row],[Duration in Seconds]]&lt;120,"Very short",Table1[[#This Row],[Duration in Seconds]]&lt;360,"Short",Table1[[#This Row],[Duration in Seconds]]&lt;600,"Medium",Table1[[#This Row],[Duration in Seconds]]&lt;1800,"Long",Table1[[#This Row],[Duration in Seconds]]&gt;1800,"Very Long")</f>
        <v>Long</v>
      </c>
    </row>
    <row r="943" spans="1:25" s="41" customFormat="1" x14ac:dyDescent="0.3">
      <c r="A943" s="18" t="s">
        <v>703</v>
      </c>
      <c r="B943" s="56">
        <v>69441470</v>
      </c>
      <c r="C943" s="21" t="s">
        <v>704</v>
      </c>
      <c r="D943" t="s">
        <v>705</v>
      </c>
      <c r="E943" s="21" t="s">
        <v>331</v>
      </c>
      <c r="F943" s="21" t="s">
        <v>26</v>
      </c>
      <c r="G943" s="6">
        <v>25600000</v>
      </c>
      <c r="H943" s="6">
        <v>4420370182</v>
      </c>
      <c r="I943" s="15">
        <v>4.0972222341224551E-3</v>
      </c>
      <c r="J943" s="45">
        <v>354.00000102818012</v>
      </c>
      <c r="K943" s="9">
        <v>42858</v>
      </c>
      <c r="L943" s="6">
        <v>1900000</v>
      </c>
      <c r="M943" s="21" t="s">
        <v>73</v>
      </c>
      <c r="N943" s="21" t="s">
        <v>28</v>
      </c>
      <c r="O943" s="21" t="s">
        <v>28</v>
      </c>
      <c r="P943" s="21">
        <v>3</v>
      </c>
      <c r="Q943" s="6">
        <v>43497</v>
      </c>
      <c r="R943" s="9">
        <v>44825</v>
      </c>
      <c r="S943" s="6">
        <v>720</v>
      </c>
      <c r="T943" s="6">
        <v>186</v>
      </c>
      <c r="U943" s="6">
        <v>13</v>
      </c>
      <c r="V943" s="21" t="s">
        <v>29</v>
      </c>
      <c r="W943" s="6">
        <v>1</v>
      </c>
      <c r="X943" s="2" t="s">
        <v>3182</v>
      </c>
      <c r="Y943" s="82" t="str" cm="1">
        <f t="array" ref="Y943">_xlfn.IFS(Table1[[#This Row],[Duration in Seconds]]&lt;120,"Very short",Table1[[#This Row],[Duration in Seconds]]&lt;360,"Short",Table1[[#This Row],[Duration in Seconds]]&lt;600,"Medium",Table1[[#This Row],[Duration in Seconds]]&lt;1800,"Long",Table1[[#This Row],[Duration in Seconds]]&gt;1800,"Very Long")</f>
        <v>Short</v>
      </c>
    </row>
    <row r="944" spans="1:25" s="41" customFormat="1" x14ac:dyDescent="0.3">
      <c r="A944" s="18" t="s">
        <v>706</v>
      </c>
      <c r="B944" s="56" t="s">
        <v>3190</v>
      </c>
      <c r="C944" s="21" t="s">
        <v>3161</v>
      </c>
      <c r="D944" t="s">
        <v>708</v>
      </c>
      <c r="E944" s="21" t="s">
        <v>709</v>
      </c>
      <c r="F944" s="21" t="s">
        <v>54</v>
      </c>
      <c r="G944" s="6">
        <v>776000</v>
      </c>
      <c r="H944" s="6">
        <v>36</v>
      </c>
      <c r="I944" s="15">
        <v>1.2430555565515533E-2</v>
      </c>
      <c r="J944" s="45">
        <v>1074.0000008605421</v>
      </c>
      <c r="K944" s="9">
        <v>43960</v>
      </c>
      <c r="L944" s="6">
        <v>166000</v>
      </c>
      <c r="M944" s="21" t="s">
        <v>27</v>
      </c>
      <c r="N944" s="21" t="s">
        <v>28</v>
      </c>
      <c r="O944" s="21" t="s">
        <v>28</v>
      </c>
      <c r="P944" s="21">
        <v>0</v>
      </c>
      <c r="Q944" s="6">
        <v>6447</v>
      </c>
      <c r="R944" s="9">
        <v>44826</v>
      </c>
      <c r="S944" s="6">
        <v>1080</v>
      </c>
      <c r="T944" s="6">
        <v>166000</v>
      </c>
      <c r="U944" s="6">
        <v>5</v>
      </c>
      <c r="V944" s="21" t="s">
        <v>28</v>
      </c>
      <c r="W944" s="6">
        <v>0</v>
      </c>
      <c r="X944" s="2" t="s">
        <v>3182</v>
      </c>
      <c r="Y944" s="82" t="str" cm="1">
        <f t="array" ref="Y944">_xlfn.IFS(Table1[[#This Row],[Duration in Seconds]]&lt;120,"Very short",Table1[[#This Row],[Duration in Seconds]]&lt;360,"Short",Table1[[#This Row],[Duration in Seconds]]&lt;600,"Medium",Table1[[#This Row],[Duration in Seconds]]&lt;1800,"Long",Table1[[#This Row],[Duration in Seconds]]&gt;1800,"Very Long")</f>
        <v>Long</v>
      </c>
    </row>
    <row r="945" spans="1:25" s="41" customFormat="1" x14ac:dyDescent="0.3">
      <c r="A945" s="18" t="s">
        <v>710</v>
      </c>
      <c r="B945" s="56" t="s">
        <v>3191</v>
      </c>
      <c r="C945" s="21" t="s">
        <v>711</v>
      </c>
      <c r="D945" t="s">
        <v>712</v>
      </c>
      <c r="E945" s="21" t="s">
        <v>713</v>
      </c>
      <c r="F945" s="21" t="s">
        <v>54</v>
      </c>
      <c r="G945" s="6">
        <v>1020000</v>
      </c>
      <c r="H945" s="6">
        <v>130995381</v>
      </c>
      <c r="I945" s="15">
        <v>8.3333332440815866E-4</v>
      </c>
      <c r="J945" s="45">
        <v>71.999999228864908</v>
      </c>
      <c r="K945" s="9">
        <v>44817</v>
      </c>
      <c r="L945" s="6">
        <v>2700</v>
      </c>
      <c r="M945" s="21" t="s">
        <v>54</v>
      </c>
      <c r="N945" s="21" t="s">
        <v>29</v>
      </c>
      <c r="O945" s="21" t="s">
        <v>28</v>
      </c>
      <c r="P945" s="21">
        <v>0</v>
      </c>
      <c r="Q945" s="6">
        <v>164</v>
      </c>
      <c r="R945" s="9">
        <v>44825</v>
      </c>
      <c r="S945" s="6">
        <v>2160</v>
      </c>
      <c r="T945" s="6">
        <v>97</v>
      </c>
      <c r="U945" s="6">
        <v>14</v>
      </c>
      <c r="V945" s="21" t="s">
        <v>29</v>
      </c>
      <c r="W945" s="6">
        <v>0</v>
      </c>
      <c r="X945" s="2" t="s">
        <v>3182</v>
      </c>
      <c r="Y945" s="82" t="str" cm="1">
        <f t="array" ref="Y945">_xlfn.IFS(Table1[[#This Row],[Duration in Seconds]]&lt;120,"Very short",Table1[[#This Row],[Duration in Seconds]]&lt;360,"Short",Table1[[#This Row],[Duration in Seconds]]&lt;600,"Medium",Table1[[#This Row],[Duration in Seconds]]&lt;1800,"Long",Table1[[#This Row],[Duration in Seconds]]&gt;1800,"Very Long")</f>
        <v>Very short</v>
      </c>
    </row>
    <row r="946" spans="1:25" s="41" customFormat="1" x14ac:dyDescent="0.3">
      <c r="A946" s="18" t="s">
        <v>714</v>
      </c>
      <c r="B946" s="56">
        <v>31946705</v>
      </c>
      <c r="C946" s="21" t="s">
        <v>715</v>
      </c>
      <c r="D946" t="s">
        <v>716</v>
      </c>
      <c r="E946" s="21" t="s">
        <v>717</v>
      </c>
      <c r="F946" s="21" t="s">
        <v>54</v>
      </c>
      <c r="G946" s="6">
        <v>7260000</v>
      </c>
      <c r="H946" s="6">
        <v>1312469577</v>
      </c>
      <c r="I946" s="15">
        <v>1.2500000011641532E-3</v>
      </c>
      <c r="J946" s="45">
        <v>108.00000010058284</v>
      </c>
      <c r="K946" s="9">
        <v>44720</v>
      </c>
      <c r="L946" s="6">
        <v>460000</v>
      </c>
      <c r="M946" s="21" t="s">
        <v>27</v>
      </c>
      <c r="N946" s="21" t="s">
        <v>28</v>
      </c>
      <c r="O946" s="21" t="s">
        <v>28</v>
      </c>
      <c r="P946" s="21">
        <v>2</v>
      </c>
      <c r="Q946" s="6">
        <v>32975</v>
      </c>
      <c r="R946" s="9">
        <v>44825</v>
      </c>
      <c r="S946" s="6">
        <v>2160</v>
      </c>
      <c r="T946" s="6">
        <v>1530</v>
      </c>
      <c r="U946" s="6">
        <v>57</v>
      </c>
      <c r="V946" s="21" t="s">
        <v>28</v>
      </c>
      <c r="W946" s="6">
        <v>2</v>
      </c>
      <c r="X946" s="2" t="s">
        <v>3182</v>
      </c>
      <c r="Y946" s="82" t="str" cm="1">
        <f t="array" ref="Y946">_xlfn.IFS(Table1[[#This Row],[Duration in Seconds]]&lt;120,"Very short",Table1[[#This Row],[Duration in Seconds]]&lt;360,"Short",Table1[[#This Row],[Duration in Seconds]]&lt;600,"Medium",Table1[[#This Row],[Duration in Seconds]]&lt;1800,"Long",Table1[[#This Row],[Duration in Seconds]]&gt;1800,"Very Long")</f>
        <v>Very short</v>
      </c>
    </row>
    <row r="947" spans="1:25" s="41" customFormat="1" x14ac:dyDescent="0.3">
      <c r="A947" s="18" t="s">
        <v>718</v>
      </c>
      <c r="B947" s="56" t="s">
        <v>3192</v>
      </c>
      <c r="C947" s="21" t="s">
        <v>719</v>
      </c>
      <c r="D947" t="s">
        <v>720</v>
      </c>
      <c r="E947" s="21" t="s">
        <v>721</v>
      </c>
      <c r="F947" s="21" t="s">
        <v>26</v>
      </c>
      <c r="G947" s="6">
        <v>18100000</v>
      </c>
      <c r="H947" s="6">
        <v>8637278122</v>
      </c>
      <c r="I947" s="15">
        <v>2.5000000023283064E-3</v>
      </c>
      <c r="J947" s="45">
        <v>216.00000020116568</v>
      </c>
      <c r="K947" s="9">
        <v>43595</v>
      </c>
      <c r="L947" s="6">
        <v>741000</v>
      </c>
      <c r="M947" s="21" t="s">
        <v>27</v>
      </c>
      <c r="N947" s="21" t="s">
        <v>29</v>
      </c>
      <c r="O947" s="21" t="s">
        <v>28</v>
      </c>
      <c r="P947" s="21">
        <v>3</v>
      </c>
      <c r="Q947" s="6">
        <v>19071</v>
      </c>
      <c r="R947" s="9">
        <v>44825</v>
      </c>
      <c r="S947" s="6">
        <v>1080</v>
      </c>
      <c r="T947" s="6">
        <v>316</v>
      </c>
      <c r="U947" s="6">
        <v>18</v>
      </c>
      <c r="V947" s="21" t="s">
        <v>29</v>
      </c>
      <c r="W947" s="6">
        <v>0</v>
      </c>
      <c r="X947" s="2" t="s">
        <v>3182</v>
      </c>
      <c r="Y947" s="82" t="str" cm="1">
        <f t="array" ref="Y947">_xlfn.IFS(Table1[[#This Row],[Duration in Seconds]]&lt;120,"Very short",Table1[[#This Row],[Duration in Seconds]]&lt;360,"Short",Table1[[#This Row],[Duration in Seconds]]&lt;600,"Medium",Table1[[#This Row],[Duration in Seconds]]&lt;1800,"Long",Table1[[#This Row],[Duration in Seconds]]&gt;1800,"Very Long")</f>
        <v>Short</v>
      </c>
    </row>
    <row r="948" spans="1:25" s="41" customFormat="1" x14ac:dyDescent="0.3">
      <c r="A948" s="18" t="s">
        <v>722</v>
      </c>
      <c r="B948" s="56" t="s">
        <v>3193</v>
      </c>
      <c r="C948" s="21" t="s">
        <v>723</v>
      </c>
      <c r="D948" t="s">
        <v>724</v>
      </c>
      <c r="E948" s="21" t="s">
        <v>725</v>
      </c>
      <c r="F948" s="21" t="s">
        <v>54</v>
      </c>
      <c r="G948" s="6">
        <v>2770000</v>
      </c>
      <c r="H948" s="6">
        <v>2042798795</v>
      </c>
      <c r="I948" s="15">
        <v>1.0300925932824612E-2</v>
      </c>
      <c r="J948" s="45">
        <v>890.00000059604645</v>
      </c>
      <c r="K948" s="9">
        <v>43462</v>
      </c>
      <c r="L948" s="6">
        <v>187000</v>
      </c>
      <c r="M948" s="21" t="s">
        <v>73</v>
      </c>
      <c r="N948" s="21" t="s">
        <v>29</v>
      </c>
      <c r="O948" s="21" t="s">
        <v>28</v>
      </c>
      <c r="P948" s="21">
        <v>0</v>
      </c>
      <c r="Q948" s="6">
        <v>0</v>
      </c>
      <c r="R948" s="9" t="s">
        <v>54</v>
      </c>
      <c r="S948" s="6">
        <v>720</v>
      </c>
      <c r="T948" s="6">
        <v>1826</v>
      </c>
      <c r="U948" s="6">
        <v>60</v>
      </c>
      <c r="V948" s="21" t="s">
        <v>29</v>
      </c>
      <c r="W948" s="6">
        <v>0</v>
      </c>
      <c r="X948" s="2" t="s">
        <v>3182</v>
      </c>
      <c r="Y948" s="82" t="str" cm="1">
        <f t="array" ref="Y948">_xlfn.IFS(Table1[[#This Row],[Duration in Seconds]]&lt;120,"Very short",Table1[[#This Row],[Duration in Seconds]]&lt;360,"Short",Table1[[#This Row],[Duration in Seconds]]&lt;600,"Medium",Table1[[#This Row],[Duration in Seconds]]&lt;1800,"Long",Table1[[#This Row],[Duration in Seconds]]&gt;1800,"Very Long")</f>
        <v>Long</v>
      </c>
    </row>
    <row r="949" spans="1:25" s="41" customFormat="1" x14ac:dyDescent="0.3">
      <c r="A949" s="18" t="s">
        <v>726</v>
      </c>
      <c r="B949" s="56" t="s">
        <v>3194</v>
      </c>
      <c r="C949" s="21" t="s">
        <v>727</v>
      </c>
      <c r="D949" t="s">
        <v>728</v>
      </c>
      <c r="E949" s="21" t="s">
        <v>729</v>
      </c>
      <c r="F949" s="21" t="s">
        <v>54</v>
      </c>
      <c r="G949" s="6">
        <v>141000</v>
      </c>
      <c r="H949" s="6">
        <v>651227679</v>
      </c>
      <c r="I949" s="15">
        <v>5.4398147040046751E-4</v>
      </c>
      <c r="J949" s="45">
        <v>46.999999042600393</v>
      </c>
      <c r="K949" s="9">
        <v>40951</v>
      </c>
      <c r="L949" s="6">
        <v>253000</v>
      </c>
      <c r="M949" s="21" t="s">
        <v>27</v>
      </c>
      <c r="N949" s="21" t="s">
        <v>28</v>
      </c>
      <c r="O949" s="21" t="s">
        <v>28</v>
      </c>
      <c r="P949" s="21">
        <v>0</v>
      </c>
      <c r="Q949" s="6">
        <v>2200</v>
      </c>
      <c r="R949" s="9">
        <v>44825</v>
      </c>
      <c r="S949" s="6">
        <v>480</v>
      </c>
      <c r="T949" s="6">
        <v>237</v>
      </c>
      <c r="U949" s="6">
        <v>16</v>
      </c>
      <c r="V949" s="21" t="s">
        <v>29</v>
      </c>
      <c r="W949" s="6">
        <v>0</v>
      </c>
      <c r="X949" s="2" t="s">
        <v>3182</v>
      </c>
      <c r="Y949" s="82" t="str" cm="1">
        <f t="array" ref="Y949">_xlfn.IFS(Table1[[#This Row],[Duration in Seconds]]&lt;120,"Very short",Table1[[#This Row],[Duration in Seconds]]&lt;360,"Short",Table1[[#This Row],[Duration in Seconds]]&lt;600,"Medium",Table1[[#This Row],[Duration in Seconds]]&lt;1800,"Long",Table1[[#This Row],[Duration in Seconds]]&gt;1800,"Very Long")</f>
        <v>Very short</v>
      </c>
    </row>
    <row r="950" spans="1:25" s="41" customFormat="1" x14ac:dyDescent="0.3">
      <c r="A950" s="18" t="s">
        <v>730</v>
      </c>
      <c r="B950" s="56" t="s">
        <v>3195</v>
      </c>
      <c r="C950" s="21" t="s">
        <v>731</v>
      </c>
      <c r="D950" t="s">
        <v>728</v>
      </c>
      <c r="E950" s="21" t="s">
        <v>729</v>
      </c>
      <c r="F950" s="21" t="s">
        <v>54</v>
      </c>
      <c r="G950" s="6">
        <v>141000</v>
      </c>
      <c r="H950" s="6">
        <v>651227679</v>
      </c>
      <c r="I950" s="15">
        <v>1.5046296175569296E-4</v>
      </c>
      <c r="J950" s="45">
        <v>12.999999895691872</v>
      </c>
      <c r="K950" s="9">
        <v>44797</v>
      </c>
      <c r="L950" s="6">
        <v>9</v>
      </c>
      <c r="M950" s="21" t="s">
        <v>27</v>
      </c>
      <c r="N950" s="21" t="s">
        <v>28</v>
      </c>
      <c r="O950" s="21" t="s">
        <v>28</v>
      </c>
      <c r="P950" s="21">
        <v>0</v>
      </c>
      <c r="Q950" s="6">
        <v>1</v>
      </c>
      <c r="R950" s="9">
        <v>44793</v>
      </c>
      <c r="S950" s="6">
        <v>1080</v>
      </c>
      <c r="T950" s="6">
        <v>237</v>
      </c>
      <c r="U950" s="6">
        <v>16</v>
      </c>
      <c r="V950" s="21" t="s">
        <v>29</v>
      </c>
      <c r="W950" s="6">
        <v>0</v>
      </c>
      <c r="X950" s="2" t="s">
        <v>3182</v>
      </c>
      <c r="Y950" s="82" t="str" cm="1">
        <f t="array" ref="Y950">_xlfn.IFS(Table1[[#This Row],[Duration in Seconds]]&lt;120,"Very short",Table1[[#This Row],[Duration in Seconds]]&lt;360,"Short",Table1[[#This Row],[Duration in Seconds]]&lt;600,"Medium",Table1[[#This Row],[Duration in Seconds]]&lt;1800,"Long",Table1[[#This Row],[Duration in Seconds]]&gt;1800,"Very Long")</f>
        <v>Very short</v>
      </c>
    </row>
    <row r="951" spans="1:25" s="41" customFormat="1" x14ac:dyDescent="0.3">
      <c r="A951" s="18" t="s">
        <v>732</v>
      </c>
      <c r="B951" s="56" t="s">
        <v>3196</v>
      </c>
      <c r="C951" s="21" t="s">
        <v>733</v>
      </c>
      <c r="D951" t="s">
        <v>728</v>
      </c>
      <c r="E951" s="21" t="s">
        <v>729</v>
      </c>
      <c r="F951" s="21" t="s">
        <v>54</v>
      </c>
      <c r="G951" s="6">
        <v>141000</v>
      </c>
      <c r="H951" s="6">
        <v>651227679</v>
      </c>
      <c r="I951" s="15">
        <v>6.9444446125999093E-5</v>
      </c>
      <c r="J951" s="45">
        <v>6.0000001452863216</v>
      </c>
      <c r="K951" s="9">
        <v>44705</v>
      </c>
      <c r="L951" s="6">
        <v>18</v>
      </c>
      <c r="M951" s="21" t="s">
        <v>27</v>
      </c>
      <c r="N951" s="21" t="s">
        <v>28</v>
      </c>
      <c r="O951" s="21" t="s">
        <v>28</v>
      </c>
      <c r="P951" s="21">
        <v>0</v>
      </c>
      <c r="Q951" s="6">
        <v>1</v>
      </c>
      <c r="R951" s="9">
        <v>44733</v>
      </c>
      <c r="S951" s="6">
        <v>1080</v>
      </c>
      <c r="T951" s="6">
        <v>237</v>
      </c>
      <c r="U951" s="6">
        <v>16</v>
      </c>
      <c r="V951" s="21" t="s">
        <v>29</v>
      </c>
      <c r="W951" s="6">
        <v>0</v>
      </c>
      <c r="X951" s="2" t="s">
        <v>3182</v>
      </c>
      <c r="Y951" s="82" t="str" cm="1">
        <f t="array" ref="Y951">_xlfn.IFS(Table1[[#This Row],[Duration in Seconds]]&lt;120,"Very short",Table1[[#This Row],[Duration in Seconds]]&lt;360,"Short",Table1[[#This Row],[Duration in Seconds]]&lt;600,"Medium",Table1[[#This Row],[Duration in Seconds]]&lt;1800,"Long",Table1[[#This Row],[Duration in Seconds]]&gt;1800,"Very Long")</f>
        <v>Very short</v>
      </c>
    </row>
    <row r="952" spans="1:25" s="41" customFormat="1" x14ac:dyDescent="0.3">
      <c r="A952" s="18" t="s">
        <v>734</v>
      </c>
      <c r="B952" s="56" t="s">
        <v>3197</v>
      </c>
      <c r="C952" s="21" t="s">
        <v>735</v>
      </c>
      <c r="D952" t="s">
        <v>736</v>
      </c>
      <c r="E952" s="21" t="s">
        <v>737</v>
      </c>
      <c r="F952" s="21" t="s">
        <v>54</v>
      </c>
      <c r="G952" s="6">
        <v>18900000</v>
      </c>
      <c r="H952" s="6">
        <v>3659293357</v>
      </c>
      <c r="I952" s="15">
        <v>7.4074073927477002E-4</v>
      </c>
      <c r="J952" s="45">
        <v>63.99999987334013</v>
      </c>
      <c r="K952" s="9">
        <v>44768</v>
      </c>
      <c r="L952" s="6">
        <v>288000</v>
      </c>
      <c r="M952" s="21" t="s">
        <v>54</v>
      </c>
      <c r="N952" s="21" t="s">
        <v>29</v>
      </c>
      <c r="O952" s="21" t="s">
        <v>28</v>
      </c>
      <c r="P952" s="21">
        <v>3</v>
      </c>
      <c r="Q952" s="6">
        <v>9252</v>
      </c>
      <c r="R952" s="9">
        <v>44824</v>
      </c>
      <c r="S952" s="6">
        <v>1080</v>
      </c>
      <c r="T952" s="6">
        <v>577</v>
      </c>
      <c r="U952" s="6">
        <v>84</v>
      </c>
      <c r="V952" s="21" t="s">
        <v>29</v>
      </c>
      <c r="W952" s="6">
        <v>2</v>
      </c>
      <c r="X952" s="2" t="s">
        <v>3182</v>
      </c>
      <c r="Y952" s="82" t="str" cm="1">
        <f t="array" ref="Y952">_xlfn.IFS(Table1[[#This Row],[Duration in Seconds]]&lt;120,"Very short",Table1[[#This Row],[Duration in Seconds]]&lt;360,"Short",Table1[[#This Row],[Duration in Seconds]]&lt;600,"Medium",Table1[[#This Row],[Duration in Seconds]]&lt;1800,"Long",Table1[[#This Row],[Duration in Seconds]]&gt;1800,"Very Long")</f>
        <v>Very short</v>
      </c>
    </row>
    <row r="953" spans="1:25" s="41" customFormat="1" x14ac:dyDescent="0.3">
      <c r="A953" s="18" t="s">
        <v>738</v>
      </c>
      <c r="B953" s="56" t="s">
        <v>3198</v>
      </c>
      <c r="C953" s="21" t="s">
        <v>739</v>
      </c>
      <c r="D953" t="s">
        <v>740</v>
      </c>
      <c r="E953" s="21" t="s">
        <v>260</v>
      </c>
      <c r="F953" s="21" t="s">
        <v>54</v>
      </c>
      <c r="G953" s="6">
        <v>31200000</v>
      </c>
      <c r="H953" s="6">
        <v>481592773</v>
      </c>
      <c r="I953" s="15">
        <v>1.8171296396758407E-3</v>
      </c>
      <c r="J953" s="45">
        <v>157.00000086799264</v>
      </c>
      <c r="K953" s="9">
        <v>42445</v>
      </c>
      <c r="L953" s="6">
        <v>132000</v>
      </c>
      <c r="M953" s="21" t="s">
        <v>27</v>
      </c>
      <c r="N953" s="21" t="s">
        <v>28</v>
      </c>
      <c r="O953" s="21" t="s">
        <v>28</v>
      </c>
      <c r="P953" s="21">
        <v>0</v>
      </c>
      <c r="Q953" s="6">
        <v>27000</v>
      </c>
      <c r="R953" s="9">
        <v>44826</v>
      </c>
      <c r="S953" s="6">
        <v>1080</v>
      </c>
      <c r="T953" s="6">
        <v>14699</v>
      </c>
      <c r="U953" s="6">
        <v>95</v>
      </c>
      <c r="V953" s="21" t="s">
        <v>29</v>
      </c>
      <c r="W953" s="6">
        <v>6</v>
      </c>
      <c r="X953" s="2" t="s">
        <v>3182</v>
      </c>
      <c r="Y953" s="82" t="str" cm="1">
        <f t="array" ref="Y953">_xlfn.IFS(Table1[[#This Row],[Duration in Seconds]]&lt;120,"Very short",Table1[[#This Row],[Duration in Seconds]]&lt;360,"Short",Table1[[#This Row],[Duration in Seconds]]&lt;600,"Medium",Table1[[#This Row],[Duration in Seconds]]&lt;1800,"Long",Table1[[#This Row],[Duration in Seconds]]&gt;1800,"Very Long")</f>
        <v>Short</v>
      </c>
    </row>
    <row r="954" spans="1:25" s="41" customFormat="1" x14ac:dyDescent="0.3">
      <c r="A954" s="18" t="s">
        <v>741</v>
      </c>
      <c r="B954" s="56" t="s">
        <v>3199</v>
      </c>
      <c r="C954" s="21" t="s">
        <v>742</v>
      </c>
      <c r="D954" t="s">
        <v>743</v>
      </c>
      <c r="E954" s="21" t="s">
        <v>744</v>
      </c>
      <c r="F954" s="21" t="s">
        <v>54</v>
      </c>
      <c r="G954" s="6">
        <v>1040000</v>
      </c>
      <c r="H954" s="6">
        <v>238976515</v>
      </c>
      <c r="I954" s="15">
        <v>1.78703703568317E-2</v>
      </c>
      <c r="J954" s="45">
        <v>1543.9999988302588</v>
      </c>
      <c r="K954" s="9">
        <v>43839</v>
      </c>
      <c r="L954" s="6">
        <v>131000</v>
      </c>
      <c r="M954" s="21" t="s">
        <v>27</v>
      </c>
      <c r="N954" s="21" t="s">
        <v>28</v>
      </c>
      <c r="O954" s="21" t="s">
        <v>28</v>
      </c>
      <c r="P954" s="21">
        <v>3</v>
      </c>
      <c r="Q954" s="6">
        <v>18306</v>
      </c>
      <c r="R954" s="9">
        <v>44825</v>
      </c>
      <c r="S954" s="6">
        <v>1080</v>
      </c>
      <c r="T954" s="6">
        <v>2209</v>
      </c>
      <c r="U954" s="6">
        <v>52</v>
      </c>
      <c r="V954" s="21" t="s">
        <v>29</v>
      </c>
      <c r="W954" s="6">
        <v>5</v>
      </c>
      <c r="X954" s="2" t="s">
        <v>3182</v>
      </c>
      <c r="Y954" s="82" t="str" cm="1">
        <f t="array" ref="Y954">_xlfn.IFS(Table1[[#This Row],[Duration in Seconds]]&lt;120,"Very short",Table1[[#This Row],[Duration in Seconds]]&lt;360,"Short",Table1[[#This Row],[Duration in Seconds]]&lt;600,"Medium",Table1[[#This Row],[Duration in Seconds]]&lt;1800,"Long",Table1[[#This Row],[Duration in Seconds]]&gt;1800,"Very Long")</f>
        <v>Long</v>
      </c>
    </row>
    <row r="955" spans="1:25" s="41" customFormat="1" x14ac:dyDescent="0.3">
      <c r="A955" s="18" t="s">
        <v>745</v>
      </c>
      <c r="B955" s="56" t="s">
        <v>3200</v>
      </c>
      <c r="C955" s="21" t="s">
        <v>746</v>
      </c>
      <c r="D955" t="s">
        <v>747</v>
      </c>
      <c r="E955" s="21" t="s">
        <v>3178</v>
      </c>
      <c r="F955" s="21" t="s">
        <v>54</v>
      </c>
      <c r="G955" s="6">
        <v>35300000</v>
      </c>
      <c r="H955" s="6">
        <v>1582960304</v>
      </c>
      <c r="I955" s="15">
        <v>4.3402777810115367E-3</v>
      </c>
      <c r="J955" s="45">
        <v>375.00000027939677</v>
      </c>
      <c r="K955" s="9">
        <v>44257</v>
      </c>
      <c r="L955" s="6">
        <v>12000</v>
      </c>
      <c r="M955" s="21" t="s">
        <v>27</v>
      </c>
      <c r="N955" s="21" t="s">
        <v>28</v>
      </c>
      <c r="O955" s="21" t="s">
        <v>28</v>
      </c>
      <c r="P955" s="21">
        <v>0</v>
      </c>
      <c r="Q955" s="6">
        <v>1000</v>
      </c>
      <c r="R955" s="9">
        <v>44815</v>
      </c>
      <c r="S955" s="6">
        <v>2160</v>
      </c>
      <c r="T955" s="6">
        <v>20899</v>
      </c>
      <c r="U955" s="6">
        <v>170</v>
      </c>
      <c r="V955" s="21" t="s">
        <v>29</v>
      </c>
      <c r="W955" s="6">
        <v>2</v>
      </c>
      <c r="X955" s="2" t="s">
        <v>3182</v>
      </c>
      <c r="Y955" s="82" t="str" cm="1">
        <f t="array" ref="Y955">_xlfn.IFS(Table1[[#This Row],[Duration in Seconds]]&lt;120,"Very short",Table1[[#This Row],[Duration in Seconds]]&lt;360,"Short",Table1[[#This Row],[Duration in Seconds]]&lt;600,"Medium",Table1[[#This Row],[Duration in Seconds]]&lt;1800,"Long",Table1[[#This Row],[Duration in Seconds]]&gt;1800,"Very Long")</f>
        <v>Medium</v>
      </c>
    </row>
    <row r="956" spans="1:25" s="41" customFormat="1" x14ac:dyDescent="0.3">
      <c r="A956" s="18" t="s">
        <v>749</v>
      </c>
      <c r="B956" s="56" t="s">
        <v>3201</v>
      </c>
      <c r="C956" s="21" t="s">
        <v>750</v>
      </c>
      <c r="D956" t="s">
        <v>747</v>
      </c>
      <c r="E956" s="21" t="s">
        <v>3178</v>
      </c>
      <c r="F956" s="21" t="s">
        <v>54</v>
      </c>
      <c r="G956" s="6">
        <v>35300000</v>
      </c>
      <c r="H956" s="6">
        <v>1582960304</v>
      </c>
      <c r="I956" s="15">
        <v>1.1192129633855075E-2</v>
      </c>
      <c r="J956" s="45">
        <v>967.00000036507845</v>
      </c>
      <c r="K956" s="9">
        <v>44825</v>
      </c>
      <c r="L956" s="6">
        <v>2000</v>
      </c>
      <c r="M956" s="21" t="s">
        <v>27</v>
      </c>
      <c r="N956" s="21" t="s">
        <v>28</v>
      </c>
      <c r="O956" s="21" t="s">
        <v>28</v>
      </c>
      <c r="P956" s="21">
        <v>0</v>
      </c>
      <c r="Q956" s="6">
        <v>125</v>
      </c>
      <c r="R956" s="9">
        <v>44826</v>
      </c>
      <c r="S956" s="6">
        <v>2160</v>
      </c>
      <c r="T956" s="6">
        <v>20899</v>
      </c>
      <c r="U956" s="6">
        <v>171</v>
      </c>
      <c r="V956" s="21" t="s">
        <v>29</v>
      </c>
      <c r="W956" s="6">
        <v>2</v>
      </c>
      <c r="X956" s="2" t="s">
        <v>3182</v>
      </c>
      <c r="Y956" s="82" t="str" cm="1">
        <f t="array" ref="Y956">_xlfn.IFS(Table1[[#This Row],[Duration in Seconds]]&lt;120,"Very short",Table1[[#This Row],[Duration in Seconds]]&lt;360,"Short",Table1[[#This Row],[Duration in Seconds]]&lt;600,"Medium",Table1[[#This Row],[Duration in Seconds]]&lt;1800,"Long",Table1[[#This Row],[Duration in Seconds]]&gt;1800,"Very Long")</f>
        <v>Long</v>
      </c>
    </row>
    <row r="957" spans="1:25" s="41" customFormat="1" x14ac:dyDescent="0.3">
      <c r="A957" s="18" t="s">
        <v>751</v>
      </c>
      <c r="B957" s="56" t="s">
        <v>3202</v>
      </c>
      <c r="C957" s="21" t="s">
        <v>752</v>
      </c>
      <c r="D957" t="s">
        <v>753</v>
      </c>
      <c r="E957" s="21" t="s">
        <v>754</v>
      </c>
      <c r="F957" s="21" t="s">
        <v>26</v>
      </c>
      <c r="G957" s="6">
        <v>584000</v>
      </c>
      <c r="H957" s="6">
        <v>86648666</v>
      </c>
      <c r="I957" s="15">
        <v>9.9768518412020057E-3</v>
      </c>
      <c r="J957" s="45">
        <v>861.9999990798533</v>
      </c>
      <c r="K957" s="9">
        <v>44269</v>
      </c>
      <c r="L957" s="6">
        <v>91000</v>
      </c>
      <c r="M957" s="21" t="s">
        <v>54</v>
      </c>
      <c r="N957" s="21" t="s">
        <v>28</v>
      </c>
      <c r="O957" s="21" t="s">
        <v>28</v>
      </c>
      <c r="P957" s="21">
        <v>0</v>
      </c>
      <c r="Q957" s="6">
        <v>3480</v>
      </c>
      <c r="R957" s="9">
        <v>44826</v>
      </c>
      <c r="S957" s="6">
        <v>2160</v>
      </c>
      <c r="T957" s="6">
        <v>757</v>
      </c>
      <c r="U957" s="6">
        <v>13</v>
      </c>
      <c r="V957" s="21" t="s">
        <v>29</v>
      </c>
      <c r="W957" s="6">
        <v>0</v>
      </c>
      <c r="X957" s="2" t="s">
        <v>3182</v>
      </c>
      <c r="Y957" s="82" t="str" cm="1">
        <f t="array" ref="Y957">_xlfn.IFS(Table1[[#This Row],[Duration in Seconds]]&lt;120,"Very short",Table1[[#This Row],[Duration in Seconds]]&lt;360,"Short",Table1[[#This Row],[Duration in Seconds]]&lt;600,"Medium",Table1[[#This Row],[Duration in Seconds]]&lt;1800,"Long",Table1[[#This Row],[Duration in Seconds]]&gt;1800,"Very Long")</f>
        <v>Long</v>
      </c>
    </row>
    <row r="958" spans="1:25" s="41" customFormat="1" x14ac:dyDescent="0.3">
      <c r="A958" s="18" t="s">
        <v>755</v>
      </c>
      <c r="B958" s="56" t="s">
        <v>3203</v>
      </c>
      <c r="C958" s="21" t="s">
        <v>756</v>
      </c>
      <c r="D958" t="s">
        <v>753</v>
      </c>
      <c r="E958" s="21" t="s">
        <v>754</v>
      </c>
      <c r="F958" s="21" t="s">
        <v>26</v>
      </c>
      <c r="G958" s="6">
        <v>584000</v>
      </c>
      <c r="H958" s="6">
        <v>86648666</v>
      </c>
      <c r="I958" s="15">
        <v>2.5740740733454004E-2</v>
      </c>
      <c r="J958" s="45">
        <v>2223.9999993704259</v>
      </c>
      <c r="K958" s="9">
        <v>44332</v>
      </c>
      <c r="L958" s="6">
        <v>167000</v>
      </c>
      <c r="M958" s="21" t="s">
        <v>27</v>
      </c>
      <c r="N958" s="21" t="s">
        <v>28</v>
      </c>
      <c r="O958" s="21" t="s">
        <v>28</v>
      </c>
      <c r="P958" s="21">
        <v>0</v>
      </c>
      <c r="Q958" s="6">
        <v>5100</v>
      </c>
      <c r="R958" s="9">
        <v>44825</v>
      </c>
      <c r="S958" s="6">
        <v>2160</v>
      </c>
      <c r="T958" s="6">
        <v>757</v>
      </c>
      <c r="U958" s="6">
        <v>13</v>
      </c>
      <c r="V958" s="21" t="s">
        <v>29</v>
      </c>
      <c r="W958" s="6">
        <v>0</v>
      </c>
      <c r="X958" s="2" t="s">
        <v>3182</v>
      </c>
      <c r="Y958" s="82" t="str" cm="1">
        <f t="array" ref="Y958">_xlfn.IFS(Table1[[#This Row],[Duration in Seconds]]&lt;120,"Very short",Table1[[#This Row],[Duration in Seconds]]&lt;360,"Short",Table1[[#This Row],[Duration in Seconds]]&lt;600,"Medium",Table1[[#This Row],[Duration in Seconds]]&lt;1800,"Long",Table1[[#This Row],[Duration in Seconds]]&gt;1800,"Very Long")</f>
        <v>Very Long</v>
      </c>
    </row>
    <row r="959" spans="1:25" s="41" customFormat="1" x14ac:dyDescent="0.3">
      <c r="A959" s="18" t="s">
        <v>757</v>
      </c>
      <c r="B959" s="56" t="s">
        <v>3204</v>
      </c>
      <c r="C959" s="21" t="s">
        <v>758</v>
      </c>
      <c r="D959" t="s">
        <v>753</v>
      </c>
      <c r="E959" s="21" t="s">
        <v>754</v>
      </c>
      <c r="F959" s="21" t="s">
        <v>26</v>
      </c>
      <c r="G959" s="6">
        <v>584000</v>
      </c>
      <c r="H959" s="6">
        <v>86648666</v>
      </c>
      <c r="I959" s="15">
        <v>1.7384259263053536E-2</v>
      </c>
      <c r="J959" s="45">
        <v>1502.0000003278255</v>
      </c>
      <c r="K959" s="9">
        <v>44822</v>
      </c>
      <c r="L959" s="6">
        <v>860</v>
      </c>
      <c r="M959" s="21" t="s">
        <v>27</v>
      </c>
      <c r="N959" s="21" t="s">
        <v>28</v>
      </c>
      <c r="O959" s="21" t="s">
        <v>28</v>
      </c>
      <c r="P959" s="21">
        <v>0</v>
      </c>
      <c r="Q959" s="6">
        <v>104</v>
      </c>
      <c r="R959" s="9">
        <v>44826</v>
      </c>
      <c r="S959" s="6">
        <v>2160</v>
      </c>
      <c r="T959" s="6">
        <v>757</v>
      </c>
      <c r="U959" s="6">
        <v>13</v>
      </c>
      <c r="V959" s="21" t="s">
        <v>29</v>
      </c>
      <c r="W959" s="6">
        <v>0</v>
      </c>
      <c r="X959" s="2" t="s">
        <v>3182</v>
      </c>
      <c r="Y959" s="82" t="str" cm="1">
        <f t="array" ref="Y959">_xlfn.IFS(Table1[[#This Row],[Duration in Seconds]]&lt;120,"Very short",Table1[[#This Row],[Duration in Seconds]]&lt;360,"Short",Table1[[#This Row],[Duration in Seconds]]&lt;600,"Medium",Table1[[#This Row],[Duration in Seconds]]&lt;1800,"Long",Table1[[#This Row],[Duration in Seconds]]&gt;1800,"Very Long")</f>
        <v>Long</v>
      </c>
    </row>
    <row r="960" spans="1:25" s="41" customFormat="1" x14ac:dyDescent="0.3">
      <c r="A960" s="18" t="s">
        <v>759</v>
      </c>
      <c r="B960" s="56" t="s">
        <v>3205</v>
      </c>
      <c r="C960" s="21" t="s">
        <v>760</v>
      </c>
      <c r="D960" t="s">
        <v>761</v>
      </c>
      <c r="E960" s="21" t="s">
        <v>762</v>
      </c>
      <c r="F960" s="21" t="s">
        <v>54</v>
      </c>
      <c r="G960" s="6">
        <v>9660000</v>
      </c>
      <c r="H960" s="6">
        <v>1901522524</v>
      </c>
      <c r="I960" s="15">
        <v>2.4421296257060021E-3</v>
      </c>
      <c r="J960" s="45">
        <v>210.99999966099858</v>
      </c>
      <c r="K960" s="9">
        <v>43630</v>
      </c>
      <c r="L960" s="6">
        <v>700600</v>
      </c>
      <c r="M960" s="21" t="s">
        <v>27</v>
      </c>
      <c r="N960" s="21" t="s">
        <v>28</v>
      </c>
      <c r="O960" s="21" t="s">
        <v>28</v>
      </c>
      <c r="P960" s="21">
        <v>0</v>
      </c>
      <c r="Q960" s="6">
        <v>53056</v>
      </c>
      <c r="R960" s="9">
        <v>44826</v>
      </c>
      <c r="S960" s="6">
        <v>2160</v>
      </c>
      <c r="T960" s="6">
        <v>203</v>
      </c>
      <c r="U960" s="6">
        <v>28</v>
      </c>
      <c r="V960" s="21" t="s">
        <v>29</v>
      </c>
      <c r="W960" s="6">
        <v>1</v>
      </c>
      <c r="X960" s="2" t="s">
        <v>3182</v>
      </c>
      <c r="Y960" s="82" t="str" cm="1">
        <f t="array" ref="Y960">_xlfn.IFS(Table1[[#This Row],[Duration in Seconds]]&lt;120,"Very short",Table1[[#This Row],[Duration in Seconds]]&lt;360,"Short",Table1[[#This Row],[Duration in Seconds]]&lt;600,"Medium",Table1[[#This Row],[Duration in Seconds]]&lt;1800,"Long",Table1[[#This Row],[Duration in Seconds]]&gt;1800,"Very Long")</f>
        <v>Short</v>
      </c>
    </row>
    <row r="961" spans="1:25" s="41" customFormat="1" x14ac:dyDescent="0.3">
      <c r="A961" s="18" t="s">
        <v>763</v>
      </c>
      <c r="B961" s="56" t="s">
        <v>3206</v>
      </c>
      <c r="C961" s="21" t="s">
        <v>764</v>
      </c>
      <c r="D961" t="s">
        <v>765</v>
      </c>
      <c r="E961" s="21" t="s">
        <v>766</v>
      </c>
      <c r="F961" s="21" t="s">
        <v>26</v>
      </c>
      <c r="G961" s="6">
        <v>36700000</v>
      </c>
      <c r="H961" s="6">
        <v>363290210</v>
      </c>
      <c r="I961" s="15">
        <v>1.8368055549217388E-2</v>
      </c>
      <c r="J961" s="45">
        <v>1586.9999994523823</v>
      </c>
      <c r="K961" s="9">
        <v>44158</v>
      </c>
      <c r="L961" s="6">
        <v>141000</v>
      </c>
      <c r="M961" s="21" t="s">
        <v>27</v>
      </c>
      <c r="N961" s="21" t="s">
        <v>28</v>
      </c>
      <c r="O961" s="21" t="s">
        <v>28</v>
      </c>
      <c r="P961" s="21">
        <v>0</v>
      </c>
      <c r="Q961" s="6">
        <v>12813</v>
      </c>
      <c r="R961" s="9">
        <v>44826</v>
      </c>
      <c r="S961" s="6">
        <v>1080</v>
      </c>
      <c r="T961" s="6">
        <v>445</v>
      </c>
      <c r="U961" s="6">
        <v>32</v>
      </c>
      <c r="V961" s="21" t="s">
        <v>29</v>
      </c>
      <c r="W961" s="6">
        <v>0</v>
      </c>
      <c r="X961" s="2" t="s">
        <v>3182</v>
      </c>
      <c r="Y961" s="82" t="str" cm="1">
        <f t="array" ref="Y961">_xlfn.IFS(Table1[[#This Row],[Duration in Seconds]]&lt;120,"Very short",Table1[[#This Row],[Duration in Seconds]]&lt;360,"Short",Table1[[#This Row],[Duration in Seconds]]&lt;600,"Medium",Table1[[#This Row],[Duration in Seconds]]&lt;1800,"Long",Table1[[#This Row],[Duration in Seconds]]&gt;1800,"Very Long")</f>
        <v>Long</v>
      </c>
    </row>
    <row r="962" spans="1:25" s="41" customFormat="1" x14ac:dyDescent="0.3">
      <c r="A962" s="18" t="s">
        <v>767</v>
      </c>
      <c r="B962" s="56" t="s">
        <v>3207</v>
      </c>
      <c r="C962" s="21" t="s">
        <v>768</v>
      </c>
      <c r="D962" t="s">
        <v>765</v>
      </c>
      <c r="E962" s="21" t="s">
        <v>766</v>
      </c>
      <c r="F962" s="21" t="s">
        <v>26</v>
      </c>
      <c r="G962" s="6">
        <v>36700000</v>
      </c>
      <c r="H962" s="6">
        <v>363290210</v>
      </c>
      <c r="I962" s="15">
        <v>1.187499999650754E-2</v>
      </c>
      <c r="J962" s="45">
        <v>1025.9999996982515</v>
      </c>
      <c r="K962" s="9">
        <v>44454</v>
      </c>
      <c r="L962" s="6">
        <v>24000</v>
      </c>
      <c r="M962" s="21" t="s">
        <v>27</v>
      </c>
      <c r="N962" s="21" t="s">
        <v>28</v>
      </c>
      <c r="O962" s="21" t="s">
        <v>28</v>
      </c>
      <c r="P962" s="21">
        <v>0</v>
      </c>
      <c r="Q962" s="6">
        <v>1500</v>
      </c>
      <c r="R962" s="9">
        <v>44817</v>
      </c>
      <c r="S962" s="6">
        <v>1080</v>
      </c>
      <c r="T962" s="6">
        <v>445</v>
      </c>
      <c r="U962" s="6">
        <v>32</v>
      </c>
      <c r="V962" s="21" t="s">
        <v>29</v>
      </c>
      <c r="W962" s="6">
        <v>0</v>
      </c>
      <c r="X962" s="2" t="s">
        <v>3182</v>
      </c>
      <c r="Y962" s="82" t="str" cm="1">
        <f t="array" ref="Y962">_xlfn.IFS(Table1[[#This Row],[Duration in Seconds]]&lt;120,"Very short",Table1[[#This Row],[Duration in Seconds]]&lt;360,"Short",Table1[[#This Row],[Duration in Seconds]]&lt;600,"Medium",Table1[[#This Row],[Duration in Seconds]]&lt;1800,"Long",Table1[[#This Row],[Duration in Seconds]]&gt;1800,"Very Long")</f>
        <v>Long</v>
      </c>
    </row>
    <row r="963" spans="1:25" s="41" customFormat="1" x14ac:dyDescent="0.3">
      <c r="A963" s="18" t="s">
        <v>769</v>
      </c>
      <c r="B963" s="56" t="s">
        <v>3208</v>
      </c>
      <c r="C963" s="21" t="s">
        <v>770</v>
      </c>
      <c r="D963" t="s">
        <v>771</v>
      </c>
      <c r="E963" s="21" t="s">
        <v>772</v>
      </c>
      <c r="F963" s="21" t="s">
        <v>26</v>
      </c>
      <c r="G963" s="6">
        <v>486000</v>
      </c>
      <c r="H963" s="6">
        <v>29704337</v>
      </c>
      <c r="I963" s="15">
        <v>2.893518510973081E-3</v>
      </c>
      <c r="J963" s="45">
        <v>249.9999993480742</v>
      </c>
      <c r="K963" s="9">
        <v>43605</v>
      </c>
      <c r="L963" s="6">
        <v>222000</v>
      </c>
      <c r="M963" s="21" t="s">
        <v>27</v>
      </c>
      <c r="N963" s="21" t="s">
        <v>625</v>
      </c>
      <c r="O963" s="21" t="s">
        <v>28</v>
      </c>
      <c r="P963" s="21">
        <v>1</v>
      </c>
      <c r="Q963" s="6">
        <v>5023</v>
      </c>
      <c r="R963" s="9">
        <v>44461</v>
      </c>
      <c r="S963" s="6">
        <v>1080</v>
      </c>
      <c r="T963" s="6">
        <v>24</v>
      </c>
      <c r="U963" s="6">
        <v>3</v>
      </c>
      <c r="V963" s="21" t="s">
        <v>29</v>
      </c>
      <c r="W963" s="6">
        <v>0</v>
      </c>
      <c r="X963" s="2" t="s">
        <v>3182</v>
      </c>
      <c r="Y963" s="82" t="str" cm="1">
        <f t="array" ref="Y963">_xlfn.IFS(Table1[[#This Row],[Duration in Seconds]]&lt;120,"Very short",Table1[[#This Row],[Duration in Seconds]]&lt;360,"Short",Table1[[#This Row],[Duration in Seconds]]&lt;600,"Medium",Table1[[#This Row],[Duration in Seconds]]&lt;1800,"Long",Table1[[#This Row],[Duration in Seconds]]&gt;1800,"Very Long")</f>
        <v>Short</v>
      </c>
    </row>
    <row r="964" spans="1:25" s="41" customFormat="1" x14ac:dyDescent="0.3">
      <c r="A964" s="18" t="s">
        <v>773</v>
      </c>
      <c r="B964" s="56" t="s">
        <v>3209</v>
      </c>
      <c r="C964" s="21" t="s">
        <v>774</v>
      </c>
      <c r="D964" t="s">
        <v>771</v>
      </c>
      <c r="E964" s="21" t="s">
        <v>772</v>
      </c>
      <c r="F964" s="21" t="s">
        <v>26</v>
      </c>
      <c r="G964" s="6">
        <v>486000</v>
      </c>
      <c r="H964" s="6">
        <v>29704337</v>
      </c>
      <c r="I964" s="15">
        <v>2.5000000023283064E-3</v>
      </c>
      <c r="J964" s="45">
        <v>216.00000020116568</v>
      </c>
      <c r="K964" s="9">
        <v>43620</v>
      </c>
      <c r="L964" s="6">
        <v>73000</v>
      </c>
      <c r="M964" s="21" t="s">
        <v>54</v>
      </c>
      <c r="N964" s="21" t="s">
        <v>625</v>
      </c>
      <c r="O964" s="21" t="s">
        <v>28</v>
      </c>
      <c r="P964" s="21">
        <v>3</v>
      </c>
      <c r="Q964" s="6">
        <v>1818</v>
      </c>
      <c r="R964" s="9">
        <v>44805</v>
      </c>
      <c r="S964" s="6">
        <v>1080</v>
      </c>
      <c r="T964" s="6">
        <v>24</v>
      </c>
      <c r="U964" s="6">
        <v>3</v>
      </c>
      <c r="V964" s="21" t="s">
        <v>29</v>
      </c>
      <c r="W964" s="6">
        <v>0</v>
      </c>
      <c r="X964" s="2" t="s">
        <v>3182</v>
      </c>
      <c r="Y964" s="82" t="str" cm="1">
        <f t="array" ref="Y964">_xlfn.IFS(Table1[[#This Row],[Duration in Seconds]]&lt;120,"Very short",Table1[[#This Row],[Duration in Seconds]]&lt;360,"Short",Table1[[#This Row],[Duration in Seconds]]&lt;600,"Medium",Table1[[#This Row],[Duration in Seconds]]&lt;1800,"Long",Table1[[#This Row],[Duration in Seconds]]&gt;1800,"Very Long")</f>
        <v>Short</v>
      </c>
    </row>
    <row r="965" spans="1:25" s="41" customFormat="1" x14ac:dyDescent="0.3">
      <c r="A965" s="18" t="s">
        <v>775</v>
      </c>
      <c r="B965" s="56" t="s">
        <v>3210</v>
      </c>
      <c r="C965" s="21" t="s">
        <v>776</v>
      </c>
      <c r="D965" t="s">
        <v>777</v>
      </c>
      <c r="E965" s="21" t="s">
        <v>778</v>
      </c>
      <c r="F965" s="21" t="s">
        <v>54</v>
      </c>
      <c r="G965" s="6">
        <v>41000000</v>
      </c>
      <c r="H965" s="6">
        <v>1704720633</v>
      </c>
      <c r="I965" s="15">
        <v>1.8518518481869251E-3</v>
      </c>
      <c r="J965" s="45">
        <v>159.99999968335032</v>
      </c>
      <c r="K965" s="9">
        <v>44813</v>
      </c>
      <c r="L965" s="6">
        <v>41000</v>
      </c>
      <c r="M965" s="21" t="s">
        <v>27</v>
      </c>
      <c r="N965" s="21" t="s">
        <v>625</v>
      </c>
      <c r="O965" s="21" t="s">
        <v>28</v>
      </c>
      <c r="P965" s="21">
        <v>3</v>
      </c>
      <c r="Q965" s="6">
        <v>2400</v>
      </c>
      <c r="R965" s="9">
        <v>44826</v>
      </c>
      <c r="S965" s="6">
        <v>1080</v>
      </c>
      <c r="T965" s="6">
        <v>3574</v>
      </c>
      <c r="U965" s="6">
        <v>140</v>
      </c>
      <c r="V965" s="21" t="s">
        <v>29</v>
      </c>
      <c r="W965" s="6">
        <v>0</v>
      </c>
      <c r="X965" s="2" t="s">
        <v>3182</v>
      </c>
      <c r="Y965" s="82" t="str" cm="1">
        <f t="array" ref="Y965">_xlfn.IFS(Table1[[#This Row],[Duration in Seconds]]&lt;120,"Very short",Table1[[#This Row],[Duration in Seconds]]&lt;360,"Short",Table1[[#This Row],[Duration in Seconds]]&lt;600,"Medium",Table1[[#This Row],[Duration in Seconds]]&lt;1800,"Long",Table1[[#This Row],[Duration in Seconds]]&gt;1800,"Very Long")</f>
        <v>Short</v>
      </c>
    </row>
    <row r="966" spans="1:25" s="41" customFormat="1" x14ac:dyDescent="0.3">
      <c r="A966" s="18" t="s">
        <v>779</v>
      </c>
      <c r="B966" s="56">
        <v>47315</v>
      </c>
      <c r="C966" s="21" t="s">
        <v>780</v>
      </c>
      <c r="D966" t="s">
        <v>777</v>
      </c>
      <c r="E966" s="21" t="s">
        <v>778</v>
      </c>
      <c r="F966" s="21" t="s">
        <v>54</v>
      </c>
      <c r="G966" s="6">
        <v>41000000</v>
      </c>
      <c r="H966" s="6">
        <v>1704720633</v>
      </c>
      <c r="I966" s="15">
        <v>1.4583333395421505E-3</v>
      </c>
      <c r="J966" s="45">
        <v>126.0000005364418</v>
      </c>
      <c r="K966" s="9">
        <v>44811</v>
      </c>
      <c r="L966" s="6">
        <v>2000</v>
      </c>
      <c r="M966" s="21" t="s">
        <v>27</v>
      </c>
      <c r="N966" s="21" t="s">
        <v>625</v>
      </c>
      <c r="O966" s="21" t="s">
        <v>28</v>
      </c>
      <c r="P966" s="21">
        <v>2</v>
      </c>
      <c r="Q966" s="6">
        <v>207</v>
      </c>
      <c r="R966" s="9">
        <v>44825</v>
      </c>
      <c r="S966" s="6">
        <v>1080</v>
      </c>
      <c r="T966" s="6">
        <v>3574</v>
      </c>
      <c r="U966" s="6">
        <v>140</v>
      </c>
      <c r="V966" s="21" t="s">
        <v>29</v>
      </c>
      <c r="W966" s="6">
        <v>0</v>
      </c>
      <c r="X966" s="2" t="s">
        <v>3182</v>
      </c>
      <c r="Y966" s="82" t="str" cm="1">
        <f t="array" ref="Y966">_xlfn.IFS(Table1[[#This Row],[Duration in Seconds]]&lt;120,"Very short",Table1[[#This Row],[Duration in Seconds]]&lt;360,"Short",Table1[[#This Row],[Duration in Seconds]]&lt;600,"Medium",Table1[[#This Row],[Duration in Seconds]]&lt;1800,"Long",Table1[[#This Row],[Duration in Seconds]]&gt;1800,"Very Long")</f>
        <v>Short</v>
      </c>
    </row>
    <row r="967" spans="1:25" s="41" customFormat="1" x14ac:dyDescent="0.3">
      <c r="A967" s="18" t="s">
        <v>781</v>
      </c>
      <c r="B967" s="56" t="s">
        <v>3211</v>
      </c>
      <c r="C967" s="21" t="s">
        <v>782</v>
      </c>
      <c r="D967" t="s">
        <v>777</v>
      </c>
      <c r="E967" s="21" t="s">
        <v>778</v>
      </c>
      <c r="F967" s="21" t="s">
        <v>54</v>
      </c>
      <c r="G967" s="6">
        <v>41000000</v>
      </c>
      <c r="H967" s="6">
        <v>1704720633</v>
      </c>
      <c r="I967" s="15">
        <v>1.7708333325572312E-3</v>
      </c>
      <c r="J967" s="45">
        <v>152.99999993294477</v>
      </c>
      <c r="K967" s="9">
        <v>44797</v>
      </c>
      <c r="L967" s="6">
        <v>15000</v>
      </c>
      <c r="M967" s="21" t="s">
        <v>27</v>
      </c>
      <c r="N967" s="21" t="s">
        <v>625</v>
      </c>
      <c r="O967" s="21" t="s">
        <v>28</v>
      </c>
      <c r="P967" s="21">
        <v>3</v>
      </c>
      <c r="Q967" s="6">
        <v>1100</v>
      </c>
      <c r="R967" s="9">
        <v>44825</v>
      </c>
      <c r="S967" s="6">
        <v>1080</v>
      </c>
      <c r="T967" s="6">
        <v>3574</v>
      </c>
      <c r="U967" s="6">
        <v>140</v>
      </c>
      <c r="V967" s="21" t="s">
        <v>29</v>
      </c>
      <c r="W967" s="6">
        <v>0</v>
      </c>
      <c r="X967" s="2" t="s">
        <v>3182</v>
      </c>
      <c r="Y967" s="82" t="str" cm="1">
        <f t="array" ref="Y967">_xlfn.IFS(Table1[[#This Row],[Duration in Seconds]]&lt;120,"Very short",Table1[[#This Row],[Duration in Seconds]]&lt;360,"Short",Table1[[#This Row],[Duration in Seconds]]&lt;600,"Medium",Table1[[#This Row],[Duration in Seconds]]&lt;1800,"Long",Table1[[#This Row],[Duration in Seconds]]&gt;1800,"Very Long")</f>
        <v>Short</v>
      </c>
    </row>
    <row r="968" spans="1:25" s="41" customFormat="1" x14ac:dyDescent="0.3">
      <c r="A968" s="18" t="s">
        <v>783</v>
      </c>
      <c r="B968" s="56" t="s">
        <v>3212</v>
      </c>
      <c r="C968" s="21" t="s">
        <v>784</v>
      </c>
      <c r="D968" t="s">
        <v>785</v>
      </c>
      <c r="E968" s="21" t="s">
        <v>324</v>
      </c>
      <c r="F968" s="21" t="s">
        <v>26</v>
      </c>
      <c r="G968" s="6">
        <v>8680000</v>
      </c>
      <c r="H968" s="6">
        <v>1100982120</v>
      </c>
      <c r="I968" s="15">
        <v>1.4259259245591238E-2</v>
      </c>
      <c r="J968" s="45">
        <v>1231.999998819083</v>
      </c>
      <c r="K968" s="9">
        <v>44592</v>
      </c>
      <c r="L968" s="6">
        <v>345000</v>
      </c>
      <c r="M968" s="21" t="s">
        <v>73</v>
      </c>
      <c r="N968" s="21" t="s">
        <v>28</v>
      </c>
      <c r="O968" s="21" t="s">
        <v>28</v>
      </c>
      <c r="P968" s="21">
        <v>0</v>
      </c>
      <c r="Q968" s="6">
        <v>12188</v>
      </c>
      <c r="R968" s="9">
        <v>44825</v>
      </c>
      <c r="S968" s="6">
        <v>1080</v>
      </c>
      <c r="T968" s="6">
        <v>487</v>
      </c>
      <c r="U968" s="6">
        <v>23</v>
      </c>
      <c r="V968" s="21" t="s">
        <v>29</v>
      </c>
      <c r="W968" s="6">
        <v>1</v>
      </c>
      <c r="X968" s="2" t="s">
        <v>3182</v>
      </c>
      <c r="Y968" s="82" t="str" cm="1">
        <f t="array" ref="Y968">_xlfn.IFS(Table1[[#This Row],[Duration in Seconds]]&lt;120,"Very short",Table1[[#This Row],[Duration in Seconds]]&lt;360,"Short",Table1[[#This Row],[Duration in Seconds]]&lt;600,"Medium",Table1[[#This Row],[Duration in Seconds]]&lt;1800,"Long",Table1[[#This Row],[Duration in Seconds]]&gt;1800,"Very Long")</f>
        <v>Long</v>
      </c>
    </row>
    <row r="969" spans="1:25" s="41" customFormat="1" x14ac:dyDescent="0.3">
      <c r="A969" s="18" t="s">
        <v>786</v>
      </c>
      <c r="B969" s="56" t="s">
        <v>3213</v>
      </c>
      <c r="C969" s="21" t="s">
        <v>787</v>
      </c>
      <c r="D969" t="s">
        <v>788</v>
      </c>
      <c r="E969" s="21" t="s">
        <v>789</v>
      </c>
      <c r="F969" s="21" t="s">
        <v>54</v>
      </c>
      <c r="G969" s="6">
        <v>30300000</v>
      </c>
      <c r="H969" s="6">
        <v>25216557237</v>
      </c>
      <c r="I969" s="15">
        <v>2.5578703789506108E-3</v>
      </c>
      <c r="J969" s="45">
        <v>221.00000074133277</v>
      </c>
      <c r="K969" s="9">
        <v>44559</v>
      </c>
      <c r="L969" s="6">
        <v>4100000</v>
      </c>
      <c r="M969" s="21" t="s">
        <v>27</v>
      </c>
      <c r="N969" s="21" t="s">
        <v>625</v>
      </c>
      <c r="O969" s="21" t="s">
        <v>28</v>
      </c>
      <c r="P969" s="21">
        <v>1</v>
      </c>
      <c r="Q969" s="6">
        <v>196433</v>
      </c>
      <c r="R969" s="9">
        <v>44826</v>
      </c>
      <c r="S969" s="6">
        <v>1080</v>
      </c>
      <c r="T969" s="6">
        <v>1812</v>
      </c>
      <c r="U969" s="6">
        <v>43</v>
      </c>
      <c r="V969" s="21" t="s">
        <v>29</v>
      </c>
      <c r="W969" s="6">
        <v>2</v>
      </c>
      <c r="X969" s="2" t="s">
        <v>3182</v>
      </c>
      <c r="Y969" s="82" t="str" cm="1">
        <f t="array" ref="Y969">_xlfn.IFS(Table1[[#This Row],[Duration in Seconds]]&lt;120,"Very short",Table1[[#This Row],[Duration in Seconds]]&lt;360,"Short",Table1[[#This Row],[Duration in Seconds]]&lt;600,"Medium",Table1[[#This Row],[Duration in Seconds]]&lt;1800,"Long",Table1[[#This Row],[Duration in Seconds]]&gt;1800,"Very Long")</f>
        <v>Short</v>
      </c>
    </row>
    <row r="970" spans="1:25" s="41" customFormat="1" x14ac:dyDescent="0.3">
      <c r="A970" s="18" t="s">
        <v>790</v>
      </c>
      <c r="B970" s="56" t="s">
        <v>3214</v>
      </c>
      <c r="C970" s="21" t="s">
        <v>791</v>
      </c>
      <c r="D970" t="s">
        <v>788</v>
      </c>
      <c r="E970" s="21" t="s">
        <v>789</v>
      </c>
      <c r="F970" s="21" t="s">
        <v>54</v>
      </c>
      <c r="G970" s="6">
        <v>30300000</v>
      </c>
      <c r="H970" s="6">
        <v>25216557237</v>
      </c>
      <c r="I970" s="15">
        <v>2.3032407334540039E-3</v>
      </c>
      <c r="J970" s="45">
        <v>198.99999937042594</v>
      </c>
      <c r="K970" s="9">
        <v>44820</v>
      </c>
      <c r="L970" s="6">
        <v>3100</v>
      </c>
      <c r="M970" s="21" t="s">
        <v>27</v>
      </c>
      <c r="N970" s="21" t="s">
        <v>625</v>
      </c>
      <c r="O970" s="21" t="s">
        <v>28</v>
      </c>
      <c r="P970" s="21">
        <v>2</v>
      </c>
      <c r="Q970" s="6" t="s">
        <v>54</v>
      </c>
      <c r="R970" s="9" t="s">
        <v>54</v>
      </c>
      <c r="S970" s="6">
        <v>1080</v>
      </c>
      <c r="T970" s="6">
        <v>1812</v>
      </c>
      <c r="U970" s="6">
        <v>43</v>
      </c>
      <c r="V970" s="21" t="s">
        <v>29</v>
      </c>
      <c r="W970" s="6">
        <v>2</v>
      </c>
      <c r="X970" s="2" t="s">
        <v>3182</v>
      </c>
      <c r="Y970" s="82" t="str" cm="1">
        <f t="array" ref="Y970">_xlfn.IFS(Table1[[#This Row],[Duration in Seconds]]&lt;120,"Very short",Table1[[#This Row],[Duration in Seconds]]&lt;360,"Short",Table1[[#This Row],[Duration in Seconds]]&lt;600,"Medium",Table1[[#This Row],[Duration in Seconds]]&lt;1800,"Long",Table1[[#This Row],[Duration in Seconds]]&gt;1800,"Very Long")</f>
        <v>Short</v>
      </c>
    </row>
    <row r="971" spans="1:25" s="41" customFormat="1" x14ac:dyDescent="0.3">
      <c r="A971" s="18" t="s">
        <v>792</v>
      </c>
      <c r="B971" s="56" t="s">
        <v>3215</v>
      </c>
      <c r="C971" s="21" t="s">
        <v>793</v>
      </c>
      <c r="D971" t="s">
        <v>788</v>
      </c>
      <c r="E971" s="21" t="s">
        <v>789</v>
      </c>
      <c r="F971" s="21" t="s">
        <v>54</v>
      </c>
      <c r="G971" s="6">
        <v>30300000</v>
      </c>
      <c r="H971" s="6">
        <v>25216557237</v>
      </c>
      <c r="I971" s="15">
        <v>2.0486111170612276E-3</v>
      </c>
      <c r="J971" s="45">
        <v>177.00000051409006</v>
      </c>
      <c r="K971" s="9">
        <v>44797</v>
      </c>
      <c r="L971" s="6">
        <v>17000</v>
      </c>
      <c r="M971" s="21" t="s">
        <v>27</v>
      </c>
      <c r="N971" s="21" t="s">
        <v>625</v>
      </c>
      <c r="O971" s="21" t="s">
        <v>28</v>
      </c>
      <c r="P971" s="21">
        <v>1</v>
      </c>
      <c r="Q971" s="6">
        <v>1489</v>
      </c>
      <c r="R971" s="9">
        <v>44826</v>
      </c>
      <c r="S971" s="6">
        <v>1080</v>
      </c>
      <c r="T971" s="6">
        <v>1812</v>
      </c>
      <c r="U971" s="6">
        <v>43</v>
      </c>
      <c r="V971" s="21" t="s">
        <v>29</v>
      </c>
      <c r="W971" s="6">
        <v>2</v>
      </c>
      <c r="X971" s="2" t="s">
        <v>3182</v>
      </c>
      <c r="Y971" s="82" t="str" cm="1">
        <f t="array" ref="Y971">_xlfn.IFS(Table1[[#This Row],[Duration in Seconds]]&lt;120,"Very short",Table1[[#This Row],[Duration in Seconds]]&lt;360,"Short",Table1[[#This Row],[Duration in Seconds]]&lt;600,"Medium",Table1[[#This Row],[Duration in Seconds]]&lt;1800,"Long",Table1[[#This Row],[Duration in Seconds]]&gt;1800,"Very Long")</f>
        <v>Short</v>
      </c>
    </row>
    <row r="972" spans="1:25" s="41" customFormat="1" x14ac:dyDescent="0.3">
      <c r="A972" s="18" t="s">
        <v>794</v>
      </c>
      <c r="B972" s="56" t="s">
        <v>3216</v>
      </c>
      <c r="C972" s="21" t="s">
        <v>795</v>
      </c>
      <c r="D972" t="s">
        <v>796</v>
      </c>
      <c r="E972" s="21" t="s">
        <v>797</v>
      </c>
      <c r="F972" s="21" t="s">
        <v>54</v>
      </c>
      <c r="G972" s="6">
        <v>14300000</v>
      </c>
      <c r="H972" s="6">
        <v>403300344</v>
      </c>
      <c r="I972" s="15">
        <v>2.6388888945803046E-3</v>
      </c>
      <c r="J972" s="45">
        <v>228.00000049173832</v>
      </c>
      <c r="K972" s="9">
        <v>44798</v>
      </c>
      <c r="L972" s="6">
        <v>60000</v>
      </c>
      <c r="M972" s="21" t="s">
        <v>27</v>
      </c>
      <c r="N972" s="21" t="s">
        <v>28</v>
      </c>
      <c r="O972" s="21" t="s">
        <v>28</v>
      </c>
      <c r="P972" s="21">
        <v>0</v>
      </c>
      <c r="Q972" s="6">
        <v>3200</v>
      </c>
      <c r="R972" s="9">
        <v>44826</v>
      </c>
      <c r="S972" s="6">
        <v>1080</v>
      </c>
      <c r="T972" s="6">
        <v>1099</v>
      </c>
      <c r="U972" s="6">
        <v>90</v>
      </c>
      <c r="V972" s="21" t="s">
        <v>28</v>
      </c>
      <c r="W972" s="6">
        <v>8</v>
      </c>
      <c r="X972" s="2" t="s">
        <v>3182</v>
      </c>
      <c r="Y972" s="82" t="str" cm="1">
        <f t="array" ref="Y972">_xlfn.IFS(Table1[[#This Row],[Duration in Seconds]]&lt;120,"Very short",Table1[[#This Row],[Duration in Seconds]]&lt;360,"Short",Table1[[#This Row],[Duration in Seconds]]&lt;600,"Medium",Table1[[#This Row],[Duration in Seconds]]&lt;1800,"Long",Table1[[#This Row],[Duration in Seconds]]&gt;1800,"Very Long")</f>
        <v>Short</v>
      </c>
    </row>
    <row r="973" spans="1:25" s="41" customFormat="1" x14ac:dyDescent="0.3">
      <c r="A973" s="18" t="s">
        <v>798</v>
      </c>
      <c r="B973" s="56" t="s">
        <v>3217</v>
      </c>
      <c r="C973" s="21" t="s">
        <v>799</v>
      </c>
      <c r="D973" t="s">
        <v>796</v>
      </c>
      <c r="E973" s="21" t="s">
        <v>797</v>
      </c>
      <c r="F973" s="21" t="s">
        <v>54</v>
      </c>
      <c r="G973" s="6">
        <v>14300000</v>
      </c>
      <c r="H973" s="6">
        <v>403300344</v>
      </c>
      <c r="I973" s="15">
        <v>2.8703703719656914E-3</v>
      </c>
      <c r="J973" s="45">
        <v>248.00000013783574</v>
      </c>
      <c r="K973" s="9">
        <v>44505</v>
      </c>
      <c r="L973" s="6">
        <v>74000</v>
      </c>
      <c r="M973" s="21" t="s">
        <v>27</v>
      </c>
      <c r="N973" s="21" t="s">
        <v>28</v>
      </c>
      <c r="O973" s="21" t="s">
        <v>28</v>
      </c>
      <c r="P973" s="21">
        <v>3</v>
      </c>
      <c r="Q973" s="6">
        <v>3300</v>
      </c>
      <c r="R973" s="9">
        <v>44819</v>
      </c>
      <c r="S973" s="6">
        <v>1080</v>
      </c>
      <c r="T973" s="6">
        <v>1099</v>
      </c>
      <c r="U973" s="6">
        <v>90</v>
      </c>
      <c r="V973" s="21" t="s">
        <v>29</v>
      </c>
      <c r="W973" s="6">
        <v>9</v>
      </c>
      <c r="X973" s="2" t="s">
        <v>3182</v>
      </c>
      <c r="Y973" s="82" t="str" cm="1">
        <f t="array" ref="Y973">_xlfn.IFS(Table1[[#This Row],[Duration in Seconds]]&lt;120,"Very short",Table1[[#This Row],[Duration in Seconds]]&lt;360,"Short",Table1[[#This Row],[Duration in Seconds]]&lt;600,"Medium",Table1[[#This Row],[Duration in Seconds]]&lt;1800,"Long",Table1[[#This Row],[Duration in Seconds]]&gt;1800,"Very Long")</f>
        <v>Short</v>
      </c>
    </row>
    <row r="974" spans="1:25" s="41" customFormat="1" x14ac:dyDescent="0.3">
      <c r="A974" s="18" t="s">
        <v>800</v>
      </c>
      <c r="B974" s="56" t="s">
        <v>3218</v>
      </c>
      <c r="C974" s="21" t="s">
        <v>801</v>
      </c>
      <c r="D974" t="s">
        <v>802</v>
      </c>
      <c r="E974" s="21" t="s">
        <v>803</v>
      </c>
      <c r="F974" s="21" t="s">
        <v>54</v>
      </c>
      <c r="G974" s="6">
        <v>4320000</v>
      </c>
      <c r="H974" s="6">
        <v>708836991</v>
      </c>
      <c r="I974" s="15">
        <v>2.9456018528435379E-2</v>
      </c>
      <c r="J974" s="45">
        <v>2545.0000008568168</v>
      </c>
      <c r="K974" s="9">
        <v>44818</v>
      </c>
      <c r="L974" s="6">
        <v>1900</v>
      </c>
      <c r="M974" s="21" t="s">
        <v>27</v>
      </c>
      <c r="N974" s="21" t="s">
        <v>28</v>
      </c>
      <c r="O974" s="21" t="s">
        <v>28</v>
      </c>
      <c r="P974" s="21">
        <v>3</v>
      </c>
      <c r="Q974" s="6">
        <v>585</v>
      </c>
      <c r="R974" s="9">
        <v>44825</v>
      </c>
      <c r="S974" s="6">
        <v>1080</v>
      </c>
      <c r="T974" s="6">
        <v>857</v>
      </c>
      <c r="U974" s="6">
        <v>22</v>
      </c>
      <c r="V974" s="21" t="s">
        <v>29</v>
      </c>
      <c r="W974" s="6">
        <v>0</v>
      </c>
      <c r="X974" s="2" t="s">
        <v>3182</v>
      </c>
      <c r="Y974" s="82" t="str" cm="1">
        <f t="array" ref="Y974">_xlfn.IFS(Table1[[#This Row],[Duration in Seconds]]&lt;120,"Very short",Table1[[#This Row],[Duration in Seconds]]&lt;360,"Short",Table1[[#This Row],[Duration in Seconds]]&lt;600,"Medium",Table1[[#This Row],[Duration in Seconds]]&lt;1800,"Long",Table1[[#This Row],[Duration in Seconds]]&gt;1800,"Very Long")</f>
        <v>Very Long</v>
      </c>
    </row>
    <row r="975" spans="1:25" s="41" customFormat="1" x14ac:dyDescent="0.3">
      <c r="A975" s="18" t="s">
        <v>804</v>
      </c>
      <c r="B975" s="56" t="s">
        <v>3219</v>
      </c>
      <c r="C975" s="21" t="s">
        <v>805</v>
      </c>
      <c r="D975" t="s">
        <v>802</v>
      </c>
      <c r="E975" s="21" t="s">
        <v>803</v>
      </c>
      <c r="F975" s="21" t="s">
        <v>54</v>
      </c>
      <c r="G975" s="6">
        <v>4320000</v>
      </c>
      <c r="H975" s="6">
        <v>708836991</v>
      </c>
      <c r="I975" s="15">
        <v>2.9467592597939074E-2</v>
      </c>
      <c r="J975" s="45">
        <v>2546.000000461936</v>
      </c>
      <c r="K975" s="9">
        <v>44797</v>
      </c>
      <c r="L975" s="6">
        <v>11000</v>
      </c>
      <c r="M975" s="21" t="s">
        <v>27</v>
      </c>
      <c r="N975" s="21" t="s">
        <v>28</v>
      </c>
      <c r="O975" s="21" t="s">
        <v>28</v>
      </c>
      <c r="P975" s="21">
        <v>3</v>
      </c>
      <c r="Q975" s="6">
        <v>3022</v>
      </c>
      <c r="R975" s="9">
        <v>44825</v>
      </c>
      <c r="S975" s="6">
        <v>1080</v>
      </c>
      <c r="T975" s="6">
        <v>857</v>
      </c>
      <c r="U975" s="6">
        <v>22</v>
      </c>
      <c r="V975" s="21" t="s">
        <v>29</v>
      </c>
      <c r="W975" s="6">
        <v>0</v>
      </c>
      <c r="X975" s="2" t="s">
        <v>3182</v>
      </c>
      <c r="Y975" s="82" t="str" cm="1">
        <f t="array" ref="Y975">_xlfn.IFS(Table1[[#This Row],[Duration in Seconds]]&lt;120,"Very short",Table1[[#This Row],[Duration in Seconds]]&lt;360,"Short",Table1[[#This Row],[Duration in Seconds]]&lt;600,"Medium",Table1[[#This Row],[Duration in Seconds]]&lt;1800,"Long",Table1[[#This Row],[Duration in Seconds]]&gt;1800,"Very Long")</f>
        <v>Very Long</v>
      </c>
    </row>
    <row r="976" spans="1:25" s="41" customFormat="1" x14ac:dyDescent="0.3">
      <c r="A976" s="18" t="s">
        <v>806</v>
      </c>
      <c r="B976" s="56" t="s">
        <v>3220</v>
      </c>
      <c r="C976" s="21" t="s">
        <v>3162</v>
      </c>
      <c r="D976" t="s">
        <v>802</v>
      </c>
      <c r="E976" s="21" t="s">
        <v>803</v>
      </c>
      <c r="F976" s="21" t="s">
        <v>54</v>
      </c>
      <c r="G976" s="6">
        <v>4320000</v>
      </c>
      <c r="H976" s="6">
        <v>708836991</v>
      </c>
      <c r="I976" s="15">
        <v>2.9513888875953853E-2</v>
      </c>
      <c r="J976" s="45">
        <v>2549.9999988824129</v>
      </c>
      <c r="K976" s="9">
        <v>42921</v>
      </c>
      <c r="L976" s="6">
        <v>79000</v>
      </c>
      <c r="M976" s="21" t="s">
        <v>27</v>
      </c>
      <c r="N976" s="21" t="s">
        <v>28</v>
      </c>
      <c r="O976" s="21" t="s">
        <v>28</v>
      </c>
      <c r="P976" s="21">
        <v>0</v>
      </c>
      <c r="Q976" s="6">
        <v>7987</v>
      </c>
      <c r="R976" s="9">
        <v>44826</v>
      </c>
      <c r="S976" s="6">
        <v>1080</v>
      </c>
      <c r="T976" s="6">
        <v>857</v>
      </c>
      <c r="U976" s="6">
        <v>22</v>
      </c>
      <c r="V976" s="21" t="s">
        <v>29</v>
      </c>
      <c r="W976" s="6">
        <v>0</v>
      </c>
      <c r="X976" s="2" t="s">
        <v>3182</v>
      </c>
      <c r="Y976" s="82" t="str" cm="1">
        <f t="array" ref="Y976">_xlfn.IFS(Table1[[#This Row],[Duration in Seconds]]&lt;120,"Very short",Table1[[#This Row],[Duration in Seconds]]&lt;360,"Short",Table1[[#This Row],[Duration in Seconds]]&lt;600,"Medium",Table1[[#This Row],[Duration in Seconds]]&lt;1800,"Long",Table1[[#This Row],[Duration in Seconds]]&gt;1800,"Very Long")</f>
        <v>Very Long</v>
      </c>
    </row>
    <row r="977" spans="1:25" s="41" customFormat="1" x14ac:dyDescent="0.3">
      <c r="A977" s="18" t="s">
        <v>808</v>
      </c>
      <c r="B977" s="56" t="s">
        <v>3221</v>
      </c>
      <c r="C977" s="21" t="s">
        <v>809</v>
      </c>
      <c r="D977" t="s">
        <v>810</v>
      </c>
      <c r="E977" s="21" t="s">
        <v>811</v>
      </c>
      <c r="F977" s="21" t="s">
        <v>26</v>
      </c>
      <c r="G977" s="6">
        <v>52400000</v>
      </c>
      <c r="H977" s="6">
        <v>28173317993</v>
      </c>
      <c r="I977" s="15">
        <v>3.2291666720993817E-3</v>
      </c>
      <c r="J977" s="45">
        <v>279.00000046938658</v>
      </c>
      <c r="K977" s="9">
        <v>43048</v>
      </c>
      <c r="L977" s="6">
        <v>18000000</v>
      </c>
      <c r="M977" s="21" t="s">
        <v>27</v>
      </c>
      <c r="N977" s="21" t="s">
        <v>29</v>
      </c>
      <c r="O977" s="21" t="s">
        <v>28</v>
      </c>
      <c r="P977" s="21">
        <v>3</v>
      </c>
      <c r="Q977" s="6">
        <v>476983</v>
      </c>
      <c r="R977" s="9">
        <v>44825</v>
      </c>
      <c r="S977" s="6">
        <v>2160</v>
      </c>
      <c r="T977" s="6">
        <v>257</v>
      </c>
      <c r="U977" s="6">
        <v>30</v>
      </c>
      <c r="V977" s="21" t="s">
        <v>29</v>
      </c>
      <c r="W977" s="6">
        <v>0</v>
      </c>
      <c r="X977" s="2" t="s">
        <v>3182</v>
      </c>
      <c r="Y977" s="82" t="str" cm="1">
        <f t="array" ref="Y977">_xlfn.IFS(Table1[[#This Row],[Duration in Seconds]]&lt;120,"Very short",Table1[[#This Row],[Duration in Seconds]]&lt;360,"Short",Table1[[#This Row],[Duration in Seconds]]&lt;600,"Medium",Table1[[#This Row],[Duration in Seconds]]&lt;1800,"Long",Table1[[#This Row],[Duration in Seconds]]&gt;1800,"Very Long")</f>
        <v>Short</v>
      </c>
    </row>
    <row r="978" spans="1:25" s="41" customFormat="1" x14ac:dyDescent="0.3">
      <c r="A978" s="18" t="s">
        <v>812</v>
      </c>
      <c r="B978" s="56" t="s">
        <v>3222</v>
      </c>
      <c r="C978" s="21" t="s">
        <v>813</v>
      </c>
      <c r="D978" t="s">
        <v>814</v>
      </c>
      <c r="E978" s="21" t="s">
        <v>815</v>
      </c>
      <c r="F978" s="21" t="s">
        <v>54</v>
      </c>
      <c r="G978" s="6">
        <v>305200000</v>
      </c>
      <c r="H978" s="6">
        <v>339614261</v>
      </c>
      <c r="I978" s="15">
        <v>1.932870369637385E-2</v>
      </c>
      <c r="J978" s="45">
        <v>1669.9999993667006</v>
      </c>
      <c r="K978" s="9">
        <v>43742</v>
      </c>
      <c r="L978" s="6">
        <v>33000</v>
      </c>
      <c r="M978" s="21" t="s">
        <v>27</v>
      </c>
      <c r="N978" s="21" t="s">
        <v>28</v>
      </c>
      <c r="O978" s="21" t="s">
        <v>28</v>
      </c>
      <c r="P978" s="21">
        <v>0</v>
      </c>
      <c r="Q978" s="6">
        <v>352</v>
      </c>
      <c r="R978" s="9">
        <v>44827</v>
      </c>
      <c r="S978" s="6">
        <v>1080</v>
      </c>
      <c r="T978" s="6">
        <v>7475</v>
      </c>
      <c r="U978" s="6">
        <v>105</v>
      </c>
      <c r="V978" s="21" t="s">
        <v>29</v>
      </c>
      <c r="W978" s="6">
        <v>62</v>
      </c>
      <c r="X978" s="2" t="s">
        <v>3182</v>
      </c>
      <c r="Y978" s="82" t="str" cm="1">
        <f t="array" ref="Y978">_xlfn.IFS(Table1[[#This Row],[Duration in Seconds]]&lt;120,"Very short",Table1[[#This Row],[Duration in Seconds]]&lt;360,"Short",Table1[[#This Row],[Duration in Seconds]]&lt;600,"Medium",Table1[[#This Row],[Duration in Seconds]]&lt;1800,"Long",Table1[[#This Row],[Duration in Seconds]]&gt;1800,"Very Long")</f>
        <v>Long</v>
      </c>
    </row>
    <row r="979" spans="1:25" s="41" customFormat="1" x14ac:dyDescent="0.3">
      <c r="A979" s="18" t="s">
        <v>816</v>
      </c>
      <c r="B979" s="56" t="s">
        <v>3223</v>
      </c>
      <c r="C979" s="21" t="s">
        <v>817</v>
      </c>
      <c r="D979" t="s">
        <v>818</v>
      </c>
      <c r="E979" s="21" t="s">
        <v>819</v>
      </c>
      <c r="F979" s="21" t="s">
        <v>26</v>
      </c>
      <c r="G979" s="6">
        <v>27200000</v>
      </c>
      <c r="H979" s="6">
        <v>447952948</v>
      </c>
      <c r="I979" s="15">
        <v>1.1527777765877545E-2</v>
      </c>
      <c r="J979" s="45">
        <v>995.99999897181988</v>
      </c>
      <c r="K979" s="9">
        <v>44691</v>
      </c>
      <c r="L979" s="6">
        <v>111000</v>
      </c>
      <c r="M979" s="21" t="s">
        <v>27</v>
      </c>
      <c r="N979" s="21" t="s">
        <v>625</v>
      </c>
      <c r="O979" s="21" t="s">
        <v>28</v>
      </c>
      <c r="P979" s="21">
        <v>0</v>
      </c>
      <c r="Q979" s="6">
        <v>3868</v>
      </c>
      <c r="R979" s="9">
        <v>44827</v>
      </c>
      <c r="S979" s="6">
        <v>2160</v>
      </c>
      <c r="T979" s="6">
        <v>197</v>
      </c>
      <c r="U979" s="6">
        <v>13</v>
      </c>
      <c r="V979" s="21" t="s">
        <v>29</v>
      </c>
      <c r="W979" s="6">
        <v>0</v>
      </c>
      <c r="X979" s="2" t="s">
        <v>3182</v>
      </c>
      <c r="Y979" s="82" t="str" cm="1">
        <f t="array" ref="Y979">_xlfn.IFS(Table1[[#This Row],[Duration in Seconds]]&lt;120,"Very short",Table1[[#This Row],[Duration in Seconds]]&lt;360,"Short",Table1[[#This Row],[Duration in Seconds]]&lt;600,"Medium",Table1[[#This Row],[Duration in Seconds]]&lt;1800,"Long",Table1[[#This Row],[Duration in Seconds]]&gt;1800,"Very Long")</f>
        <v>Long</v>
      </c>
    </row>
    <row r="980" spans="1:25" s="41" customFormat="1" x14ac:dyDescent="0.3">
      <c r="A980" s="18" t="s">
        <v>820</v>
      </c>
      <c r="B980" s="56" t="s">
        <v>3224</v>
      </c>
      <c r="C980" s="21" t="s">
        <v>821</v>
      </c>
      <c r="D980" t="s">
        <v>818</v>
      </c>
      <c r="E980" s="21" t="s">
        <v>819</v>
      </c>
      <c r="F980" s="21" t="s">
        <v>26</v>
      </c>
      <c r="G980" s="6">
        <v>27200000</v>
      </c>
      <c r="H980" s="6">
        <v>447952948</v>
      </c>
      <c r="I980" s="15">
        <v>1.0613425925839692E-2</v>
      </c>
      <c r="J980" s="45">
        <v>916.99999999254942</v>
      </c>
      <c r="K980" s="9">
        <v>44824</v>
      </c>
      <c r="L980" s="6">
        <v>15000</v>
      </c>
      <c r="M980" s="21" t="s">
        <v>27</v>
      </c>
      <c r="N980" s="21" t="s">
        <v>625</v>
      </c>
      <c r="O980" s="21" t="s">
        <v>28</v>
      </c>
      <c r="P980" s="21">
        <v>0</v>
      </c>
      <c r="Q980" s="6">
        <v>1087</v>
      </c>
      <c r="R980" s="9">
        <v>44827</v>
      </c>
      <c r="S980" s="6">
        <v>2160</v>
      </c>
      <c r="T980" s="6">
        <v>197</v>
      </c>
      <c r="U980" s="6">
        <v>13</v>
      </c>
      <c r="V980" s="21" t="s">
        <v>29</v>
      </c>
      <c r="W980" s="6">
        <v>0</v>
      </c>
      <c r="X980" s="2" t="s">
        <v>3182</v>
      </c>
      <c r="Y980" s="82" t="str" cm="1">
        <f t="array" ref="Y980">_xlfn.IFS(Table1[[#This Row],[Duration in Seconds]]&lt;120,"Very short",Table1[[#This Row],[Duration in Seconds]]&lt;360,"Short",Table1[[#This Row],[Duration in Seconds]]&lt;600,"Medium",Table1[[#This Row],[Duration in Seconds]]&lt;1800,"Long",Table1[[#This Row],[Duration in Seconds]]&gt;1800,"Very Long")</f>
        <v>Long</v>
      </c>
    </row>
    <row r="981" spans="1:25" s="41" customFormat="1" x14ac:dyDescent="0.3">
      <c r="A981" s="18" t="s">
        <v>822</v>
      </c>
      <c r="B981" s="56" t="s">
        <v>3225</v>
      </c>
      <c r="C981" s="21" t="s">
        <v>823</v>
      </c>
      <c r="D981" t="s">
        <v>818</v>
      </c>
      <c r="E981" s="21" t="s">
        <v>819</v>
      </c>
      <c r="F981" s="21" t="s">
        <v>26</v>
      </c>
      <c r="G981" s="6">
        <v>27200000</v>
      </c>
      <c r="H981" s="6">
        <v>447952948</v>
      </c>
      <c r="I981" s="15">
        <v>1.2187499989522621E-2</v>
      </c>
      <c r="J981" s="45">
        <v>1052.9999990947545</v>
      </c>
      <c r="K981" s="9">
        <v>44558</v>
      </c>
      <c r="L981" s="6">
        <v>429000</v>
      </c>
      <c r="M981" s="21" t="s">
        <v>27</v>
      </c>
      <c r="N981" s="21" t="s">
        <v>625</v>
      </c>
      <c r="O981" s="21" t="s">
        <v>28</v>
      </c>
      <c r="P981" s="21">
        <v>0</v>
      </c>
      <c r="Q981" s="6">
        <v>13909</v>
      </c>
      <c r="R981" s="9">
        <v>44827</v>
      </c>
      <c r="S981" s="6">
        <v>2160</v>
      </c>
      <c r="T981" s="6">
        <v>197</v>
      </c>
      <c r="U981" s="6">
        <v>13</v>
      </c>
      <c r="V981" s="21" t="s">
        <v>29</v>
      </c>
      <c r="W981" s="6">
        <v>0</v>
      </c>
      <c r="X981" s="2" t="s">
        <v>3182</v>
      </c>
      <c r="Y981" s="82" t="str" cm="1">
        <f t="array" ref="Y981">_xlfn.IFS(Table1[[#This Row],[Duration in Seconds]]&lt;120,"Very short",Table1[[#This Row],[Duration in Seconds]]&lt;360,"Short",Table1[[#This Row],[Duration in Seconds]]&lt;600,"Medium",Table1[[#This Row],[Duration in Seconds]]&lt;1800,"Long",Table1[[#This Row],[Duration in Seconds]]&gt;1800,"Very Long")</f>
        <v>Long</v>
      </c>
    </row>
    <row r="982" spans="1:25" s="41" customFormat="1" x14ac:dyDescent="0.3">
      <c r="A982" s="18" t="s">
        <v>824</v>
      </c>
      <c r="B982" s="56" t="s">
        <v>3226</v>
      </c>
      <c r="C982" s="21" t="s">
        <v>825</v>
      </c>
      <c r="D982" t="s">
        <v>818</v>
      </c>
      <c r="E982" s="21" t="s">
        <v>819</v>
      </c>
      <c r="F982" s="21" t="s">
        <v>26</v>
      </c>
      <c r="G982" s="6">
        <v>27200000</v>
      </c>
      <c r="H982" s="6">
        <v>447952948</v>
      </c>
      <c r="I982" s="15">
        <v>2.8321759251412004E-2</v>
      </c>
      <c r="J982" s="45">
        <v>2446.9999993219972</v>
      </c>
      <c r="K982" s="9">
        <v>44600</v>
      </c>
      <c r="L982" s="6">
        <v>193000</v>
      </c>
      <c r="M982" s="21" t="s">
        <v>27</v>
      </c>
      <c r="N982" s="21" t="s">
        <v>625</v>
      </c>
      <c r="O982" s="21" t="s">
        <v>28</v>
      </c>
      <c r="P982" s="21">
        <v>0</v>
      </c>
      <c r="Q982" s="6">
        <v>19954</v>
      </c>
      <c r="R982" s="9">
        <v>44827</v>
      </c>
      <c r="S982" s="6">
        <v>2160</v>
      </c>
      <c r="T982" s="6">
        <v>197</v>
      </c>
      <c r="U982" s="6">
        <v>13</v>
      </c>
      <c r="V982" s="21" t="s">
        <v>29</v>
      </c>
      <c r="W982" s="6">
        <v>0</v>
      </c>
      <c r="X982" s="2" t="s">
        <v>3182</v>
      </c>
      <c r="Y982" s="82" t="str" cm="1">
        <f t="array" ref="Y982">_xlfn.IFS(Table1[[#This Row],[Duration in Seconds]]&lt;120,"Very short",Table1[[#This Row],[Duration in Seconds]]&lt;360,"Short",Table1[[#This Row],[Duration in Seconds]]&lt;600,"Medium",Table1[[#This Row],[Duration in Seconds]]&lt;1800,"Long",Table1[[#This Row],[Duration in Seconds]]&gt;1800,"Very Long")</f>
        <v>Very Long</v>
      </c>
    </row>
    <row r="983" spans="1:25" s="41" customFormat="1" x14ac:dyDescent="0.3">
      <c r="A983" s="18" t="s">
        <v>826</v>
      </c>
      <c r="B983" s="56" t="s">
        <v>3227</v>
      </c>
      <c r="C983" s="21" t="s">
        <v>827</v>
      </c>
      <c r="D983" t="s">
        <v>828</v>
      </c>
      <c r="E983" s="21" t="s">
        <v>829</v>
      </c>
      <c r="F983" s="21" t="s">
        <v>26</v>
      </c>
      <c r="G983" s="6">
        <v>72600000</v>
      </c>
      <c r="H983" s="6">
        <v>1381226940</v>
      </c>
      <c r="I983" s="15">
        <v>6.9444444379769266E-3</v>
      </c>
      <c r="J983" s="45">
        <v>599.99999944120646</v>
      </c>
      <c r="K983" s="9">
        <v>43214</v>
      </c>
      <c r="L983" s="6">
        <v>2100000</v>
      </c>
      <c r="M983" s="21" t="s">
        <v>54</v>
      </c>
      <c r="N983" s="21" t="s">
        <v>29</v>
      </c>
      <c r="O983" s="21" t="s">
        <v>28</v>
      </c>
      <c r="P983" s="21">
        <v>0</v>
      </c>
      <c r="Q983" s="6">
        <v>33768</v>
      </c>
      <c r="R983" s="9">
        <v>44826</v>
      </c>
      <c r="S983" s="6">
        <v>1080</v>
      </c>
      <c r="T983" s="6">
        <v>264</v>
      </c>
      <c r="U983" s="6">
        <v>7</v>
      </c>
      <c r="V983" s="21" t="s">
        <v>29</v>
      </c>
      <c r="W983" s="6">
        <v>1</v>
      </c>
      <c r="X983" s="2" t="s">
        <v>3182</v>
      </c>
      <c r="Y983" s="82" t="str" cm="1">
        <f t="array" ref="Y983">_xlfn.IFS(Table1[[#This Row],[Duration in Seconds]]&lt;120,"Very short",Table1[[#This Row],[Duration in Seconds]]&lt;360,"Short",Table1[[#This Row],[Duration in Seconds]]&lt;600,"Medium",Table1[[#This Row],[Duration in Seconds]]&lt;1800,"Long",Table1[[#This Row],[Duration in Seconds]]&gt;1800,"Very Long")</f>
        <v>Medium</v>
      </c>
    </row>
    <row r="984" spans="1:25" s="41" customFormat="1" x14ac:dyDescent="0.3">
      <c r="A984" s="18" t="s">
        <v>830</v>
      </c>
      <c r="B984" s="56" t="s">
        <v>3228</v>
      </c>
      <c r="C984" s="21" t="s">
        <v>831</v>
      </c>
      <c r="D984" t="s">
        <v>828</v>
      </c>
      <c r="E984" s="21" t="s">
        <v>829</v>
      </c>
      <c r="F984" s="21" t="s">
        <v>26</v>
      </c>
      <c r="G984" s="6">
        <v>72600000</v>
      </c>
      <c r="H984" s="6">
        <v>1381226940</v>
      </c>
      <c r="I984" s="15">
        <v>9.9537037021946162E-3</v>
      </c>
      <c r="J984" s="45">
        <v>859.99999986961484</v>
      </c>
      <c r="K984" s="9">
        <v>44411</v>
      </c>
      <c r="L984" s="6">
        <v>81000</v>
      </c>
      <c r="M984" s="21" t="s">
        <v>27</v>
      </c>
      <c r="N984" s="21" t="s">
        <v>625</v>
      </c>
      <c r="O984" s="21" t="s">
        <v>28</v>
      </c>
      <c r="P984" s="21">
        <v>0</v>
      </c>
      <c r="Q984" s="6">
        <v>1664</v>
      </c>
      <c r="R984" s="9">
        <v>44818</v>
      </c>
      <c r="S984" s="6">
        <v>1080</v>
      </c>
      <c r="T984" s="6">
        <v>264</v>
      </c>
      <c r="U984" s="6">
        <v>7</v>
      </c>
      <c r="V984" s="21" t="s">
        <v>29</v>
      </c>
      <c r="W984" s="6">
        <v>1</v>
      </c>
      <c r="X984" s="2" t="s">
        <v>3182</v>
      </c>
      <c r="Y984" s="82" t="str" cm="1">
        <f t="array" ref="Y984">_xlfn.IFS(Table1[[#This Row],[Duration in Seconds]]&lt;120,"Very short",Table1[[#This Row],[Duration in Seconds]]&lt;360,"Short",Table1[[#This Row],[Duration in Seconds]]&lt;600,"Medium",Table1[[#This Row],[Duration in Seconds]]&lt;1800,"Long",Table1[[#This Row],[Duration in Seconds]]&gt;1800,"Very Long")</f>
        <v>Long</v>
      </c>
    </row>
    <row r="985" spans="1:25" s="41" customFormat="1" x14ac:dyDescent="0.3">
      <c r="A985" s="18" t="s">
        <v>832</v>
      </c>
      <c r="B985" s="56" t="s">
        <v>3229</v>
      </c>
      <c r="C985" s="21" t="s">
        <v>833</v>
      </c>
      <c r="D985" t="s">
        <v>828</v>
      </c>
      <c r="E985" s="21" t="s">
        <v>829</v>
      </c>
      <c r="F985" s="21" t="s">
        <v>26</v>
      </c>
      <c r="G985" s="6">
        <v>72600000</v>
      </c>
      <c r="H985" s="6">
        <v>1381226940</v>
      </c>
      <c r="I985" s="15">
        <v>3.5879629722330719E-3</v>
      </c>
      <c r="J985" s="45">
        <v>310.00000080093741</v>
      </c>
      <c r="K985" s="9">
        <v>44579</v>
      </c>
      <c r="L985" s="6">
        <v>83000</v>
      </c>
      <c r="M985" s="21" t="s">
        <v>54</v>
      </c>
      <c r="N985" s="21" t="s">
        <v>29</v>
      </c>
      <c r="O985" s="21" t="s">
        <v>28</v>
      </c>
      <c r="P985" s="21">
        <v>0</v>
      </c>
      <c r="Q985" s="6">
        <v>1655</v>
      </c>
      <c r="R985" s="9">
        <v>44825</v>
      </c>
      <c r="S985" s="6">
        <v>1080</v>
      </c>
      <c r="T985" s="6">
        <v>264</v>
      </c>
      <c r="U985" s="6">
        <v>7</v>
      </c>
      <c r="V985" s="21" t="s">
        <v>29</v>
      </c>
      <c r="W985" s="6">
        <v>1</v>
      </c>
      <c r="X985" s="2" t="s">
        <v>3182</v>
      </c>
      <c r="Y985" s="82" t="str" cm="1">
        <f t="array" ref="Y985">_xlfn.IFS(Table1[[#This Row],[Duration in Seconds]]&lt;120,"Very short",Table1[[#This Row],[Duration in Seconds]]&lt;360,"Short",Table1[[#This Row],[Duration in Seconds]]&lt;600,"Medium",Table1[[#This Row],[Duration in Seconds]]&lt;1800,"Long",Table1[[#This Row],[Duration in Seconds]]&gt;1800,"Very Long")</f>
        <v>Short</v>
      </c>
    </row>
    <row r="986" spans="1:25" s="41" customFormat="1" x14ac:dyDescent="0.3">
      <c r="A986" s="18" t="s">
        <v>834</v>
      </c>
      <c r="B986" s="56" t="s">
        <v>3230</v>
      </c>
      <c r="C986" s="21" t="s">
        <v>835</v>
      </c>
      <c r="D986" t="s">
        <v>828</v>
      </c>
      <c r="E986" s="21" t="s">
        <v>829</v>
      </c>
      <c r="F986" s="21" t="s">
        <v>26</v>
      </c>
      <c r="G986" s="6">
        <v>72600000</v>
      </c>
      <c r="H986" s="6">
        <v>1381226940</v>
      </c>
      <c r="I986" s="15">
        <v>4.5138888817746192E-3</v>
      </c>
      <c r="J986" s="45">
        <v>389.9999993853271</v>
      </c>
      <c r="K986" s="9">
        <v>44217</v>
      </c>
      <c r="L986" s="6">
        <v>194000</v>
      </c>
      <c r="M986" s="21" t="s">
        <v>54</v>
      </c>
      <c r="N986" s="21" t="s">
        <v>29</v>
      </c>
      <c r="O986" s="21" t="s">
        <v>28</v>
      </c>
      <c r="P986" s="21">
        <v>0</v>
      </c>
      <c r="Q986" s="6">
        <v>4974</v>
      </c>
      <c r="R986" s="9">
        <v>44815</v>
      </c>
      <c r="S986" s="6">
        <v>1080</v>
      </c>
      <c r="T986" s="6">
        <v>264</v>
      </c>
      <c r="U986" s="6">
        <v>7</v>
      </c>
      <c r="V986" s="21" t="s">
        <v>29</v>
      </c>
      <c r="W986" s="6">
        <v>1</v>
      </c>
      <c r="X986" s="2" t="s">
        <v>3182</v>
      </c>
      <c r="Y986" s="82" t="str" cm="1">
        <f t="array" ref="Y986">_xlfn.IFS(Table1[[#This Row],[Duration in Seconds]]&lt;120,"Very short",Table1[[#This Row],[Duration in Seconds]]&lt;360,"Short",Table1[[#This Row],[Duration in Seconds]]&lt;600,"Medium",Table1[[#This Row],[Duration in Seconds]]&lt;1800,"Long",Table1[[#This Row],[Duration in Seconds]]&gt;1800,"Very Long")</f>
        <v>Medium</v>
      </c>
    </row>
    <row r="987" spans="1:25" s="41" customFormat="1" x14ac:dyDescent="0.3">
      <c r="A987" s="18" t="s">
        <v>836</v>
      </c>
      <c r="B987" s="56" t="s">
        <v>3231</v>
      </c>
      <c r="C987" s="21" t="s">
        <v>837</v>
      </c>
      <c r="D987" t="s">
        <v>838</v>
      </c>
      <c r="E987" s="21" t="s">
        <v>839</v>
      </c>
      <c r="F987" s="21" t="s">
        <v>26</v>
      </c>
      <c r="G987" s="6">
        <v>22400000</v>
      </c>
      <c r="H987" s="6">
        <v>3107415994</v>
      </c>
      <c r="I987" s="15">
        <v>6.2037036987021565E-3</v>
      </c>
      <c r="J987" s="45">
        <v>535.99999956786633</v>
      </c>
      <c r="K987" s="9">
        <v>44818</v>
      </c>
      <c r="L987" s="6">
        <v>196000</v>
      </c>
      <c r="M987" s="21" t="s">
        <v>73</v>
      </c>
      <c r="N987" s="21" t="s">
        <v>29</v>
      </c>
      <c r="O987" s="21" t="s">
        <v>28</v>
      </c>
      <c r="P987" s="21">
        <v>1</v>
      </c>
      <c r="Q987" s="6">
        <v>19653</v>
      </c>
      <c r="R987" s="9">
        <v>44825</v>
      </c>
      <c r="S987" s="6">
        <v>2160</v>
      </c>
      <c r="T987" s="6">
        <v>4661</v>
      </c>
      <c r="U987" s="6">
        <v>16</v>
      </c>
      <c r="V987" s="21" t="s">
        <v>29</v>
      </c>
      <c r="W987" s="6">
        <v>1</v>
      </c>
      <c r="X987" s="2" t="s">
        <v>3182</v>
      </c>
      <c r="Y987" s="82" t="str" cm="1">
        <f t="array" ref="Y987">_xlfn.IFS(Table1[[#This Row],[Duration in Seconds]]&lt;120,"Very short",Table1[[#This Row],[Duration in Seconds]]&lt;360,"Short",Table1[[#This Row],[Duration in Seconds]]&lt;600,"Medium",Table1[[#This Row],[Duration in Seconds]]&lt;1800,"Long",Table1[[#This Row],[Duration in Seconds]]&gt;1800,"Very Long")</f>
        <v>Medium</v>
      </c>
    </row>
    <row r="988" spans="1:25" s="41" customFormat="1" x14ac:dyDescent="0.3">
      <c r="A988" s="18" t="s">
        <v>840</v>
      </c>
      <c r="B988" s="56" t="s">
        <v>3232</v>
      </c>
      <c r="C988" s="21" t="s">
        <v>841</v>
      </c>
      <c r="D988" t="s">
        <v>842</v>
      </c>
      <c r="E988" s="21" t="s">
        <v>843</v>
      </c>
      <c r="F988" s="21" t="s">
        <v>26</v>
      </c>
      <c r="G988" s="6">
        <v>7690000</v>
      </c>
      <c r="H988" s="6">
        <v>3172759281</v>
      </c>
      <c r="I988" s="15">
        <v>5.5555555445607752E-3</v>
      </c>
      <c r="J988" s="45">
        <v>479.99999905005097</v>
      </c>
      <c r="K988" s="9">
        <v>44825</v>
      </c>
      <c r="L988" s="6">
        <v>57000</v>
      </c>
      <c r="M988" s="21" t="s">
        <v>73</v>
      </c>
      <c r="N988" s="21" t="s">
        <v>29</v>
      </c>
      <c r="O988" s="21" t="s">
        <v>28</v>
      </c>
      <c r="P988" s="21">
        <v>0</v>
      </c>
      <c r="Q988" s="6">
        <v>1302</v>
      </c>
      <c r="R988" s="9">
        <v>44825</v>
      </c>
      <c r="S988" s="6">
        <v>1080</v>
      </c>
      <c r="T988" s="6">
        <v>1207</v>
      </c>
      <c r="U988" s="6">
        <v>9</v>
      </c>
      <c r="V988" s="21" t="s">
        <v>29</v>
      </c>
      <c r="W988" s="6">
        <v>0</v>
      </c>
      <c r="X988" s="2" t="s">
        <v>3182</v>
      </c>
      <c r="Y988" s="82" t="str" cm="1">
        <f t="array" ref="Y988">_xlfn.IFS(Table1[[#This Row],[Duration in Seconds]]&lt;120,"Very short",Table1[[#This Row],[Duration in Seconds]]&lt;360,"Short",Table1[[#This Row],[Duration in Seconds]]&lt;600,"Medium",Table1[[#This Row],[Duration in Seconds]]&lt;1800,"Long",Table1[[#This Row],[Duration in Seconds]]&gt;1800,"Very Long")</f>
        <v>Medium</v>
      </c>
    </row>
    <row r="989" spans="1:25" s="41" customFormat="1" x14ac:dyDescent="0.3">
      <c r="A989" s="18" t="s">
        <v>844</v>
      </c>
      <c r="B989" s="56" t="s">
        <v>3233</v>
      </c>
      <c r="C989" s="21" t="s">
        <v>845</v>
      </c>
      <c r="D989" t="s">
        <v>846</v>
      </c>
      <c r="E989" s="21" t="s">
        <v>847</v>
      </c>
      <c r="F989" s="21" t="s">
        <v>54</v>
      </c>
      <c r="G989" s="6">
        <v>154000</v>
      </c>
      <c r="H989" s="6">
        <v>106153981</v>
      </c>
      <c r="I989" s="15">
        <v>3.8541666581295431E-3</v>
      </c>
      <c r="J989" s="45">
        <v>332.99999926239252</v>
      </c>
      <c r="K989" s="9">
        <v>44337</v>
      </c>
      <c r="L989" s="6">
        <v>8800</v>
      </c>
      <c r="M989" s="21" t="s">
        <v>27</v>
      </c>
      <c r="N989" s="21" t="s">
        <v>28</v>
      </c>
      <c r="O989" s="21" t="s">
        <v>28</v>
      </c>
      <c r="P989" s="21">
        <v>0</v>
      </c>
      <c r="Q989" s="6">
        <v>542</v>
      </c>
      <c r="R989" s="9">
        <v>44825</v>
      </c>
      <c r="S989" s="6">
        <v>1080</v>
      </c>
      <c r="T989" s="6">
        <v>331</v>
      </c>
      <c r="U989" s="6">
        <v>15</v>
      </c>
      <c r="V989" s="21" t="s">
        <v>29</v>
      </c>
      <c r="W989" s="6">
        <v>0</v>
      </c>
      <c r="X989" s="2" t="s">
        <v>3182</v>
      </c>
      <c r="Y989" s="82" t="str" cm="1">
        <f t="array" ref="Y989">_xlfn.IFS(Table1[[#This Row],[Duration in Seconds]]&lt;120,"Very short",Table1[[#This Row],[Duration in Seconds]]&lt;360,"Short",Table1[[#This Row],[Duration in Seconds]]&lt;600,"Medium",Table1[[#This Row],[Duration in Seconds]]&lt;1800,"Long",Table1[[#This Row],[Duration in Seconds]]&gt;1800,"Very Long")</f>
        <v>Short</v>
      </c>
    </row>
    <row r="990" spans="1:25" s="41" customFormat="1" x14ac:dyDescent="0.3">
      <c r="A990" s="18" t="s">
        <v>848</v>
      </c>
      <c r="B990" s="56" t="s">
        <v>3234</v>
      </c>
      <c r="C990" s="21" t="s">
        <v>849</v>
      </c>
      <c r="D990" t="s">
        <v>850</v>
      </c>
      <c r="E990" s="21" t="s">
        <v>851</v>
      </c>
      <c r="F990" s="21" t="s">
        <v>54</v>
      </c>
      <c r="G990" s="6">
        <v>18700000</v>
      </c>
      <c r="H990" s="6">
        <v>9094477174</v>
      </c>
      <c r="I990" s="15">
        <v>7.1875000139698386E-3</v>
      </c>
      <c r="J990" s="45">
        <v>621.00000120699406</v>
      </c>
      <c r="K990" s="9">
        <v>44004</v>
      </c>
      <c r="L990" s="6">
        <v>315000</v>
      </c>
      <c r="M990" s="21" t="s">
        <v>73</v>
      </c>
      <c r="N990" s="21" t="s">
        <v>29</v>
      </c>
      <c r="O990" s="21" t="s">
        <v>28</v>
      </c>
      <c r="P990" s="21">
        <v>0</v>
      </c>
      <c r="Q990" s="6">
        <v>0</v>
      </c>
      <c r="R990" s="9" t="s">
        <v>54</v>
      </c>
      <c r="S990" s="6">
        <v>1080</v>
      </c>
      <c r="T990" s="6">
        <v>1105</v>
      </c>
      <c r="U990" s="6">
        <v>60</v>
      </c>
      <c r="V990" s="21" t="s">
        <v>29</v>
      </c>
      <c r="W990" s="6">
        <v>0</v>
      </c>
      <c r="X990" s="2" t="s">
        <v>3182</v>
      </c>
      <c r="Y990" s="82" t="str" cm="1">
        <f t="array" ref="Y990">_xlfn.IFS(Table1[[#This Row],[Duration in Seconds]]&lt;120,"Very short",Table1[[#This Row],[Duration in Seconds]]&lt;360,"Short",Table1[[#This Row],[Duration in Seconds]]&lt;600,"Medium",Table1[[#This Row],[Duration in Seconds]]&lt;1800,"Long",Table1[[#This Row],[Duration in Seconds]]&gt;1800,"Very Long")</f>
        <v>Long</v>
      </c>
    </row>
    <row r="991" spans="1:25" s="41" customFormat="1" x14ac:dyDescent="0.3">
      <c r="A991" s="18" t="s">
        <v>852</v>
      </c>
      <c r="B991" s="56" t="s">
        <v>3235</v>
      </c>
      <c r="C991" s="21" t="s">
        <v>853</v>
      </c>
      <c r="D991" t="s">
        <v>854</v>
      </c>
      <c r="E991" s="21" t="s">
        <v>341</v>
      </c>
      <c r="F991" s="21" t="s">
        <v>26</v>
      </c>
      <c r="G991" s="6">
        <v>15000000</v>
      </c>
      <c r="H991" s="6">
        <v>1672855100</v>
      </c>
      <c r="I991" s="15">
        <v>9.965277771698311E-3</v>
      </c>
      <c r="J991" s="45">
        <v>860.99999947473407</v>
      </c>
      <c r="K991" s="9">
        <v>43478</v>
      </c>
      <c r="L991" s="6">
        <v>1600000</v>
      </c>
      <c r="M991" s="21" t="s">
        <v>73</v>
      </c>
      <c r="N991" s="21" t="s">
        <v>29</v>
      </c>
      <c r="O991" s="21" t="s">
        <v>28</v>
      </c>
      <c r="P991" s="21">
        <v>0</v>
      </c>
      <c r="Q991" s="6">
        <v>40241</v>
      </c>
      <c r="R991" s="9">
        <v>44825</v>
      </c>
      <c r="S991" s="6">
        <v>1080</v>
      </c>
      <c r="T991" s="6">
        <v>160</v>
      </c>
      <c r="U991" s="6">
        <v>2</v>
      </c>
      <c r="V991" s="21" t="s">
        <v>29</v>
      </c>
      <c r="W991" s="6">
        <v>0</v>
      </c>
      <c r="X991" s="2" t="s">
        <v>3182</v>
      </c>
      <c r="Y991" s="82" t="str" cm="1">
        <f t="array" ref="Y991">_xlfn.IFS(Table1[[#This Row],[Duration in Seconds]]&lt;120,"Very short",Table1[[#This Row],[Duration in Seconds]]&lt;360,"Short",Table1[[#This Row],[Duration in Seconds]]&lt;600,"Medium",Table1[[#This Row],[Duration in Seconds]]&lt;1800,"Long",Table1[[#This Row],[Duration in Seconds]]&gt;1800,"Very Long")</f>
        <v>Long</v>
      </c>
    </row>
    <row r="992" spans="1:25" s="41" customFormat="1" x14ac:dyDescent="0.3">
      <c r="A992" s="18" t="s">
        <v>855</v>
      </c>
      <c r="B992" s="56" t="s">
        <v>3236</v>
      </c>
      <c r="C992" s="21" t="s">
        <v>856</v>
      </c>
      <c r="D992" t="s">
        <v>857</v>
      </c>
      <c r="E992" s="21" t="s">
        <v>3179</v>
      </c>
      <c r="F992" s="21" t="s">
        <v>26</v>
      </c>
      <c r="G992" s="6">
        <v>456000</v>
      </c>
      <c r="H992" s="6">
        <v>29400394</v>
      </c>
      <c r="I992" s="15">
        <v>2.0347222220152617E-2</v>
      </c>
      <c r="J992" s="45">
        <v>1757.9999998211861</v>
      </c>
      <c r="K992" s="9">
        <v>42796</v>
      </c>
      <c r="L992" s="6">
        <v>8100</v>
      </c>
      <c r="M992" s="21" t="s">
        <v>27</v>
      </c>
      <c r="N992" s="21" t="s">
        <v>625</v>
      </c>
      <c r="O992" s="21" t="s">
        <v>28</v>
      </c>
      <c r="P992" s="21">
        <v>0</v>
      </c>
      <c r="Q992" s="6">
        <v>8167</v>
      </c>
      <c r="R992" s="9">
        <v>44827</v>
      </c>
      <c r="S992" s="6">
        <v>1080</v>
      </c>
      <c r="T992" s="6">
        <v>96</v>
      </c>
      <c r="U992" s="6">
        <v>6</v>
      </c>
      <c r="V992" s="21" t="s">
        <v>29</v>
      </c>
      <c r="W992" s="6">
        <v>0</v>
      </c>
      <c r="X992" s="2" t="s">
        <v>3182</v>
      </c>
      <c r="Y992" s="82" t="str" cm="1">
        <f t="array" ref="Y992">_xlfn.IFS(Table1[[#This Row],[Duration in Seconds]]&lt;120,"Very short",Table1[[#This Row],[Duration in Seconds]]&lt;360,"Short",Table1[[#This Row],[Duration in Seconds]]&lt;600,"Medium",Table1[[#This Row],[Duration in Seconds]]&lt;1800,"Long",Table1[[#This Row],[Duration in Seconds]]&gt;1800,"Very Long")</f>
        <v>Long</v>
      </c>
    </row>
    <row r="993" spans="1:25" s="41" customFormat="1" x14ac:dyDescent="0.3">
      <c r="A993" s="18" t="s">
        <v>859</v>
      </c>
      <c r="B993" s="56" t="s">
        <v>3237</v>
      </c>
      <c r="C993" s="21" t="s">
        <v>860</v>
      </c>
      <c r="D993" t="s">
        <v>857</v>
      </c>
      <c r="E993" s="21" t="s">
        <v>3179</v>
      </c>
      <c r="F993" s="21" t="s">
        <v>26</v>
      </c>
      <c r="G993" s="6">
        <v>456000</v>
      </c>
      <c r="H993" s="6">
        <v>29400394</v>
      </c>
      <c r="I993" s="15">
        <v>1.043981482507661E-2</v>
      </c>
      <c r="J993" s="45">
        <v>902.00000088661909</v>
      </c>
      <c r="K993" s="9">
        <v>42439</v>
      </c>
      <c r="L993" s="6">
        <v>41000</v>
      </c>
      <c r="M993" s="21" t="s">
        <v>27</v>
      </c>
      <c r="N993" s="21" t="s">
        <v>625</v>
      </c>
      <c r="O993" s="21" t="s">
        <v>28</v>
      </c>
      <c r="P993" s="21">
        <v>0</v>
      </c>
      <c r="Q993" s="6">
        <v>953</v>
      </c>
      <c r="R993" s="9">
        <v>44822</v>
      </c>
      <c r="S993" s="6">
        <v>1080</v>
      </c>
      <c r="T993" s="6">
        <v>96</v>
      </c>
      <c r="U993" s="6">
        <v>6</v>
      </c>
      <c r="V993" s="21" t="s">
        <v>29</v>
      </c>
      <c r="W993" s="6">
        <v>0</v>
      </c>
      <c r="X993" s="2" t="s">
        <v>3182</v>
      </c>
      <c r="Y993" s="82" t="str" cm="1">
        <f t="array" ref="Y993">_xlfn.IFS(Table1[[#This Row],[Duration in Seconds]]&lt;120,"Very short",Table1[[#This Row],[Duration in Seconds]]&lt;360,"Short",Table1[[#This Row],[Duration in Seconds]]&lt;600,"Medium",Table1[[#This Row],[Duration in Seconds]]&lt;1800,"Long",Table1[[#This Row],[Duration in Seconds]]&gt;1800,"Very Long")</f>
        <v>Long</v>
      </c>
    </row>
    <row r="994" spans="1:25" s="41" customFormat="1" x14ac:dyDescent="0.3">
      <c r="A994" s="18" t="s">
        <v>861</v>
      </c>
      <c r="B994" s="56" t="s">
        <v>3238</v>
      </c>
      <c r="C994" s="21" t="s">
        <v>862</v>
      </c>
      <c r="D994" t="s">
        <v>857</v>
      </c>
      <c r="E994" s="21" t="s">
        <v>3179</v>
      </c>
      <c r="F994" s="21" t="s">
        <v>26</v>
      </c>
      <c r="G994" s="6">
        <v>456000</v>
      </c>
      <c r="H994" s="6">
        <v>29400394</v>
      </c>
      <c r="I994" s="15">
        <v>1.6493055562023073E-2</v>
      </c>
      <c r="J994" s="45">
        <v>1425.0000005587935</v>
      </c>
      <c r="K994" s="9">
        <v>43497</v>
      </c>
      <c r="L994" s="6">
        <v>74000</v>
      </c>
      <c r="M994" s="21" t="s">
        <v>27</v>
      </c>
      <c r="N994" s="21" t="s">
        <v>625</v>
      </c>
      <c r="O994" s="21" t="s">
        <v>28</v>
      </c>
      <c r="P994" s="21">
        <v>0</v>
      </c>
      <c r="Q994" s="6">
        <v>2074</v>
      </c>
      <c r="R994" s="9">
        <v>44821</v>
      </c>
      <c r="S994" s="6">
        <v>1080</v>
      </c>
      <c r="T994" s="6">
        <v>96</v>
      </c>
      <c r="U994" s="6">
        <v>6</v>
      </c>
      <c r="V994" s="21" t="s">
        <v>29</v>
      </c>
      <c r="W994" s="6">
        <v>0</v>
      </c>
      <c r="X994" s="2" t="s">
        <v>3182</v>
      </c>
      <c r="Y994" s="82" t="str" cm="1">
        <f t="array" ref="Y994">_xlfn.IFS(Table1[[#This Row],[Duration in Seconds]]&lt;120,"Very short",Table1[[#This Row],[Duration in Seconds]]&lt;360,"Short",Table1[[#This Row],[Duration in Seconds]]&lt;600,"Medium",Table1[[#This Row],[Duration in Seconds]]&lt;1800,"Long",Table1[[#This Row],[Duration in Seconds]]&gt;1800,"Very Long")</f>
        <v>Long</v>
      </c>
    </row>
    <row r="995" spans="1:25" s="41" customFormat="1" x14ac:dyDescent="0.3">
      <c r="A995" s="18" t="s">
        <v>863</v>
      </c>
      <c r="B995" s="56" t="s">
        <v>3239</v>
      </c>
      <c r="C995" s="21" t="s">
        <v>864</v>
      </c>
      <c r="D995" t="s">
        <v>857</v>
      </c>
      <c r="E995" s="21" t="s">
        <v>3179</v>
      </c>
      <c r="F995" s="21" t="s">
        <v>26</v>
      </c>
      <c r="G995" s="6">
        <v>456000</v>
      </c>
      <c r="H995" s="6">
        <v>29400394</v>
      </c>
      <c r="I995" s="15">
        <v>7.5347222154960036E-3</v>
      </c>
      <c r="J995" s="45">
        <v>650.99999941885471</v>
      </c>
      <c r="K995" s="9">
        <v>42854</v>
      </c>
      <c r="L995" s="6">
        <v>17000</v>
      </c>
      <c r="M995" s="21" t="s">
        <v>27</v>
      </c>
      <c r="N995" s="21" t="s">
        <v>625</v>
      </c>
      <c r="O995" s="21" t="s">
        <v>28</v>
      </c>
      <c r="P995" s="21">
        <v>0</v>
      </c>
      <c r="Q995" s="6">
        <v>410</v>
      </c>
      <c r="R995" s="9">
        <v>44817</v>
      </c>
      <c r="S995" s="6">
        <v>1080</v>
      </c>
      <c r="T995" s="6">
        <v>96</v>
      </c>
      <c r="U995" s="6">
        <v>6</v>
      </c>
      <c r="V995" s="21" t="s">
        <v>29</v>
      </c>
      <c r="W995" s="6">
        <v>0</v>
      </c>
      <c r="X995" s="2" t="s">
        <v>3182</v>
      </c>
      <c r="Y995" s="82" t="str" cm="1">
        <f t="array" ref="Y995">_xlfn.IFS(Table1[[#This Row],[Duration in Seconds]]&lt;120,"Very short",Table1[[#This Row],[Duration in Seconds]]&lt;360,"Short",Table1[[#This Row],[Duration in Seconds]]&lt;600,"Medium",Table1[[#This Row],[Duration in Seconds]]&lt;1800,"Long",Table1[[#This Row],[Duration in Seconds]]&gt;1800,"Very Long")</f>
        <v>Long</v>
      </c>
    </row>
    <row r="996" spans="1:25" s="41" customFormat="1" x14ac:dyDescent="0.3">
      <c r="A996" s="18" t="s">
        <v>865</v>
      </c>
      <c r="B996" s="56" t="s">
        <v>3240</v>
      </c>
      <c r="C996" s="21" t="s">
        <v>866</v>
      </c>
      <c r="D996" t="s">
        <v>867</v>
      </c>
      <c r="E996" s="21" t="s">
        <v>868</v>
      </c>
      <c r="F996" s="21" t="s">
        <v>26</v>
      </c>
      <c r="G996" s="6">
        <v>18200000</v>
      </c>
      <c r="H996" s="6">
        <v>4356049543</v>
      </c>
      <c r="I996" s="15">
        <v>4.1666666802484542E-3</v>
      </c>
      <c r="J996" s="45">
        <v>360.00000117346644</v>
      </c>
      <c r="K996" s="9">
        <v>43009</v>
      </c>
      <c r="L996" s="6">
        <v>256000</v>
      </c>
      <c r="M996" s="21" t="s">
        <v>27</v>
      </c>
      <c r="N996" s="21" t="s">
        <v>28</v>
      </c>
      <c r="O996" s="21" t="s">
        <v>28</v>
      </c>
      <c r="P996" s="21">
        <v>0</v>
      </c>
      <c r="Q996" s="6">
        <v>14502</v>
      </c>
      <c r="R996" s="9">
        <v>44811</v>
      </c>
      <c r="S996" s="6">
        <v>2160</v>
      </c>
      <c r="T996" s="6">
        <v>2063</v>
      </c>
      <c r="U996" s="6">
        <v>11</v>
      </c>
      <c r="V996" s="21" t="s">
        <v>29</v>
      </c>
      <c r="W996" s="6">
        <v>0</v>
      </c>
      <c r="X996" s="2" t="s">
        <v>3182</v>
      </c>
      <c r="Y996" s="82" t="str" cm="1">
        <f t="array" ref="Y996">_xlfn.IFS(Table1[[#This Row],[Duration in Seconds]]&lt;120,"Very short",Table1[[#This Row],[Duration in Seconds]]&lt;360,"Short",Table1[[#This Row],[Duration in Seconds]]&lt;600,"Medium",Table1[[#This Row],[Duration in Seconds]]&lt;1800,"Long",Table1[[#This Row],[Duration in Seconds]]&gt;1800,"Very Long")</f>
        <v>Medium</v>
      </c>
    </row>
    <row r="997" spans="1:25" s="41" customFormat="1" x14ac:dyDescent="0.3">
      <c r="A997" s="18" t="s">
        <v>869</v>
      </c>
      <c r="B997" s="56" t="s">
        <v>3241</v>
      </c>
      <c r="C997" s="21" t="s">
        <v>3163</v>
      </c>
      <c r="D997" t="s">
        <v>871</v>
      </c>
      <c r="E997" s="21" t="s">
        <v>872</v>
      </c>
      <c r="F997" s="21" t="s">
        <v>86</v>
      </c>
      <c r="G997" s="6">
        <v>43300000</v>
      </c>
      <c r="H997" s="6">
        <v>24149147107</v>
      </c>
      <c r="I997" s="15">
        <v>2.0370370475575328E-3</v>
      </c>
      <c r="J997" s="45">
        <v>176.00000090897083</v>
      </c>
      <c r="K997" s="9">
        <v>44572</v>
      </c>
      <c r="L997" s="6">
        <v>554000</v>
      </c>
      <c r="M997" s="21" t="s">
        <v>27</v>
      </c>
      <c r="N997" s="21" t="s">
        <v>28</v>
      </c>
      <c r="O997" s="21" t="s">
        <v>28</v>
      </c>
      <c r="P997" s="21">
        <v>3</v>
      </c>
      <c r="Q997" s="6">
        <v>69650</v>
      </c>
      <c r="R997" s="9">
        <v>44825</v>
      </c>
      <c r="S997" s="6">
        <v>1080</v>
      </c>
      <c r="T997" s="6">
        <v>287</v>
      </c>
      <c r="U997" s="6">
        <v>54</v>
      </c>
      <c r="V997" s="21" t="s">
        <v>28</v>
      </c>
      <c r="W997" s="6">
        <v>0</v>
      </c>
      <c r="X997" s="2" t="s">
        <v>3182</v>
      </c>
      <c r="Y997" s="82" t="str" cm="1">
        <f t="array" ref="Y997">_xlfn.IFS(Table1[[#This Row],[Duration in Seconds]]&lt;120,"Very short",Table1[[#This Row],[Duration in Seconds]]&lt;360,"Short",Table1[[#This Row],[Duration in Seconds]]&lt;600,"Medium",Table1[[#This Row],[Duration in Seconds]]&lt;1800,"Long",Table1[[#This Row],[Duration in Seconds]]&gt;1800,"Very Long")</f>
        <v>Short</v>
      </c>
    </row>
    <row r="998" spans="1:25" s="41" customFormat="1" x14ac:dyDescent="0.3">
      <c r="A998" s="18" t="s">
        <v>873</v>
      </c>
      <c r="B998" s="56" t="s">
        <v>3242</v>
      </c>
      <c r="C998" s="21" t="s">
        <v>874</v>
      </c>
      <c r="D998" t="s">
        <v>875</v>
      </c>
      <c r="E998" s="21" t="s">
        <v>876</v>
      </c>
      <c r="F998" s="21" t="s">
        <v>54</v>
      </c>
      <c r="G998" s="6">
        <v>1920000</v>
      </c>
      <c r="H998" s="6">
        <v>199093356</v>
      </c>
      <c r="I998" s="15">
        <v>8.3333332440815866E-4</v>
      </c>
      <c r="J998" s="45">
        <v>71.999999228864908</v>
      </c>
      <c r="K998" s="9">
        <v>44792</v>
      </c>
      <c r="L998" s="6">
        <v>11000</v>
      </c>
      <c r="M998" s="21" t="s">
        <v>27</v>
      </c>
      <c r="N998" s="21" t="s">
        <v>28</v>
      </c>
      <c r="O998" s="21" t="s">
        <v>28</v>
      </c>
      <c r="P998" s="21">
        <v>2</v>
      </c>
      <c r="Q998" s="6">
        <v>414</v>
      </c>
      <c r="R998" s="9">
        <v>44825</v>
      </c>
      <c r="S998" s="6">
        <v>1080</v>
      </c>
      <c r="T998" s="6">
        <v>660</v>
      </c>
      <c r="U998" s="6">
        <v>103</v>
      </c>
      <c r="V998" s="21" t="s">
        <v>29</v>
      </c>
      <c r="W998" s="6">
        <v>0</v>
      </c>
      <c r="X998" s="2" t="s">
        <v>3182</v>
      </c>
      <c r="Y998" s="82" t="str" cm="1">
        <f t="array" ref="Y998">_xlfn.IFS(Table1[[#This Row],[Duration in Seconds]]&lt;120,"Very short",Table1[[#This Row],[Duration in Seconds]]&lt;360,"Short",Table1[[#This Row],[Duration in Seconds]]&lt;600,"Medium",Table1[[#This Row],[Duration in Seconds]]&lt;1800,"Long",Table1[[#This Row],[Duration in Seconds]]&gt;1800,"Very Long")</f>
        <v>Very short</v>
      </c>
    </row>
    <row r="999" spans="1:25" s="41" customFormat="1" x14ac:dyDescent="0.3">
      <c r="A999" s="18" t="s">
        <v>3153</v>
      </c>
      <c r="B999" s="56" t="s">
        <v>3243</v>
      </c>
      <c r="C999" s="21" t="s">
        <v>877</v>
      </c>
      <c r="D999" t="s">
        <v>878</v>
      </c>
      <c r="E999" s="21" t="s">
        <v>879</v>
      </c>
      <c r="F999" s="21" t="s">
        <v>86</v>
      </c>
      <c r="G999" s="6">
        <v>10910000</v>
      </c>
      <c r="H999" s="6">
        <v>162667679</v>
      </c>
      <c r="I999" s="15">
        <v>6.2615740753244609E-3</v>
      </c>
      <c r="J999" s="45">
        <v>541.00000010803342</v>
      </c>
      <c r="K999" s="9">
        <v>44007</v>
      </c>
      <c r="L999" s="6">
        <v>20000</v>
      </c>
      <c r="M999" s="21" t="s">
        <v>27</v>
      </c>
      <c r="N999" s="21" t="s">
        <v>28</v>
      </c>
      <c r="O999" s="21" t="s">
        <v>28</v>
      </c>
      <c r="P999" s="21">
        <v>0</v>
      </c>
      <c r="Q999" s="6">
        <v>935</v>
      </c>
      <c r="R999" s="9">
        <v>44826</v>
      </c>
      <c r="S999" s="6">
        <v>1080</v>
      </c>
      <c r="T999" s="6">
        <v>467</v>
      </c>
      <c r="U999" s="6">
        <v>54</v>
      </c>
      <c r="V999" s="21" t="s">
        <v>29</v>
      </c>
      <c r="W999" s="6">
        <v>1</v>
      </c>
      <c r="X999" s="2" t="s">
        <v>3182</v>
      </c>
      <c r="Y999" s="82" t="str" cm="1">
        <f t="array" ref="Y999">_xlfn.IFS(Table1[[#This Row],[Duration in Seconds]]&lt;120,"Very short",Table1[[#This Row],[Duration in Seconds]]&lt;360,"Short",Table1[[#This Row],[Duration in Seconds]]&lt;600,"Medium",Table1[[#This Row],[Duration in Seconds]]&lt;1800,"Long",Table1[[#This Row],[Duration in Seconds]]&gt;1800,"Very Long")</f>
        <v>Medium</v>
      </c>
    </row>
    <row r="1000" spans="1:25" s="41" customFormat="1" x14ac:dyDescent="0.3">
      <c r="A1000" s="18" t="s">
        <v>880</v>
      </c>
      <c r="B1000" s="56" t="s">
        <v>3244</v>
      </c>
      <c r="C1000" s="21" t="s">
        <v>881</v>
      </c>
      <c r="D1000" t="s">
        <v>882</v>
      </c>
      <c r="E1000" s="21" t="s">
        <v>883</v>
      </c>
      <c r="F1000" s="21" t="s">
        <v>26</v>
      </c>
      <c r="G1000" s="6">
        <v>11000000</v>
      </c>
      <c r="H1000" s="6">
        <v>2020309659</v>
      </c>
      <c r="I1000" s="15">
        <v>7.7662036928813905E-3</v>
      </c>
      <c r="J1000" s="45">
        <v>670.99999906495214</v>
      </c>
      <c r="K1000" s="9">
        <v>44825</v>
      </c>
      <c r="L1000" s="6">
        <v>9000</v>
      </c>
      <c r="M1000" s="21" t="s">
        <v>54</v>
      </c>
      <c r="N1000" s="21" t="s">
        <v>28</v>
      </c>
      <c r="O1000" s="21" t="s">
        <v>28</v>
      </c>
      <c r="P1000" s="21">
        <v>3</v>
      </c>
      <c r="Q1000" s="6">
        <v>372</v>
      </c>
      <c r="R1000" s="9">
        <v>44825</v>
      </c>
      <c r="S1000" s="6">
        <v>1080</v>
      </c>
      <c r="T1000" s="6">
        <v>1869</v>
      </c>
      <c r="U1000" s="6">
        <v>6</v>
      </c>
      <c r="V1000" s="21" t="s">
        <v>29</v>
      </c>
      <c r="W1000" s="6">
        <v>5</v>
      </c>
      <c r="X1000" s="2" t="s">
        <v>3182</v>
      </c>
      <c r="Y1000" s="82" t="str" cm="1">
        <f t="array" ref="Y1000">_xlfn.IFS(Table1[[#This Row],[Duration in Seconds]]&lt;120,"Very short",Table1[[#This Row],[Duration in Seconds]]&lt;360,"Short",Table1[[#This Row],[Duration in Seconds]]&lt;600,"Medium",Table1[[#This Row],[Duration in Seconds]]&lt;1800,"Long",Table1[[#This Row],[Duration in Seconds]]&gt;1800,"Very Long")</f>
        <v>Long</v>
      </c>
    </row>
    <row r="1001" spans="1:25" s="41" customFormat="1" x14ac:dyDescent="0.3">
      <c r="A1001" s="18" t="s">
        <v>884</v>
      </c>
      <c r="B1001" s="56" t="s">
        <v>3245</v>
      </c>
      <c r="C1001" s="21" t="s">
        <v>885</v>
      </c>
      <c r="D1001" t="s">
        <v>886</v>
      </c>
      <c r="E1001" s="21" t="s">
        <v>887</v>
      </c>
      <c r="F1001" s="21" t="s">
        <v>26</v>
      </c>
      <c r="G1001" s="6">
        <v>6120000</v>
      </c>
      <c r="H1001" s="6">
        <v>2494716427</v>
      </c>
      <c r="I1001" s="15">
        <v>2.152777771698311E-3</v>
      </c>
      <c r="J1001" s="45">
        <v>185.99999947473407</v>
      </c>
      <c r="K1001" s="9">
        <v>43706</v>
      </c>
      <c r="L1001" s="6">
        <v>6900000</v>
      </c>
      <c r="M1001" s="21" t="s">
        <v>27</v>
      </c>
      <c r="N1001" s="21" t="s">
        <v>28</v>
      </c>
      <c r="O1001" s="21" t="s">
        <v>28</v>
      </c>
      <c r="P1001" s="21">
        <v>3</v>
      </c>
      <c r="Q1001" s="6">
        <v>144439</v>
      </c>
      <c r="R1001" s="9">
        <v>44826</v>
      </c>
      <c r="S1001" s="6">
        <v>1080</v>
      </c>
      <c r="T1001" s="6">
        <v>107</v>
      </c>
      <c r="U1001" s="6">
        <v>6</v>
      </c>
      <c r="V1001" s="21" t="s">
        <v>28</v>
      </c>
      <c r="W1001" s="6">
        <v>2</v>
      </c>
      <c r="X1001" s="2" t="s">
        <v>3182</v>
      </c>
      <c r="Y1001" s="82" t="str" cm="1">
        <f t="array" ref="Y1001">_xlfn.IFS(Table1[[#This Row],[Duration in Seconds]]&lt;120,"Very short",Table1[[#This Row],[Duration in Seconds]]&lt;360,"Short",Table1[[#This Row],[Duration in Seconds]]&lt;600,"Medium",Table1[[#This Row],[Duration in Seconds]]&lt;1800,"Long",Table1[[#This Row],[Duration in Seconds]]&gt;1800,"Very Long")</f>
        <v>Short</v>
      </c>
    </row>
    <row r="1002" spans="1:25" s="41" customFormat="1" x14ac:dyDescent="0.3">
      <c r="A1002" s="18" t="s">
        <v>888</v>
      </c>
      <c r="B1002" s="56">
        <v>2318653109</v>
      </c>
      <c r="C1002" s="21" t="s">
        <v>889</v>
      </c>
      <c r="D1002" t="s">
        <v>890</v>
      </c>
      <c r="E1002" s="21" t="s">
        <v>891</v>
      </c>
      <c r="F1002" s="21" t="s">
        <v>26</v>
      </c>
      <c r="G1002" s="6">
        <v>55900000</v>
      </c>
      <c r="H1002" s="6">
        <v>13620344429</v>
      </c>
      <c r="I1002" s="15">
        <v>2.3032407334540039E-3</v>
      </c>
      <c r="J1002" s="45">
        <v>198.99999937042594</v>
      </c>
      <c r="K1002" s="9">
        <v>42553</v>
      </c>
      <c r="L1002" s="6">
        <v>2300000</v>
      </c>
      <c r="M1002" s="21" t="s">
        <v>27</v>
      </c>
      <c r="N1002" s="21" t="s">
        <v>28</v>
      </c>
      <c r="O1002" s="21" t="s">
        <v>28</v>
      </c>
      <c r="P1002" s="21">
        <v>3</v>
      </c>
      <c r="Q1002" s="6">
        <v>1000000</v>
      </c>
      <c r="R1002" s="9">
        <v>44818</v>
      </c>
      <c r="S1002" s="6">
        <v>1080</v>
      </c>
      <c r="T1002" s="6">
        <v>414</v>
      </c>
      <c r="U1002" s="6">
        <v>31</v>
      </c>
      <c r="V1002" s="21" t="s">
        <v>29</v>
      </c>
      <c r="W1002" s="6">
        <v>1</v>
      </c>
      <c r="X1002" s="2" t="s">
        <v>3182</v>
      </c>
      <c r="Y1002" s="82" t="str" cm="1">
        <f t="array" ref="Y1002">_xlfn.IFS(Table1[[#This Row],[Duration in Seconds]]&lt;120,"Very short",Table1[[#This Row],[Duration in Seconds]]&lt;360,"Short",Table1[[#This Row],[Duration in Seconds]]&lt;600,"Medium",Table1[[#This Row],[Duration in Seconds]]&lt;1800,"Long",Table1[[#This Row],[Duration in Seconds]]&gt;1800,"Very Long")</f>
        <v>Short</v>
      </c>
    </row>
    <row r="1003" spans="1:25" s="41" customFormat="1" x14ac:dyDescent="0.3">
      <c r="A1003" s="18" t="s">
        <v>892</v>
      </c>
      <c r="B1003" s="56" t="s">
        <v>3246</v>
      </c>
      <c r="C1003" s="21" t="s">
        <v>893</v>
      </c>
      <c r="D1003" t="s">
        <v>890</v>
      </c>
      <c r="E1003" s="21" t="s">
        <v>891</v>
      </c>
      <c r="F1003" s="21" t="s">
        <v>26</v>
      </c>
      <c r="G1003" s="6">
        <v>55900000</v>
      </c>
      <c r="H1003" s="6">
        <v>13620344429</v>
      </c>
      <c r="I1003" s="15">
        <v>2.6967592712026089E-3</v>
      </c>
      <c r="J1003" s="45">
        <v>233.00000103190541</v>
      </c>
      <c r="K1003" s="9">
        <v>43367</v>
      </c>
      <c r="L1003" s="6">
        <v>1300000</v>
      </c>
      <c r="M1003" s="21" t="s">
        <v>27</v>
      </c>
      <c r="N1003" s="21" t="s">
        <v>28</v>
      </c>
      <c r="O1003" s="21" t="s">
        <v>28</v>
      </c>
      <c r="P1003" s="21">
        <v>3</v>
      </c>
      <c r="Q1003" s="6">
        <v>7380000</v>
      </c>
      <c r="R1003" s="9">
        <v>44822</v>
      </c>
      <c r="S1003" s="6">
        <v>1080</v>
      </c>
      <c r="T1003" s="6">
        <v>414</v>
      </c>
      <c r="U1003" s="6">
        <v>31</v>
      </c>
      <c r="V1003" s="21" t="s">
        <v>28</v>
      </c>
      <c r="W1003" s="6">
        <v>0</v>
      </c>
      <c r="X1003" s="2" t="s">
        <v>3182</v>
      </c>
      <c r="Y1003" s="82" t="str" cm="1">
        <f t="array" ref="Y1003">_xlfn.IFS(Table1[[#This Row],[Duration in Seconds]]&lt;120,"Very short",Table1[[#This Row],[Duration in Seconds]]&lt;360,"Short",Table1[[#This Row],[Duration in Seconds]]&lt;600,"Medium",Table1[[#This Row],[Duration in Seconds]]&lt;1800,"Long",Table1[[#This Row],[Duration in Seconds]]&gt;1800,"Very Long")</f>
        <v>Short</v>
      </c>
    </row>
    <row r="1004" spans="1:25" s="41" customFormat="1" x14ac:dyDescent="0.3">
      <c r="A1004" s="18" t="s">
        <v>894</v>
      </c>
      <c r="B1004" s="56" t="s">
        <v>3247</v>
      </c>
      <c r="C1004" s="21" t="s">
        <v>895</v>
      </c>
      <c r="D1004" t="s">
        <v>896</v>
      </c>
      <c r="E1004" s="21" t="s">
        <v>3180</v>
      </c>
      <c r="F1004" s="21" t="s">
        <v>54</v>
      </c>
      <c r="G1004" s="6">
        <v>19700000</v>
      </c>
      <c r="H1004" s="6">
        <v>5183991691</v>
      </c>
      <c r="I1004" s="15">
        <v>1.2731481401715428E-3</v>
      </c>
      <c r="J1004" s="45">
        <v>109.99999931082129</v>
      </c>
      <c r="K1004" s="9">
        <v>44816</v>
      </c>
      <c r="L1004" s="6">
        <v>19000</v>
      </c>
      <c r="M1004" s="21" t="s">
        <v>27</v>
      </c>
      <c r="N1004" s="21" t="s">
        <v>625</v>
      </c>
      <c r="O1004" s="21" t="s">
        <v>28</v>
      </c>
      <c r="P1004" s="21">
        <v>0</v>
      </c>
      <c r="Q1004" s="6">
        <v>777</v>
      </c>
      <c r="R1004" s="9">
        <v>44825</v>
      </c>
      <c r="S1004" s="6">
        <v>1080</v>
      </c>
      <c r="T1004" s="6">
        <v>8061</v>
      </c>
      <c r="U1004" s="6">
        <v>185</v>
      </c>
      <c r="V1004" s="21" t="s">
        <v>29</v>
      </c>
      <c r="W1004" s="6">
        <v>0</v>
      </c>
      <c r="X1004" s="2" t="s">
        <v>3182</v>
      </c>
      <c r="Y1004" s="82" t="str" cm="1">
        <f t="array" ref="Y1004">_xlfn.IFS(Table1[[#This Row],[Duration in Seconds]]&lt;120,"Very short",Table1[[#This Row],[Duration in Seconds]]&lt;360,"Short",Table1[[#This Row],[Duration in Seconds]]&lt;600,"Medium",Table1[[#This Row],[Duration in Seconds]]&lt;1800,"Long",Table1[[#This Row],[Duration in Seconds]]&gt;1800,"Very Long")</f>
        <v>Very short</v>
      </c>
    </row>
    <row r="1005" spans="1:25" s="41" customFormat="1" x14ac:dyDescent="0.3">
      <c r="A1005" s="18" t="s">
        <v>898</v>
      </c>
      <c r="B1005" s="56" t="s">
        <v>3248</v>
      </c>
      <c r="C1005" s="21" t="s">
        <v>899</v>
      </c>
      <c r="D1005" t="s">
        <v>896</v>
      </c>
      <c r="E1005" s="21" t="s">
        <v>3180</v>
      </c>
      <c r="F1005" s="21" t="s">
        <v>54</v>
      </c>
      <c r="G1005" s="6">
        <v>19700000</v>
      </c>
      <c r="H1005" s="6">
        <v>5183991691</v>
      </c>
      <c r="I1005" s="15">
        <v>1.3425925862975419E-3</v>
      </c>
      <c r="J1005" s="45">
        <v>115.99999945610762</v>
      </c>
      <c r="K1005" s="9">
        <v>44815</v>
      </c>
      <c r="L1005" s="6">
        <v>677000</v>
      </c>
      <c r="M1005" s="21" t="s">
        <v>27</v>
      </c>
      <c r="N1005" s="21" t="s">
        <v>625</v>
      </c>
      <c r="O1005" s="21" t="s">
        <v>28</v>
      </c>
      <c r="P1005" s="21">
        <v>0</v>
      </c>
      <c r="Q1005" s="6">
        <v>23000</v>
      </c>
      <c r="R1005" s="9">
        <v>44826</v>
      </c>
      <c r="S1005" s="6">
        <v>1080</v>
      </c>
      <c r="T1005" s="6">
        <v>8061</v>
      </c>
      <c r="U1005" s="6">
        <v>185</v>
      </c>
      <c r="V1005" s="21" t="s">
        <v>29</v>
      </c>
      <c r="W1005" s="6">
        <v>0</v>
      </c>
      <c r="X1005" s="2" t="s">
        <v>3182</v>
      </c>
      <c r="Y1005" s="82" t="str" cm="1">
        <f t="array" ref="Y1005">_xlfn.IFS(Table1[[#This Row],[Duration in Seconds]]&lt;120,"Very short",Table1[[#This Row],[Duration in Seconds]]&lt;360,"Short",Table1[[#This Row],[Duration in Seconds]]&lt;600,"Medium",Table1[[#This Row],[Duration in Seconds]]&lt;1800,"Long",Table1[[#This Row],[Duration in Seconds]]&gt;1800,"Very Long")</f>
        <v>Very short</v>
      </c>
    </row>
    <row r="1006" spans="1:25" s="41" customFormat="1" x14ac:dyDescent="0.3">
      <c r="A1006" s="18" t="s">
        <v>900</v>
      </c>
      <c r="B1006" s="56" t="s">
        <v>3249</v>
      </c>
      <c r="C1006" s="21" t="s">
        <v>901</v>
      </c>
      <c r="D1006" t="s">
        <v>896</v>
      </c>
      <c r="E1006" s="21" t="s">
        <v>3180</v>
      </c>
      <c r="F1006" s="21" t="s">
        <v>54</v>
      </c>
      <c r="G1006" s="6">
        <v>19700000</v>
      </c>
      <c r="H1006" s="6">
        <v>5183991691</v>
      </c>
      <c r="I1006" s="15">
        <v>9.9537038477137685E-4</v>
      </c>
      <c r="J1006" s="45">
        <v>86.00000124424696</v>
      </c>
      <c r="K1006" s="9">
        <v>44815</v>
      </c>
      <c r="L1006" s="6">
        <v>186000</v>
      </c>
      <c r="M1006" s="21" t="s">
        <v>27</v>
      </c>
      <c r="N1006" s="21" t="s">
        <v>625</v>
      </c>
      <c r="O1006" s="21" t="s">
        <v>28</v>
      </c>
      <c r="P1006" s="21">
        <v>0</v>
      </c>
      <c r="Q1006" s="6">
        <v>9000</v>
      </c>
      <c r="R1006" s="9">
        <v>44826</v>
      </c>
      <c r="S1006" s="6">
        <v>1080</v>
      </c>
      <c r="T1006" s="6">
        <v>8061</v>
      </c>
      <c r="U1006" s="6">
        <v>185</v>
      </c>
      <c r="V1006" s="21" t="s">
        <v>29</v>
      </c>
      <c r="W1006" s="6">
        <v>0</v>
      </c>
      <c r="X1006" s="2" t="s">
        <v>3182</v>
      </c>
      <c r="Y1006" s="82" t="str" cm="1">
        <f t="array" ref="Y1006">_xlfn.IFS(Table1[[#This Row],[Duration in Seconds]]&lt;120,"Very short",Table1[[#This Row],[Duration in Seconds]]&lt;360,"Short",Table1[[#This Row],[Duration in Seconds]]&lt;600,"Medium",Table1[[#This Row],[Duration in Seconds]]&lt;1800,"Long",Table1[[#This Row],[Duration in Seconds]]&gt;1800,"Very Long")</f>
        <v>Very short</v>
      </c>
    </row>
    <row r="1007" spans="1:25" s="41" customFormat="1" x14ac:dyDescent="0.3">
      <c r="A1007" s="18" t="s">
        <v>902</v>
      </c>
      <c r="B1007" s="56" t="s">
        <v>3250</v>
      </c>
      <c r="C1007" s="21" t="s">
        <v>903</v>
      </c>
      <c r="D1007" t="s">
        <v>904</v>
      </c>
      <c r="E1007" s="21" t="s">
        <v>905</v>
      </c>
      <c r="F1007" s="21" t="s">
        <v>54</v>
      </c>
      <c r="G1007" s="6">
        <v>277000</v>
      </c>
      <c r="H1007" s="6">
        <v>48136318</v>
      </c>
      <c r="I1007" s="15">
        <v>8.1018518540076911E-4</v>
      </c>
      <c r="J1007" s="45">
        <v>70.000000018626451</v>
      </c>
      <c r="K1007" s="9">
        <v>44793</v>
      </c>
      <c r="L1007" s="6">
        <v>4700</v>
      </c>
      <c r="M1007" s="21" t="s">
        <v>54</v>
      </c>
      <c r="N1007" s="21" t="s">
        <v>29</v>
      </c>
      <c r="O1007" s="21" t="s">
        <v>28</v>
      </c>
      <c r="P1007" s="21">
        <v>3</v>
      </c>
      <c r="Q1007" s="6">
        <v>480</v>
      </c>
      <c r="R1007" s="9">
        <v>44825</v>
      </c>
      <c r="S1007" s="6">
        <v>2160</v>
      </c>
      <c r="T1007" s="6">
        <v>366</v>
      </c>
      <c r="U1007" s="6">
        <v>12</v>
      </c>
      <c r="V1007" s="21" t="s">
        <v>29</v>
      </c>
      <c r="W1007" s="6">
        <v>0</v>
      </c>
      <c r="X1007" s="2" t="s">
        <v>3182</v>
      </c>
      <c r="Y1007" s="82" t="str" cm="1">
        <f t="array" ref="Y1007">_xlfn.IFS(Table1[[#This Row],[Duration in Seconds]]&lt;120,"Very short",Table1[[#This Row],[Duration in Seconds]]&lt;360,"Short",Table1[[#This Row],[Duration in Seconds]]&lt;600,"Medium",Table1[[#This Row],[Duration in Seconds]]&lt;1800,"Long",Table1[[#This Row],[Duration in Seconds]]&gt;1800,"Very Long")</f>
        <v>Very short</v>
      </c>
    </row>
    <row r="1008" spans="1:25" s="41" customFormat="1" x14ac:dyDescent="0.3">
      <c r="A1008" s="18" t="s">
        <v>906</v>
      </c>
      <c r="B1008" s="56" t="s">
        <v>3251</v>
      </c>
      <c r="C1008" s="21" t="s">
        <v>907</v>
      </c>
      <c r="D1008" t="s">
        <v>908</v>
      </c>
      <c r="E1008" s="21" t="s">
        <v>909</v>
      </c>
      <c r="F1008" s="21" t="s">
        <v>86</v>
      </c>
      <c r="G1008" s="6">
        <v>6750000</v>
      </c>
      <c r="H1008" s="6">
        <v>1134018720</v>
      </c>
      <c r="I1008" s="15">
        <v>5.659722228301689E-3</v>
      </c>
      <c r="J1008" s="45">
        <v>489.00000052526593</v>
      </c>
      <c r="K1008" s="9">
        <v>43181</v>
      </c>
      <c r="L1008" s="6">
        <v>274000</v>
      </c>
      <c r="M1008" s="21" t="s">
        <v>73</v>
      </c>
      <c r="N1008" s="21" t="s">
        <v>28</v>
      </c>
      <c r="O1008" s="21" t="s">
        <v>28</v>
      </c>
      <c r="P1008" s="21">
        <v>0</v>
      </c>
      <c r="Q1008" s="6">
        <v>12231</v>
      </c>
      <c r="R1008" s="9">
        <v>44825</v>
      </c>
      <c r="S1008" s="6">
        <v>1080</v>
      </c>
      <c r="T1008" s="6">
        <v>998</v>
      </c>
      <c r="U1008" s="6">
        <v>16</v>
      </c>
      <c r="V1008" s="21" t="s">
        <v>29</v>
      </c>
      <c r="W1008" s="6">
        <v>0</v>
      </c>
      <c r="X1008" s="2" t="s">
        <v>3182</v>
      </c>
      <c r="Y1008" s="82" t="str" cm="1">
        <f t="array" ref="Y1008">_xlfn.IFS(Table1[[#This Row],[Duration in Seconds]]&lt;120,"Very short",Table1[[#This Row],[Duration in Seconds]]&lt;360,"Short",Table1[[#This Row],[Duration in Seconds]]&lt;600,"Medium",Table1[[#This Row],[Duration in Seconds]]&lt;1800,"Long",Table1[[#This Row],[Duration in Seconds]]&gt;1800,"Very Long")</f>
        <v>Medium</v>
      </c>
    </row>
    <row r="1009" spans="1:25" s="41" customFormat="1" x14ac:dyDescent="0.3">
      <c r="A1009" s="18" t="s">
        <v>910</v>
      </c>
      <c r="B1009" s="56" t="s">
        <v>3252</v>
      </c>
      <c r="C1009" s="21" t="s">
        <v>911</v>
      </c>
      <c r="D1009" t="s">
        <v>912</v>
      </c>
      <c r="E1009" s="21" t="s">
        <v>913</v>
      </c>
      <c r="F1009" s="21" t="s">
        <v>54</v>
      </c>
      <c r="G1009" s="6">
        <v>24000</v>
      </c>
      <c r="H1009" s="6">
        <v>4455004</v>
      </c>
      <c r="I1009" s="15">
        <v>1.3194444472901523E-3</v>
      </c>
      <c r="J1009" s="45">
        <v>114.00000024586916</v>
      </c>
      <c r="K1009" s="9">
        <v>44635</v>
      </c>
      <c r="L1009" s="6">
        <v>4300</v>
      </c>
      <c r="M1009" s="21" t="s">
        <v>27</v>
      </c>
      <c r="N1009" s="21" t="s">
        <v>28</v>
      </c>
      <c r="O1009" s="21" t="s">
        <v>28</v>
      </c>
      <c r="P1009" s="21">
        <v>0</v>
      </c>
      <c r="Q1009" s="6">
        <v>571</v>
      </c>
      <c r="R1009" s="9">
        <v>44822</v>
      </c>
      <c r="S1009" s="6">
        <v>1080</v>
      </c>
      <c r="T1009" s="6">
        <v>30</v>
      </c>
      <c r="U1009" s="6">
        <v>1</v>
      </c>
      <c r="V1009" s="21" t="s">
        <v>29</v>
      </c>
      <c r="W1009" s="6">
        <v>0</v>
      </c>
      <c r="X1009" s="2" t="s">
        <v>3182</v>
      </c>
      <c r="Y1009" s="82" t="str" cm="1">
        <f t="array" ref="Y1009">_xlfn.IFS(Table1[[#This Row],[Duration in Seconds]]&lt;120,"Very short",Table1[[#This Row],[Duration in Seconds]]&lt;360,"Short",Table1[[#This Row],[Duration in Seconds]]&lt;600,"Medium",Table1[[#This Row],[Duration in Seconds]]&lt;1800,"Long",Table1[[#This Row],[Duration in Seconds]]&gt;1800,"Very Long")</f>
        <v>Very short</v>
      </c>
    </row>
    <row r="1010" spans="1:25" s="41" customFormat="1" x14ac:dyDescent="0.3">
      <c r="A1010" s="18" t="s">
        <v>914</v>
      </c>
      <c r="B1010" s="56" t="s">
        <v>3253</v>
      </c>
      <c r="C1010" s="21" t="s">
        <v>915</v>
      </c>
      <c r="D1010" t="s">
        <v>916</v>
      </c>
      <c r="E1010" s="21" t="s">
        <v>917</v>
      </c>
      <c r="F1010" s="21" t="s">
        <v>54</v>
      </c>
      <c r="G1010" s="6">
        <v>51900000</v>
      </c>
      <c r="H1010" s="6">
        <v>1815605284</v>
      </c>
      <c r="I1010" s="15">
        <v>3.2986111182253808E-3</v>
      </c>
      <c r="J1010" s="45">
        <v>285.0000006146729</v>
      </c>
      <c r="K1010" s="9">
        <v>41319</v>
      </c>
      <c r="L1010" s="6">
        <v>335000</v>
      </c>
      <c r="M1010" s="21" t="s">
        <v>27</v>
      </c>
      <c r="N1010" s="21" t="s">
        <v>29</v>
      </c>
      <c r="O1010" s="21" t="s">
        <v>28</v>
      </c>
      <c r="P1010" s="21">
        <v>0</v>
      </c>
      <c r="Q1010" s="6">
        <v>10000</v>
      </c>
      <c r="R1010" s="9">
        <v>44826</v>
      </c>
      <c r="S1010" s="6">
        <v>720</v>
      </c>
      <c r="T1010" s="6">
        <v>6996</v>
      </c>
      <c r="U1010" s="6">
        <v>227</v>
      </c>
      <c r="V1010" s="21" t="s">
        <v>29</v>
      </c>
      <c r="W1010" s="6">
        <v>27</v>
      </c>
      <c r="X1010" s="2" t="s">
        <v>3182</v>
      </c>
      <c r="Y1010" s="82" t="str" cm="1">
        <f t="array" ref="Y1010">_xlfn.IFS(Table1[[#This Row],[Duration in Seconds]]&lt;120,"Very short",Table1[[#This Row],[Duration in Seconds]]&lt;360,"Short",Table1[[#This Row],[Duration in Seconds]]&lt;600,"Medium",Table1[[#This Row],[Duration in Seconds]]&lt;1800,"Long",Table1[[#This Row],[Duration in Seconds]]&gt;1800,"Very Long")</f>
        <v>Short</v>
      </c>
    </row>
    <row r="1011" spans="1:25" s="41" customFormat="1" x14ac:dyDescent="0.3">
      <c r="A1011" s="18" t="s">
        <v>3154</v>
      </c>
      <c r="B1011" s="56">
        <v>500000</v>
      </c>
      <c r="C1011" s="21" t="s">
        <v>3164</v>
      </c>
      <c r="D1011" t="s">
        <v>916</v>
      </c>
      <c r="E1011" s="21" t="s">
        <v>917</v>
      </c>
      <c r="F1011" s="21" t="s">
        <v>54</v>
      </c>
      <c r="G1011" s="6">
        <v>51900000</v>
      </c>
      <c r="H1011" s="6">
        <v>1815605284</v>
      </c>
      <c r="I1011" s="15">
        <v>2.9282407485879958E-3</v>
      </c>
      <c r="J1011" s="45">
        <v>253.00000067800283</v>
      </c>
      <c r="K1011" s="9">
        <v>42307</v>
      </c>
      <c r="L1011" s="6">
        <v>470000</v>
      </c>
      <c r="M1011" s="21" t="s">
        <v>27</v>
      </c>
      <c r="N1011" s="21" t="s">
        <v>29</v>
      </c>
      <c r="O1011" s="21" t="s">
        <v>28</v>
      </c>
      <c r="P1011" s="21">
        <v>0</v>
      </c>
      <c r="Q1011" s="6">
        <v>10000</v>
      </c>
      <c r="R1011" s="9">
        <v>44826</v>
      </c>
      <c r="S1011" s="6">
        <v>720</v>
      </c>
      <c r="T1011" s="6">
        <v>6996</v>
      </c>
      <c r="U1011" s="6">
        <v>227</v>
      </c>
      <c r="V1011" s="21" t="s">
        <v>29</v>
      </c>
      <c r="W1011" s="6">
        <v>27</v>
      </c>
      <c r="X1011" s="2" t="s">
        <v>3182</v>
      </c>
      <c r="Y1011" s="82" t="str" cm="1">
        <f t="array" ref="Y1011">_xlfn.IFS(Table1[[#This Row],[Duration in Seconds]]&lt;120,"Very short",Table1[[#This Row],[Duration in Seconds]]&lt;360,"Short",Table1[[#This Row],[Duration in Seconds]]&lt;600,"Medium",Table1[[#This Row],[Duration in Seconds]]&lt;1800,"Long",Table1[[#This Row],[Duration in Seconds]]&gt;1800,"Very Long")</f>
        <v>Short</v>
      </c>
    </row>
    <row r="1012" spans="1:25" s="41" customFormat="1" x14ac:dyDescent="0.3">
      <c r="A1012" s="18" t="s">
        <v>3155</v>
      </c>
      <c r="B1012" s="56" t="s">
        <v>3254</v>
      </c>
      <c r="C1012" s="21" t="s">
        <v>3164</v>
      </c>
      <c r="D1012" t="s">
        <v>916</v>
      </c>
      <c r="E1012" s="21" t="s">
        <v>917</v>
      </c>
      <c r="F1012" s="21" t="s">
        <v>54</v>
      </c>
      <c r="G1012" s="6">
        <v>51900000</v>
      </c>
      <c r="H1012" s="6">
        <v>1815605284</v>
      </c>
      <c r="I1012" s="15">
        <v>2.523148141335696E-3</v>
      </c>
      <c r="J1012" s="45">
        <v>217.99999941140413</v>
      </c>
      <c r="K1012" s="9">
        <v>43034</v>
      </c>
      <c r="L1012" s="6">
        <v>41000</v>
      </c>
      <c r="M1012" s="21" t="s">
        <v>27</v>
      </c>
      <c r="N1012" s="21" t="s">
        <v>29</v>
      </c>
      <c r="O1012" s="21" t="s">
        <v>28</v>
      </c>
      <c r="P1012" s="21">
        <v>0</v>
      </c>
      <c r="Q1012" s="6">
        <v>730</v>
      </c>
      <c r="R1012" s="9">
        <v>44822</v>
      </c>
      <c r="S1012" s="6">
        <v>720</v>
      </c>
      <c r="T1012" s="6">
        <v>6996</v>
      </c>
      <c r="U1012" s="6">
        <v>227</v>
      </c>
      <c r="V1012" s="21" t="s">
        <v>29</v>
      </c>
      <c r="W1012" s="6">
        <v>27</v>
      </c>
      <c r="X1012" s="2" t="s">
        <v>3182</v>
      </c>
      <c r="Y1012" s="82" t="str" cm="1">
        <f t="array" ref="Y1012">_xlfn.IFS(Table1[[#This Row],[Duration in Seconds]]&lt;120,"Very short",Table1[[#This Row],[Duration in Seconds]]&lt;360,"Short",Table1[[#This Row],[Duration in Seconds]]&lt;600,"Medium",Table1[[#This Row],[Duration in Seconds]]&lt;1800,"Long",Table1[[#This Row],[Duration in Seconds]]&gt;1800,"Very Long")</f>
        <v>Short</v>
      </c>
    </row>
    <row r="1013" spans="1:25" s="41" customFormat="1" x14ac:dyDescent="0.3">
      <c r="A1013" s="18" t="s">
        <v>918</v>
      </c>
      <c r="B1013" s="56" t="s">
        <v>3255</v>
      </c>
      <c r="C1013" s="21" t="s">
        <v>919</v>
      </c>
      <c r="D1013" t="s">
        <v>920</v>
      </c>
      <c r="E1013" s="21" t="s">
        <v>921</v>
      </c>
      <c r="F1013" s="21" t="s">
        <v>86</v>
      </c>
      <c r="G1013" s="6">
        <v>4600000</v>
      </c>
      <c r="H1013" s="6">
        <v>27936568</v>
      </c>
      <c r="I1013" s="15">
        <v>9.6527777786832303E-3</v>
      </c>
      <c r="J1013" s="45">
        <v>834.0000000782311</v>
      </c>
      <c r="K1013" s="9">
        <v>44307</v>
      </c>
      <c r="L1013" s="6">
        <v>637</v>
      </c>
      <c r="M1013" s="21" t="s">
        <v>27</v>
      </c>
      <c r="N1013" s="21" t="s">
        <v>28</v>
      </c>
      <c r="O1013" s="21" t="s">
        <v>28</v>
      </c>
      <c r="P1013" s="21">
        <v>0</v>
      </c>
      <c r="Q1013" s="6">
        <v>57</v>
      </c>
      <c r="R1013" s="9">
        <v>44794</v>
      </c>
      <c r="S1013" s="6">
        <v>1080</v>
      </c>
      <c r="T1013" s="6">
        <v>207</v>
      </c>
      <c r="U1013" s="6">
        <v>7</v>
      </c>
      <c r="V1013" s="21" t="s">
        <v>29</v>
      </c>
      <c r="W1013" s="6">
        <v>0</v>
      </c>
      <c r="X1013" s="2" t="s">
        <v>3182</v>
      </c>
      <c r="Y1013" s="82" t="str" cm="1">
        <f t="array" ref="Y1013">_xlfn.IFS(Table1[[#This Row],[Duration in Seconds]]&lt;120,"Very short",Table1[[#This Row],[Duration in Seconds]]&lt;360,"Short",Table1[[#This Row],[Duration in Seconds]]&lt;600,"Medium",Table1[[#This Row],[Duration in Seconds]]&lt;1800,"Long",Table1[[#This Row],[Duration in Seconds]]&gt;1800,"Very Long")</f>
        <v>Long</v>
      </c>
    </row>
    <row r="1014" spans="1:25" s="41" customFormat="1" x14ac:dyDescent="0.3">
      <c r="A1014" s="18" t="s">
        <v>922</v>
      </c>
      <c r="B1014" s="56" t="s">
        <v>3256</v>
      </c>
      <c r="C1014" s="21" t="s">
        <v>923</v>
      </c>
      <c r="D1014" t="s">
        <v>924</v>
      </c>
      <c r="E1014" s="21" t="s">
        <v>925</v>
      </c>
      <c r="F1014" s="21" t="s">
        <v>54</v>
      </c>
      <c r="G1014" s="6">
        <v>1240000</v>
      </c>
      <c r="H1014" s="6">
        <v>121866488</v>
      </c>
      <c r="I1014" s="15">
        <v>2.2222222178243101E-3</v>
      </c>
      <c r="J1014" s="45">
        <v>191.99999962002039</v>
      </c>
      <c r="K1014" s="9">
        <v>42897</v>
      </c>
      <c r="L1014" s="6">
        <v>184000</v>
      </c>
      <c r="M1014" s="21" t="s">
        <v>27</v>
      </c>
      <c r="N1014" s="21" t="s">
        <v>28</v>
      </c>
      <c r="O1014" s="21" t="s">
        <v>28</v>
      </c>
      <c r="P1014" s="21">
        <v>0</v>
      </c>
      <c r="Q1014" s="6">
        <v>15717</v>
      </c>
      <c r="R1014" s="9">
        <v>44822</v>
      </c>
      <c r="S1014" s="6">
        <v>1080</v>
      </c>
      <c r="T1014" s="6">
        <v>58</v>
      </c>
      <c r="U1014" s="6">
        <v>7</v>
      </c>
      <c r="V1014" s="21" t="s">
        <v>29</v>
      </c>
      <c r="W1014" s="6">
        <v>0</v>
      </c>
      <c r="X1014" s="2" t="s">
        <v>3182</v>
      </c>
      <c r="Y1014" s="82" t="str" cm="1">
        <f t="array" ref="Y1014">_xlfn.IFS(Table1[[#This Row],[Duration in Seconds]]&lt;120,"Very short",Table1[[#This Row],[Duration in Seconds]]&lt;360,"Short",Table1[[#This Row],[Duration in Seconds]]&lt;600,"Medium",Table1[[#This Row],[Duration in Seconds]]&lt;1800,"Long",Table1[[#This Row],[Duration in Seconds]]&gt;1800,"Very Long")</f>
        <v>Short</v>
      </c>
    </row>
    <row r="1015" spans="1:25" s="41" customFormat="1" x14ac:dyDescent="0.3">
      <c r="A1015" s="18" t="s">
        <v>926</v>
      </c>
      <c r="B1015" s="56" t="s">
        <v>3257</v>
      </c>
      <c r="C1015" s="21" t="s">
        <v>927</v>
      </c>
      <c r="D1015" t="s">
        <v>928</v>
      </c>
      <c r="E1015" s="21" t="s">
        <v>929</v>
      </c>
      <c r="F1015" s="21" t="s">
        <v>54</v>
      </c>
      <c r="G1015" s="6">
        <v>19000000</v>
      </c>
      <c r="H1015" s="6">
        <v>5459354826</v>
      </c>
      <c r="I1015" s="15">
        <v>1.48148147854954E-3</v>
      </c>
      <c r="J1015" s="45">
        <v>127.99999974668026</v>
      </c>
      <c r="K1015" s="9">
        <v>44825</v>
      </c>
      <c r="L1015" s="6">
        <v>46000</v>
      </c>
      <c r="M1015" s="21" t="s">
        <v>73</v>
      </c>
      <c r="N1015" s="21" t="s">
        <v>625</v>
      </c>
      <c r="O1015" s="21" t="s">
        <v>28</v>
      </c>
      <c r="P1015" s="21">
        <v>1</v>
      </c>
      <c r="Q1015" s="6">
        <v>873</v>
      </c>
      <c r="R1015" s="9">
        <v>44826</v>
      </c>
      <c r="S1015" s="6">
        <v>2160</v>
      </c>
      <c r="T1015" s="6">
        <v>2827</v>
      </c>
      <c r="U1015" s="6">
        <v>93</v>
      </c>
      <c r="V1015" s="21" t="s">
        <v>29</v>
      </c>
      <c r="W1015" s="6">
        <v>20</v>
      </c>
      <c r="X1015" s="2" t="s">
        <v>3182</v>
      </c>
      <c r="Y1015" s="82" t="str" cm="1">
        <f t="array" ref="Y1015">_xlfn.IFS(Table1[[#This Row],[Duration in Seconds]]&lt;120,"Very short",Table1[[#This Row],[Duration in Seconds]]&lt;360,"Short",Table1[[#This Row],[Duration in Seconds]]&lt;600,"Medium",Table1[[#This Row],[Duration in Seconds]]&lt;1800,"Long",Table1[[#This Row],[Duration in Seconds]]&gt;1800,"Very Long")</f>
        <v>Short</v>
      </c>
    </row>
    <row r="1016" spans="1:25" s="41" customFormat="1" x14ac:dyDescent="0.3">
      <c r="A1016" s="18" t="s">
        <v>930</v>
      </c>
      <c r="B1016" s="56" t="s">
        <v>3258</v>
      </c>
      <c r="C1016" s="21" t="s">
        <v>3165</v>
      </c>
      <c r="D1016" t="s">
        <v>928</v>
      </c>
      <c r="E1016" s="21" t="s">
        <v>929</v>
      </c>
      <c r="F1016" s="21" t="s">
        <v>54</v>
      </c>
      <c r="G1016" s="6">
        <v>19000000</v>
      </c>
      <c r="H1016" s="6">
        <v>5459354826</v>
      </c>
      <c r="I1016" s="15">
        <v>9.1435184003785253E-4</v>
      </c>
      <c r="J1016" s="45">
        <v>78.999998979270458</v>
      </c>
      <c r="K1016" s="9">
        <v>44822</v>
      </c>
      <c r="L1016" s="6">
        <v>1200</v>
      </c>
      <c r="M1016" s="21" t="s">
        <v>73</v>
      </c>
      <c r="N1016" s="21" t="s">
        <v>29</v>
      </c>
      <c r="O1016" s="21" t="s">
        <v>28</v>
      </c>
      <c r="P1016" s="21">
        <v>3</v>
      </c>
      <c r="Q1016" s="6">
        <v>95</v>
      </c>
      <c r="R1016" s="9">
        <v>44826</v>
      </c>
      <c r="S1016" s="6">
        <v>2160</v>
      </c>
      <c r="T1016" s="6">
        <v>2827</v>
      </c>
      <c r="U1016" s="6">
        <v>93</v>
      </c>
      <c r="V1016" s="21" t="s">
        <v>29</v>
      </c>
      <c r="W1016" s="6">
        <v>20</v>
      </c>
      <c r="X1016" s="2" t="s">
        <v>3182</v>
      </c>
      <c r="Y1016" s="82" t="str" cm="1">
        <f t="array" ref="Y1016">_xlfn.IFS(Table1[[#This Row],[Duration in Seconds]]&lt;120,"Very short",Table1[[#This Row],[Duration in Seconds]]&lt;360,"Short",Table1[[#This Row],[Duration in Seconds]]&lt;600,"Medium",Table1[[#This Row],[Duration in Seconds]]&lt;1800,"Long",Table1[[#This Row],[Duration in Seconds]]&gt;1800,"Very Long")</f>
        <v>Very short</v>
      </c>
    </row>
    <row r="1017" spans="1:25" s="41" customFormat="1" x14ac:dyDescent="0.3">
      <c r="A1017" s="18" t="s">
        <v>932</v>
      </c>
      <c r="B1017" s="56" t="s">
        <v>3259</v>
      </c>
      <c r="C1017" s="21" t="s">
        <v>933</v>
      </c>
      <c r="D1017" t="s">
        <v>928</v>
      </c>
      <c r="E1017" s="21" t="s">
        <v>929</v>
      </c>
      <c r="F1017" s="21" t="s">
        <v>54</v>
      </c>
      <c r="G1017" s="6">
        <v>19000000</v>
      </c>
      <c r="H1017" s="6">
        <v>5459354826</v>
      </c>
      <c r="I1017" s="15">
        <v>1.4930555480532348E-3</v>
      </c>
      <c r="J1017" s="45">
        <v>128.99999935179949</v>
      </c>
      <c r="K1017" s="9">
        <v>44818</v>
      </c>
      <c r="L1017" s="6">
        <v>827</v>
      </c>
      <c r="M1017" s="21" t="s">
        <v>73</v>
      </c>
      <c r="N1017" s="21" t="s">
        <v>29</v>
      </c>
      <c r="O1017" s="21" t="s">
        <v>28</v>
      </c>
      <c r="P1017" s="21">
        <v>2</v>
      </c>
      <c r="Q1017" s="6">
        <v>50</v>
      </c>
      <c r="R1017" s="9">
        <v>44826</v>
      </c>
      <c r="S1017" s="6">
        <v>2160</v>
      </c>
      <c r="T1017" s="6">
        <v>2827</v>
      </c>
      <c r="U1017" s="6">
        <v>93</v>
      </c>
      <c r="V1017" s="21" t="s">
        <v>29</v>
      </c>
      <c r="W1017" s="6">
        <v>20</v>
      </c>
      <c r="X1017" s="2" t="s">
        <v>3182</v>
      </c>
      <c r="Y1017" s="82" t="str" cm="1">
        <f t="array" ref="Y1017">_xlfn.IFS(Table1[[#This Row],[Duration in Seconds]]&lt;120,"Very short",Table1[[#This Row],[Duration in Seconds]]&lt;360,"Short",Table1[[#This Row],[Duration in Seconds]]&lt;600,"Medium",Table1[[#This Row],[Duration in Seconds]]&lt;1800,"Long",Table1[[#This Row],[Duration in Seconds]]&gt;1800,"Very Long")</f>
        <v>Short</v>
      </c>
    </row>
    <row r="1018" spans="1:25" s="41" customFormat="1" x14ac:dyDescent="0.3">
      <c r="A1018" s="18" t="s">
        <v>3156</v>
      </c>
      <c r="B1018" s="56" t="s">
        <v>3260</v>
      </c>
      <c r="C1018" s="21" t="s">
        <v>934</v>
      </c>
      <c r="D1018" t="s">
        <v>935</v>
      </c>
      <c r="E1018" s="21" t="s">
        <v>936</v>
      </c>
      <c r="F1018" s="21" t="s">
        <v>26</v>
      </c>
      <c r="G1018" s="6">
        <v>1020000</v>
      </c>
      <c r="H1018" s="6">
        <v>50612895</v>
      </c>
      <c r="I1018" s="15">
        <v>2.0138888794463128E-3</v>
      </c>
      <c r="J1018" s="45">
        <v>173.99999918416142</v>
      </c>
      <c r="K1018" s="9">
        <v>44534</v>
      </c>
      <c r="L1018" s="6">
        <v>513000</v>
      </c>
      <c r="M1018" s="21" t="s">
        <v>27</v>
      </c>
      <c r="N1018" s="21" t="s">
        <v>29</v>
      </c>
      <c r="O1018" s="21" t="s">
        <v>28</v>
      </c>
      <c r="P1018" s="21">
        <v>0</v>
      </c>
      <c r="Q1018" s="6">
        <v>7001</v>
      </c>
      <c r="R1018" s="9">
        <v>44826</v>
      </c>
      <c r="S1018" s="6">
        <v>2160</v>
      </c>
      <c r="T1018" s="6">
        <v>35</v>
      </c>
      <c r="U1018" s="6">
        <v>6</v>
      </c>
      <c r="V1018" s="21" t="s">
        <v>28</v>
      </c>
      <c r="W1018" s="6">
        <v>0</v>
      </c>
      <c r="X1018" s="2" t="s">
        <v>3182</v>
      </c>
      <c r="Y1018" s="82" t="str" cm="1">
        <f t="array" ref="Y1018">_xlfn.IFS(Table1[[#This Row],[Duration in Seconds]]&lt;120,"Very short",Table1[[#This Row],[Duration in Seconds]]&lt;360,"Short",Table1[[#This Row],[Duration in Seconds]]&lt;600,"Medium",Table1[[#This Row],[Duration in Seconds]]&lt;1800,"Long",Table1[[#This Row],[Duration in Seconds]]&gt;1800,"Very Long")</f>
        <v>Short</v>
      </c>
    </row>
    <row r="1019" spans="1:25" s="41" customFormat="1" x14ac:dyDescent="0.3">
      <c r="A1019" s="18" t="s">
        <v>937</v>
      </c>
      <c r="B1019" s="56" t="s">
        <v>3261</v>
      </c>
      <c r="C1019" s="21" t="s">
        <v>938</v>
      </c>
      <c r="D1019" t="s">
        <v>939</v>
      </c>
      <c r="E1019" s="21" t="s">
        <v>940</v>
      </c>
      <c r="F1019" s="21" t="s">
        <v>86</v>
      </c>
      <c r="G1019" s="6">
        <v>10920000</v>
      </c>
      <c r="H1019" s="6">
        <v>358995703</v>
      </c>
      <c r="I1019" s="17">
        <v>8.3912037080153823E-3</v>
      </c>
      <c r="J1019" s="45">
        <v>725.00000037252903</v>
      </c>
      <c r="K1019" s="9">
        <v>43153</v>
      </c>
      <c r="L1019" s="6">
        <v>27000</v>
      </c>
      <c r="M1019" s="21" t="s">
        <v>27</v>
      </c>
      <c r="N1019" s="21" t="s">
        <v>28</v>
      </c>
      <c r="O1019" s="21" t="s">
        <v>28</v>
      </c>
      <c r="P1019" s="21">
        <v>0</v>
      </c>
      <c r="Q1019" s="6">
        <v>930</v>
      </c>
      <c r="R1019" s="9">
        <v>44811</v>
      </c>
      <c r="S1019" s="6">
        <v>720</v>
      </c>
      <c r="T1019" s="6">
        <v>83</v>
      </c>
      <c r="U1019" s="6">
        <v>0</v>
      </c>
      <c r="V1019" s="21" t="s">
        <v>29</v>
      </c>
      <c r="W1019" s="6">
        <v>0</v>
      </c>
      <c r="X1019" s="2" t="s">
        <v>3182</v>
      </c>
      <c r="Y1019" s="82" t="str" cm="1">
        <f t="array" ref="Y1019">_xlfn.IFS(Table1[[#This Row],[Duration in Seconds]]&lt;120,"Very short",Table1[[#This Row],[Duration in Seconds]]&lt;360,"Short",Table1[[#This Row],[Duration in Seconds]]&lt;600,"Medium",Table1[[#This Row],[Duration in Seconds]]&lt;1800,"Long",Table1[[#This Row],[Duration in Seconds]]&gt;1800,"Very Long")</f>
        <v>Long</v>
      </c>
    </row>
    <row r="1020" spans="1:25" s="41" customFormat="1" x14ac:dyDescent="0.3">
      <c r="A1020" s="18" t="s">
        <v>941</v>
      </c>
      <c r="B1020" s="56" t="s">
        <v>3262</v>
      </c>
      <c r="C1020" s="21" t="s">
        <v>3166</v>
      </c>
      <c r="D1020" t="s">
        <v>943</v>
      </c>
      <c r="E1020" s="21" t="s">
        <v>944</v>
      </c>
      <c r="F1020" s="21" t="s">
        <v>54</v>
      </c>
      <c r="G1020" s="6">
        <v>37500000</v>
      </c>
      <c r="H1020" s="6">
        <v>12809187424</v>
      </c>
      <c r="I1020" s="15">
        <v>2.8587963024619967E-3</v>
      </c>
      <c r="J1020" s="45">
        <v>247.00000053271651</v>
      </c>
      <c r="K1020" s="9">
        <v>44037</v>
      </c>
      <c r="L1020" s="6">
        <v>1200000</v>
      </c>
      <c r="M1020" s="21" t="s">
        <v>27</v>
      </c>
      <c r="N1020" s="21" t="s">
        <v>29</v>
      </c>
      <c r="O1020" s="21" t="s">
        <v>28</v>
      </c>
      <c r="P1020" s="21">
        <v>3</v>
      </c>
      <c r="Q1020" s="6">
        <v>33614</v>
      </c>
      <c r="R1020" s="9">
        <v>44826</v>
      </c>
      <c r="S1020" s="6">
        <v>2160</v>
      </c>
      <c r="T1020" s="6">
        <v>423</v>
      </c>
      <c r="U1020" s="6">
        <v>42</v>
      </c>
      <c r="V1020" s="21" t="s">
        <v>29</v>
      </c>
      <c r="W1020" s="6">
        <v>0</v>
      </c>
      <c r="X1020" s="2" t="s">
        <v>3182</v>
      </c>
      <c r="Y1020" s="82" t="str" cm="1">
        <f t="array" ref="Y1020">_xlfn.IFS(Table1[[#This Row],[Duration in Seconds]]&lt;120,"Very short",Table1[[#This Row],[Duration in Seconds]]&lt;360,"Short",Table1[[#This Row],[Duration in Seconds]]&lt;600,"Medium",Table1[[#This Row],[Duration in Seconds]]&lt;1800,"Long",Table1[[#This Row],[Duration in Seconds]]&gt;1800,"Very Long")</f>
        <v>Short</v>
      </c>
    </row>
    <row r="1021" spans="1:25" s="41" customFormat="1" x14ac:dyDescent="0.3">
      <c r="A1021" s="18" t="s">
        <v>945</v>
      </c>
      <c r="B1021" s="56" t="s">
        <v>3263</v>
      </c>
      <c r="C1021" s="21" t="s">
        <v>946</v>
      </c>
      <c r="D1021" t="s">
        <v>947</v>
      </c>
      <c r="E1021" s="21" t="s">
        <v>948</v>
      </c>
      <c r="F1021" s="21" t="s">
        <v>54</v>
      </c>
      <c r="G1021" s="6">
        <v>121000</v>
      </c>
      <c r="H1021" s="6">
        <v>12501680</v>
      </c>
      <c r="I1021" s="15">
        <v>3.5763889027293772E-3</v>
      </c>
      <c r="J1021" s="45">
        <v>309.00000119581819</v>
      </c>
      <c r="K1021" s="9">
        <v>44816</v>
      </c>
      <c r="L1021" s="6">
        <v>10000</v>
      </c>
      <c r="M1021" s="21" t="s">
        <v>54</v>
      </c>
      <c r="N1021" s="21" t="s">
        <v>29</v>
      </c>
      <c r="O1021" s="21" t="s">
        <v>28</v>
      </c>
      <c r="P1021" s="21">
        <v>0</v>
      </c>
      <c r="Q1021" s="6">
        <v>410</v>
      </c>
      <c r="R1021" s="9">
        <v>44825</v>
      </c>
      <c r="S1021" s="6">
        <v>2160</v>
      </c>
      <c r="T1021" s="6">
        <v>98</v>
      </c>
      <c r="U1021" s="6">
        <v>10</v>
      </c>
      <c r="V1021" s="21" t="s">
        <v>29</v>
      </c>
      <c r="W1021" s="6">
        <v>0</v>
      </c>
      <c r="X1021" s="2" t="s">
        <v>3182</v>
      </c>
      <c r="Y1021" s="82" t="str" cm="1">
        <f t="array" ref="Y1021">_xlfn.IFS(Table1[[#This Row],[Duration in Seconds]]&lt;120,"Very short",Table1[[#This Row],[Duration in Seconds]]&lt;360,"Short",Table1[[#This Row],[Duration in Seconds]]&lt;600,"Medium",Table1[[#This Row],[Duration in Seconds]]&lt;1800,"Long",Table1[[#This Row],[Duration in Seconds]]&gt;1800,"Very Long")</f>
        <v>Short</v>
      </c>
    </row>
    <row r="1022" spans="1:25" s="41" customFormat="1" x14ac:dyDescent="0.3">
      <c r="A1022" s="18" t="s">
        <v>949</v>
      </c>
      <c r="B1022" s="56" t="s">
        <v>3264</v>
      </c>
      <c r="C1022" s="21" t="s">
        <v>950</v>
      </c>
      <c r="D1022" t="s">
        <v>951</v>
      </c>
      <c r="E1022" s="21" t="s">
        <v>952</v>
      </c>
      <c r="F1022" s="21" t="s">
        <v>54</v>
      </c>
      <c r="G1022" s="6">
        <v>14400000</v>
      </c>
      <c r="H1022" s="6">
        <v>4304845433</v>
      </c>
      <c r="I1022" s="15">
        <v>1.3888888934161514E-3</v>
      </c>
      <c r="J1022" s="45">
        <v>120.00000039115548</v>
      </c>
      <c r="K1022" s="9">
        <v>44797</v>
      </c>
      <c r="L1022" s="6">
        <v>31000</v>
      </c>
      <c r="M1022" s="21" t="s">
        <v>27</v>
      </c>
      <c r="N1022" s="21" t="s">
        <v>625</v>
      </c>
      <c r="O1022" s="21" t="s">
        <v>28</v>
      </c>
      <c r="P1022" s="21">
        <v>1</v>
      </c>
      <c r="Q1022" s="6">
        <v>1400</v>
      </c>
      <c r="R1022" s="9">
        <v>44826</v>
      </c>
      <c r="S1022" s="6">
        <v>2160</v>
      </c>
      <c r="T1022" s="6">
        <v>18211</v>
      </c>
      <c r="U1022" s="6">
        <v>810</v>
      </c>
      <c r="V1022" s="21" t="s">
        <v>29</v>
      </c>
      <c r="W1022" s="6">
        <v>0</v>
      </c>
      <c r="X1022" s="2" t="s">
        <v>3182</v>
      </c>
      <c r="Y1022" s="82" t="str" cm="1">
        <f t="array" ref="Y1022">_xlfn.IFS(Table1[[#This Row],[Duration in Seconds]]&lt;120,"Very short",Table1[[#This Row],[Duration in Seconds]]&lt;360,"Short",Table1[[#This Row],[Duration in Seconds]]&lt;600,"Medium",Table1[[#This Row],[Duration in Seconds]]&lt;1800,"Long",Table1[[#This Row],[Duration in Seconds]]&gt;1800,"Very Long")</f>
        <v>Short</v>
      </c>
    </row>
    <row r="1023" spans="1:25" s="41" customFormat="1" x14ac:dyDescent="0.3">
      <c r="A1023" s="18" t="s">
        <v>953</v>
      </c>
      <c r="B1023" s="56" t="s">
        <v>3265</v>
      </c>
      <c r="C1023" s="21" t="s">
        <v>3167</v>
      </c>
      <c r="D1023" t="s">
        <v>951</v>
      </c>
      <c r="E1023" s="21" t="s">
        <v>952</v>
      </c>
      <c r="F1023" s="21" t="s">
        <v>54</v>
      </c>
      <c r="G1023" s="6">
        <v>14400000</v>
      </c>
      <c r="H1023" s="6">
        <v>4304845433</v>
      </c>
      <c r="I1023" s="15">
        <v>1.1805555550381541E-3</v>
      </c>
      <c r="J1023" s="45">
        <v>101.99999995529652</v>
      </c>
      <c r="K1023" s="9">
        <v>44826</v>
      </c>
      <c r="L1023" s="6">
        <v>782</v>
      </c>
      <c r="M1023" s="21" t="s">
        <v>27</v>
      </c>
      <c r="N1023" s="21" t="s">
        <v>625</v>
      </c>
      <c r="O1023" s="21" t="s">
        <v>28</v>
      </c>
      <c r="P1023" s="21">
        <v>2</v>
      </c>
      <c r="Q1023" s="6">
        <v>135</v>
      </c>
      <c r="R1023" s="9">
        <v>44826</v>
      </c>
      <c r="S1023" s="6">
        <v>2160</v>
      </c>
      <c r="T1023" s="6">
        <v>18211</v>
      </c>
      <c r="U1023" s="6">
        <v>810</v>
      </c>
      <c r="V1023" s="21" t="s">
        <v>29</v>
      </c>
      <c r="W1023" s="6">
        <v>0</v>
      </c>
      <c r="X1023" s="2" t="s">
        <v>3182</v>
      </c>
      <c r="Y1023" s="82" t="str" cm="1">
        <f t="array" ref="Y1023">_xlfn.IFS(Table1[[#This Row],[Duration in Seconds]]&lt;120,"Very short",Table1[[#This Row],[Duration in Seconds]]&lt;360,"Short",Table1[[#This Row],[Duration in Seconds]]&lt;600,"Medium",Table1[[#This Row],[Duration in Seconds]]&lt;1800,"Long",Table1[[#This Row],[Duration in Seconds]]&gt;1800,"Very Long")</f>
        <v>Very short</v>
      </c>
    </row>
    <row r="1024" spans="1:25" s="41" customFormat="1" x14ac:dyDescent="0.3">
      <c r="A1024" s="18" t="s">
        <v>955</v>
      </c>
      <c r="B1024" s="56" t="s">
        <v>3266</v>
      </c>
      <c r="C1024" s="21" t="s">
        <v>956</v>
      </c>
      <c r="D1024" t="s">
        <v>951</v>
      </c>
      <c r="E1024" s="21" t="s">
        <v>952</v>
      </c>
      <c r="F1024" s="21" t="s">
        <v>54</v>
      </c>
      <c r="G1024" s="6">
        <v>14400000</v>
      </c>
      <c r="H1024" s="6">
        <v>4304845433</v>
      </c>
      <c r="I1024" s="15">
        <v>1.1805555550381541E-3</v>
      </c>
      <c r="J1024" s="45">
        <v>101.99999995529652</v>
      </c>
      <c r="K1024" s="9">
        <v>41538</v>
      </c>
      <c r="L1024" s="6">
        <v>412000</v>
      </c>
      <c r="M1024" s="21" t="s">
        <v>27</v>
      </c>
      <c r="N1024" s="21" t="s">
        <v>625</v>
      </c>
      <c r="O1024" s="21" t="s">
        <v>28</v>
      </c>
      <c r="P1024" s="21">
        <v>0</v>
      </c>
      <c r="Q1024" s="6">
        <v>54450</v>
      </c>
      <c r="R1024" s="9">
        <v>44826</v>
      </c>
      <c r="S1024" s="6">
        <v>2160</v>
      </c>
      <c r="T1024" s="6">
        <v>18211</v>
      </c>
      <c r="U1024" s="6">
        <v>810</v>
      </c>
      <c r="V1024" s="21" t="s">
        <v>29</v>
      </c>
      <c r="W1024" s="6">
        <v>0</v>
      </c>
      <c r="X1024" s="2" t="s">
        <v>3182</v>
      </c>
      <c r="Y1024" s="82" t="str" cm="1">
        <f t="array" ref="Y1024">_xlfn.IFS(Table1[[#This Row],[Duration in Seconds]]&lt;120,"Very short",Table1[[#This Row],[Duration in Seconds]]&lt;360,"Short",Table1[[#This Row],[Duration in Seconds]]&lt;600,"Medium",Table1[[#This Row],[Duration in Seconds]]&lt;1800,"Long",Table1[[#This Row],[Duration in Seconds]]&gt;1800,"Very Long")</f>
        <v>Very short</v>
      </c>
    </row>
    <row r="1025" spans="1:25" s="41" customFormat="1" x14ac:dyDescent="0.3">
      <c r="A1025" s="18" t="s">
        <v>957</v>
      </c>
      <c r="B1025" s="56" t="s">
        <v>3267</v>
      </c>
      <c r="C1025" s="21" t="s">
        <v>3168</v>
      </c>
      <c r="D1025" t="s">
        <v>959</v>
      </c>
      <c r="E1025" s="21" t="s">
        <v>960</v>
      </c>
      <c r="F1025" s="21" t="s">
        <v>54</v>
      </c>
      <c r="G1025" s="6">
        <v>2190000</v>
      </c>
      <c r="H1025" s="6">
        <v>300672370</v>
      </c>
      <c r="I1025" s="15">
        <v>1.4791666675591841E-2</v>
      </c>
      <c r="J1025" s="45">
        <v>1278.0000007711351</v>
      </c>
      <c r="K1025" s="9">
        <v>44799</v>
      </c>
      <c r="L1025" s="6">
        <v>0</v>
      </c>
      <c r="M1025" s="21" t="s">
        <v>73</v>
      </c>
      <c r="N1025" s="21" t="s">
        <v>29</v>
      </c>
      <c r="O1025" s="21" t="s">
        <v>28</v>
      </c>
      <c r="P1025" s="21">
        <v>3</v>
      </c>
      <c r="Q1025" s="6">
        <v>0</v>
      </c>
      <c r="R1025" s="9" t="s">
        <v>54</v>
      </c>
      <c r="S1025" s="6">
        <v>1080</v>
      </c>
      <c r="T1025" s="6">
        <v>67</v>
      </c>
      <c r="U1025" s="6">
        <v>4</v>
      </c>
      <c r="V1025" s="21" t="s">
        <v>29</v>
      </c>
      <c r="W1025" s="6">
        <v>0</v>
      </c>
      <c r="X1025" s="2" t="s">
        <v>3182</v>
      </c>
      <c r="Y1025" s="82" t="str" cm="1">
        <f t="array" ref="Y1025">_xlfn.IFS(Table1[[#This Row],[Duration in Seconds]]&lt;120,"Very short",Table1[[#This Row],[Duration in Seconds]]&lt;360,"Short",Table1[[#This Row],[Duration in Seconds]]&lt;600,"Medium",Table1[[#This Row],[Duration in Seconds]]&lt;1800,"Long",Table1[[#This Row],[Duration in Seconds]]&gt;1800,"Very Long")</f>
        <v>Long</v>
      </c>
    </row>
    <row r="1026" spans="1:25" s="41" customFormat="1" x14ac:dyDescent="0.3">
      <c r="A1026" s="18" t="s">
        <v>961</v>
      </c>
      <c r="B1026" s="56" t="s">
        <v>3268</v>
      </c>
      <c r="C1026" s="21" t="s">
        <v>962</v>
      </c>
      <c r="D1026" t="s">
        <v>963</v>
      </c>
      <c r="E1026" s="21" t="s">
        <v>964</v>
      </c>
      <c r="F1026" s="21" t="s">
        <v>54</v>
      </c>
      <c r="G1026" s="6">
        <v>1140000</v>
      </c>
      <c r="H1026" s="6">
        <v>479856808</v>
      </c>
      <c r="I1026" s="15">
        <v>9.6643518481869251E-3</v>
      </c>
      <c r="J1026" s="45">
        <v>834.99999968335032</v>
      </c>
      <c r="K1026" s="9">
        <v>44791</v>
      </c>
      <c r="L1026" s="6">
        <v>17000</v>
      </c>
      <c r="M1026" s="21" t="s">
        <v>27</v>
      </c>
      <c r="N1026" s="21" t="s">
        <v>28</v>
      </c>
      <c r="O1026" s="21" t="s">
        <v>28</v>
      </c>
      <c r="P1026" s="21">
        <v>1</v>
      </c>
      <c r="Q1026" s="6">
        <v>794</v>
      </c>
      <c r="R1026" s="9">
        <v>44821</v>
      </c>
      <c r="S1026" s="6">
        <v>1080</v>
      </c>
      <c r="T1026" s="6">
        <v>2449</v>
      </c>
      <c r="U1026" s="6">
        <v>28</v>
      </c>
      <c r="V1026" s="21" t="s">
        <v>28</v>
      </c>
      <c r="W1026" s="6">
        <v>1</v>
      </c>
      <c r="X1026" s="2" t="s">
        <v>3182</v>
      </c>
      <c r="Y1026" s="82" t="str" cm="1">
        <f t="array" ref="Y1026">_xlfn.IFS(Table1[[#This Row],[Duration in Seconds]]&lt;120,"Very short",Table1[[#This Row],[Duration in Seconds]]&lt;360,"Short",Table1[[#This Row],[Duration in Seconds]]&lt;600,"Medium",Table1[[#This Row],[Duration in Seconds]]&lt;1800,"Long",Table1[[#This Row],[Duration in Seconds]]&gt;1800,"Very Long")</f>
        <v>Long</v>
      </c>
    </row>
    <row r="1027" spans="1:25" s="41" customFormat="1" x14ac:dyDescent="0.3">
      <c r="A1027" s="18" t="s">
        <v>965</v>
      </c>
      <c r="B1027" s="56" t="s">
        <v>3269</v>
      </c>
      <c r="C1027" s="21" t="s">
        <v>966</v>
      </c>
      <c r="D1027" t="s">
        <v>967</v>
      </c>
      <c r="E1027" s="21" t="s">
        <v>968</v>
      </c>
      <c r="F1027" s="21" t="s">
        <v>54</v>
      </c>
      <c r="G1027" s="6">
        <v>89800000</v>
      </c>
      <c r="H1027" s="6">
        <v>6300485808</v>
      </c>
      <c r="I1027" s="15">
        <v>1.9675926014315337E-3</v>
      </c>
      <c r="J1027" s="45">
        <v>170.00000076368451</v>
      </c>
      <c r="K1027" s="9">
        <v>44826</v>
      </c>
      <c r="L1027" s="6">
        <v>12000</v>
      </c>
      <c r="M1027" s="21" t="s">
        <v>73</v>
      </c>
      <c r="N1027" s="21" t="s">
        <v>625</v>
      </c>
      <c r="O1027" s="21" t="s">
        <v>28</v>
      </c>
      <c r="P1027" s="21">
        <v>3</v>
      </c>
      <c r="Q1027" s="6">
        <v>421</v>
      </c>
      <c r="R1027" s="9">
        <v>44826</v>
      </c>
      <c r="S1027" s="6">
        <v>2160</v>
      </c>
      <c r="T1027" s="6">
        <v>4572</v>
      </c>
      <c r="U1027" s="6">
        <v>122</v>
      </c>
      <c r="V1027" s="21" t="s">
        <v>29</v>
      </c>
      <c r="W1027" s="6">
        <v>10</v>
      </c>
      <c r="X1027" s="2" t="s">
        <v>3182</v>
      </c>
      <c r="Y1027" s="82" t="str" cm="1">
        <f t="array" ref="Y1027">_xlfn.IFS(Table1[[#This Row],[Duration in Seconds]]&lt;120,"Very short",Table1[[#This Row],[Duration in Seconds]]&lt;360,"Short",Table1[[#This Row],[Duration in Seconds]]&lt;600,"Medium",Table1[[#This Row],[Duration in Seconds]]&lt;1800,"Long",Table1[[#This Row],[Duration in Seconds]]&gt;1800,"Very Long")</f>
        <v>Short</v>
      </c>
    </row>
    <row r="1028" spans="1:25" s="41" customFormat="1" x14ac:dyDescent="0.3">
      <c r="A1028" s="18" t="s">
        <v>969</v>
      </c>
      <c r="B1028" s="56" t="s">
        <v>3270</v>
      </c>
      <c r="C1028" s="21" t="s">
        <v>970</v>
      </c>
      <c r="D1028" t="s">
        <v>967</v>
      </c>
      <c r="E1028" s="21" t="s">
        <v>968</v>
      </c>
      <c r="F1028" s="21" t="s">
        <v>54</v>
      </c>
      <c r="G1028" s="6">
        <v>89800000</v>
      </c>
      <c r="H1028" s="6">
        <v>6300485808</v>
      </c>
      <c r="I1028" s="15">
        <v>4.6296295477077365E-4</v>
      </c>
      <c r="J1028" s="45">
        <v>39.999999292194843</v>
      </c>
      <c r="K1028" s="9">
        <v>44826</v>
      </c>
      <c r="L1028" s="6">
        <v>145</v>
      </c>
      <c r="M1028" s="21" t="s">
        <v>73</v>
      </c>
      <c r="N1028" s="21" t="s">
        <v>625</v>
      </c>
      <c r="O1028" s="21" t="s">
        <v>28</v>
      </c>
      <c r="P1028" s="21">
        <v>3</v>
      </c>
      <c r="Q1028" s="6">
        <v>27</v>
      </c>
      <c r="R1028" s="9">
        <v>44826</v>
      </c>
      <c r="S1028" s="6">
        <v>2160</v>
      </c>
      <c r="T1028" s="6">
        <v>4572</v>
      </c>
      <c r="U1028" s="6">
        <v>122</v>
      </c>
      <c r="V1028" s="21" t="s">
        <v>29</v>
      </c>
      <c r="W1028" s="6">
        <v>10</v>
      </c>
      <c r="X1028" s="2" t="s">
        <v>3182</v>
      </c>
      <c r="Y1028" s="82" t="str" cm="1">
        <f t="array" ref="Y1028">_xlfn.IFS(Table1[[#This Row],[Duration in Seconds]]&lt;120,"Very short",Table1[[#This Row],[Duration in Seconds]]&lt;360,"Short",Table1[[#This Row],[Duration in Seconds]]&lt;600,"Medium",Table1[[#This Row],[Duration in Seconds]]&lt;1800,"Long",Table1[[#This Row],[Duration in Seconds]]&gt;1800,"Very Long")</f>
        <v>Very short</v>
      </c>
    </row>
    <row r="1029" spans="1:25" s="41" customFormat="1" x14ac:dyDescent="0.3">
      <c r="A1029" s="18" t="s">
        <v>971</v>
      </c>
      <c r="B1029" s="56" t="s">
        <v>3271</v>
      </c>
      <c r="C1029" s="21" t="s">
        <v>972</v>
      </c>
      <c r="D1029" t="s">
        <v>967</v>
      </c>
      <c r="E1029" s="21" t="s">
        <v>968</v>
      </c>
      <c r="F1029" s="21" t="s">
        <v>54</v>
      </c>
      <c r="G1029" s="6">
        <v>89800000</v>
      </c>
      <c r="H1029" s="6">
        <v>6300485808</v>
      </c>
      <c r="I1029" s="15">
        <v>3.9930555503815413E-3</v>
      </c>
      <c r="J1029" s="45">
        <v>344.99999955296516</v>
      </c>
      <c r="K1029" s="9">
        <v>44818</v>
      </c>
      <c r="L1029" s="6">
        <v>3800</v>
      </c>
      <c r="M1029" s="21" t="s">
        <v>73</v>
      </c>
      <c r="N1029" s="21" t="s">
        <v>625</v>
      </c>
      <c r="O1029" s="21" t="s">
        <v>28</v>
      </c>
      <c r="P1029" s="21">
        <v>3</v>
      </c>
      <c r="Q1029" s="6">
        <v>97</v>
      </c>
      <c r="R1029" s="9">
        <v>44821</v>
      </c>
      <c r="S1029" s="6">
        <v>2160</v>
      </c>
      <c r="T1029" s="6">
        <v>4572</v>
      </c>
      <c r="U1029" s="6">
        <v>122</v>
      </c>
      <c r="V1029" s="21" t="s">
        <v>29</v>
      </c>
      <c r="W1029" s="6">
        <v>10</v>
      </c>
      <c r="X1029" s="2" t="s">
        <v>3182</v>
      </c>
      <c r="Y1029" s="82" t="str" cm="1">
        <f t="array" ref="Y1029">_xlfn.IFS(Table1[[#This Row],[Duration in Seconds]]&lt;120,"Very short",Table1[[#This Row],[Duration in Seconds]]&lt;360,"Short",Table1[[#This Row],[Duration in Seconds]]&lt;600,"Medium",Table1[[#This Row],[Duration in Seconds]]&lt;1800,"Long",Table1[[#This Row],[Duration in Seconds]]&gt;1800,"Very Long")</f>
        <v>Short</v>
      </c>
    </row>
    <row r="1030" spans="1:25" s="41" customFormat="1" x14ac:dyDescent="0.3">
      <c r="A1030" s="18" t="s">
        <v>973</v>
      </c>
      <c r="B1030" s="56" t="s">
        <v>3272</v>
      </c>
      <c r="C1030" s="21" t="s">
        <v>974</v>
      </c>
      <c r="D1030" t="s">
        <v>975</v>
      </c>
      <c r="E1030" s="21" t="s">
        <v>976</v>
      </c>
      <c r="F1030" s="21" t="s">
        <v>54</v>
      </c>
      <c r="G1030" s="6">
        <v>2190000</v>
      </c>
      <c r="H1030" s="6">
        <v>225870537</v>
      </c>
      <c r="I1030" s="15">
        <v>1.7592592630535364E-3</v>
      </c>
      <c r="J1030" s="45">
        <v>152.00000032782555</v>
      </c>
      <c r="K1030" s="9">
        <v>43670</v>
      </c>
      <c r="L1030" s="6">
        <v>236000</v>
      </c>
      <c r="M1030" s="21" t="s">
        <v>27</v>
      </c>
      <c r="N1030" s="21" t="s">
        <v>29</v>
      </c>
      <c r="O1030" s="21" t="s">
        <v>28</v>
      </c>
      <c r="P1030" s="21">
        <v>0</v>
      </c>
      <c r="Q1030" s="6">
        <v>6345</v>
      </c>
      <c r="R1030" s="9">
        <v>44794</v>
      </c>
      <c r="S1030" s="6">
        <v>1080</v>
      </c>
      <c r="T1030" s="6">
        <v>571</v>
      </c>
      <c r="U1030" s="6">
        <v>31</v>
      </c>
      <c r="V1030" s="21" t="s">
        <v>29</v>
      </c>
      <c r="W1030" s="6">
        <v>3</v>
      </c>
      <c r="X1030" s="2" t="s">
        <v>3182</v>
      </c>
      <c r="Y1030" s="82" t="str" cm="1">
        <f t="array" ref="Y1030">_xlfn.IFS(Table1[[#This Row],[Duration in Seconds]]&lt;120,"Very short",Table1[[#This Row],[Duration in Seconds]]&lt;360,"Short",Table1[[#This Row],[Duration in Seconds]]&lt;600,"Medium",Table1[[#This Row],[Duration in Seconds]]&lt;1800,"Long",Table1[[#This Row],[Duration in Seconds]]&gt;1800,"Very Long")</f>
        <v>Short</v>
      </c>
    </row>
    <row r="1031" spans="1:25" s="41" customFormat="1" x14ac:dyDescent="0.3">
      <c r="A1031" s="18" t="s">
        <v>977</v>
      </c>
      <c r="B1031" s="56" t="s">
        <v>3273</v>
      </c>
      <c r="C1031" s="21" t="s">
        <v>978</v>
      </c>
      <c r="D1031" t="s">
        <v>979</v>
      </c>
      <c r="E1031" s="21" t="s">
        <v>980</v>
      </c>
      <c r="F1031" s="21" t="s">
        <v>26</v>
      </c>
      <c r="G1031" s="6">
        <v>2930000</v>
      </c>
      <c r="H1031" s="6">
        <v>21517243</v>
      </c>
      <c r="I1031" s="15">
        <v>6.5740740683395416E-3</v>
      </c>
      <c r="J1031" s="45">
        <v>567.99999950453639</v>
      </c>
      <c r="K1031" s="9">
        <v>44740</v>
      </c>
      <c r="L1031" s="6">
        <v>1900</v>
      </c>
      <c r="M1031" s="21" t="s">
        <v>27</v>
      </c>
      <c r="N1031" s="21" t="s">
        <v>28</v>
      </c>
      <c r="O1031" s="21" t="s">
        <v>28</v>
      </c>
      <c r="P1031" s="21">
        <v>2</v>
      </c>
      <c r="Q1031" s="6">
        <v>135</v>
      </c>
      <c r="R1031" s="9">
        <v>44815</v>
      </c>
      <c r="S1031" s="6">
        <v>1080</v>
      </c>
      <c r="T1031" s="6">
        <v>383</v>
      </c>
      <c r="U1031" s="6">
        <v>45</v>
      </c>
      <c r="V1031" s="21" t="s">
        <v>29</v>
      </c>
      <c r="W1031" s="6">
        <v>2</v>
      </c>
      <c r="X1031" s="2" t="s">
        <v>3182</v>
      </c>
      <c r="Y1031" s="82" t="str" cm="1">
        <f t="array" ref="Y1031">_xlfn.IFS(Table1[[#This Row],[Duration in Seconds]]&lt;120,"Very short",Table1[[#This Row],[Duration in Seconds]]&lt;360,"Short",Table1[[#This Row],[Duration in Seconds]]&lt;600,"Medium",Table1[[#This Row],[Duration in Seconds]]&lt;1800,"Long",Table1[[#This Row],[Duration in Seconds]]&gt;1800,"Very Long")</f>
        <v>Medium</v>
      </c>
    </row>
    <row r="1032" spans="1:25" s="41" customFormat="1" x14ac:dyDescent="0.3">
      <c r="A1032" s="18" t="s">
        <v>981</v>
      </c>
      <c r="B1032" s="56" t="s">
        <v>3274</v>
      </c>
      <c r="C1032" s="21" t="s">
        <v>982</v>
      </c>
      <c r="D1032" t="s">
        <v>983</v>
      </c>
      <c r="E1032" s="21" t="s">
        <v>984</v>
      </c>
      <c r="F1032" s="21" t="s">
        <v>54</v>
      </c>
      <c r="G1032" s="6">
        <v>2470000</v>
      </c>
      <c r="H1032" s="6">
        <v>981914759</v>
      </c>
      <c r="I1032" s="17">
        <v>8.333333331393078E-3</v>
      </c>
      <c r="J1032" s="45">
        <v>719.99999983236194</v>
      </c>
      <c r="K1032" s="9">
        <v>44696</v>
      </c>
      <c r="L1032" s="6">
        <v>221000</v>
      </c>
      <c r="M1032" s="21" t="s">
        <v>27</v>
      </c>
      <c r="N1032" s="21" t="s">
        <v>29</v>
      </c>
      <c r="O1032" s="21" t="s">
        <v>28</v>
      </c>
      <c r="P1032" s="21">
        <v>0</v>
      </c>
      <c r="Q1032" s="6">
        <v>8246</v>
      </c>
      <c r="R1032" s="9">
        <v>44825</v>
      </c>
      <c r="S1032" s="6">
        <v>1080</v>
      </c>
      <c r="T1032" s="6">
        <v>2959</v>
      </c>
      <c r="U1032" s="6">
        <v>106</v>
      </c>
      <c r="V1032" s="21" t="s">
        <v>29</v>
      </c>
      <c r="W1032" s="6">
        <v>0</v>
      </c>
      <c r="X1032" s="2" t="s">
        <v>3182</v>
      </c>
      <c r="Y1032" s="82" t="str" cm="1">
        <f t="array" ref="Y1032">_xlfn.IFS(Table1[[#This Row],[Duration in Seconds]]&lt;120,"Very short",Table1[[#This Row],[Duration in Seconds]]&lt;360,"Short",Table1[[#This Row],[Duration in Seconds]]&lt;600,"Medium",Table1[[#This Row],[Duration in Seconds]]&lt;1800,"Long",Table1[[#This Row],[Duration in Seconds]]&gt;1800,"Very Long")</f>
        <v>Long</v>
      </c>
    </row>
    <row r="1033" spans="1:25" s="41" customFormat="1" x14ac:dyDescent="0.3">
      <c r="A1033" s="18" t="s">
        <v>985</v>
      </c>
      <c r="B1033" s="56" t="s">
        <v>3275</v>
      </c>
      <c r="C1033" s="21" t="s">
        <v>986</v>
      </c>
      <c r="D1033" t="s">
        <v>987</v>
      </c>
      <c r="E1033" s="21" t="s">
        <v>988</v>
      </c>
      <c r="F1033" s="21" t="s">
        <v>86</v>
      </c>
      <c r="G1033" s="6">
        <v>39700000</v>
      </c>
      <c r="H1033" s="6">
        <v>20321404924</v>
      </c>
      <c r="I1033" s="15">
        <v>2.2453703568316996E-3</v>
      </c>
      <c r="J1033" s="45">
        <v>193.99999883025885</v>
      </c>
      <c r="K1033" s="9">
        <v>42480</v>
      </c>
      <c r="L1033" s="6">
        <v>3000000</v>
      </c>
      <c r="M1033" s="21" t="s">
        <v>27</v>
      </c>
      <c r="N1033" s="21" t="s">
        <v>28</v>
      </c>
      <c r="O1033" s="21" t="s">
        <v>28</v>
      </c>
      <c r="P1033" s="21">
        <v>0</v>
      </c>
      <c r="Q1033" s="6">
        <v>116624</v>
      </c>
      <c r="R1033" s="9">
        <v>44826</v>
      </c>
      <c r="S1033" s="6">
        <v>1080</v>
      </c>
      <c r="T1033" s="6">
        <v>184</v>
      </c>
      <c r="U1033" s="6">
        <v>48</v>
      </c>
      <c r="V1033" s="21" t="s">
        <v>29</v>
      </c>
      <c r="W1033" s="6">
        <v>0</v>
      </c>
      <c r="X1033" s="2" t="s">
        <v>3182</v>
      </c>
      <c r="Y1033" s="82" t="str" cm="1">
        <f t="array" ref="Y1033">_xlfn.IFS(Table1[[#This Row],[Duration in Seconds]]&lt;120,"Very short",Table1[[#This Row],[Duration in Seconds]]&lt;360,"Short",Table1[[#This Row],[Duration in Seconds]]&lt;600,"Medium",Table1[[#This Row],[Duration in Seconds]]&lt;1800,"Long",Table1[[#This Row],[Duration in Seconds]]&gt;1800,"Very Long")</f>
        <v>Short</v>
      </c>
    </row>
    <row r="1034" spans="1:25" s="41" customFormat="1" x14ac:dyDescent="0.3">
      <c r="A1034" s="18" t="s">
        <v>989</v>
      </c>
      <c r="B1034" s="56" t="s">
        <v>3276</v>
      </c>
      <c r="C1034" s="21" t="s">
        <v>990</v>
      </c>
      <c r="D1034" t="s">
        <v>991</v>
      </c>
      <c r="E1034" s="21" t="s">
        <v>992</v>
      </c>
      <c r="F1034" s="21" t="s">
        <v>26</v>
      </c>
      <c r="G1034" s="6">
        <v>5860000</v>
      </c>
      <c r="H1034" s="6">
        <v>810027949</v>
      </c>
      <c r="I1034" s="15">
        <v>1.0729166679084301E-2</v>
      </c>
      <c r="J1034" s="45">
        <v>927.00000107288361</v>
      </c>
      <c r="K1034" s="9">
        <v>44791</v>
      </c>
      <c r="L1034" s="6">
        <v>73000</v>
      </c>
      <c r="M1034" s="21" t="s">
        <v>27</v>
      </c>
      <c r="N1034" s="21" t="s">
        <v>28</v>
      </c>
      <c r="O1034" s="21" t="s">
        <v>28</v>
      </c>
      <c r="P1034" s="21">
        <v>0</v>
      </c>
      <c r="Q1034" s="6">
        <v>1962</v>
      </c>
      <c r="R1034" s="9">
        <v>44825</v>
      </c>
      <c r="S1034" s="6">
        <v>1080</v>
      </c>
      <c r="T1034" s="6">
        <v>207</v>
      </c>
      <c r="U1034" s="6">
        <v>15</v>
      </c>
      <c r="V1034" s="21" t="s">
        <v>29</v>
      </c>
      <c r="W1034" s="6">
        <v>0</v>
      </c>
      <c r="X1034" s="2" t="s">
        <v>3182</v>
      </c>
      <c r="Y1034" s="82" t="str" cm="1">
        <f t="array" ref="Y1034">_xlfn.IFS(Table1[[#This Row],[Duration in Seconds]]&lt;120,"Very short",Table1[[#This Row],[Duration in Seconds]]&lt;360,"Short",Table1[[#This Row],[Duration in Seconds]]&lt;600,"Medium",Table1[[#This Row],[Duration in Seconds]]&lt;1800,"Long",Table1[[#This Row],[Duration in Seconds]]&gt;1800,"Very Long")</f>
        <v>Long</v>
      </c>
    </row>
    <row r="1035" spans="1:25" s="41" customFormat="1" x14ac:dyDescent="0.3">
      <c r="A1035" s="18" t="s">
        <v>993</v>
      </c>
      <c r="B1035" s="56" t="s">
        <v>3277</v>
      </c>
      <c r="C1035" s="21" t="s">
        <v>994</v>
      </c>
      <c r="D1035" t="s">
        <v>995</v>
      </c>
      <c r="E1035" s="21" t="s">
        <v>996</v>
      </c>
      <c r="F1035" s="21" t="s">
        <v>86</v>
      </c>
      <c r="G1035" s="6">
        <v>31300000</v>
      </c>
      <c r="H1035" s="6">
        <v>11712643695</v>
      </c>
      <c r="I1035" s="15">
        <v>2.4305555562023073E-3</v>
      </c>
      <c r="J1035" s="45">
        <v>210.00000005587935</v>
      </c>
      <c r="K1035" s="9">
        <v>41475</v>
      </c>
      <c r="L1035" s="6">
        <v>25000000</v>
      </c>
      <c r="M1035" s="21" t="s">
        <v>27</v>
      </c>
      <c r="N1035" s="21" t="s">
        <v>29</v>
      </c>
      <c r="O1035" s="21" t="s">
        <v>28</v>
      </c>
      <c r="P1035" s="21">
        <v>0</v>
      </c>
      <c r="Q1035" s="6">
        <v>153000</v>
      </c>
      <c r="R1035" s="9">
        <v>44826</v>
      </c>
      <c r="S1035" s="6">
        <v>1080</v>
      </c>
      <c r="T1035" s="6">
        <v>370</v>
      </c>
      <c r="U1035" s="6">
        <v>3</v>
      </c>
      <c r="V1035" s="21" t="s">
        <v>29</v>
      </c>
      <c r="W1035" s="6">
        <v>0</v>
      </c>
      <c r="X1035" s="2" t="s">
        <v>3182</v>
      </c>
      <c r="Y1035" s="82" t="str" cm="1">
        <f t="array" ref="Y1035">_xlfn.IFS(Table1[[#This Row],[Duration in Seconds]]&lt;120,"Very short",Table1[[#This Row],[Duration in Seconds]]&lt;360,"Short",Table1[[#This Row],[Duration in Seconds]]&lt;600,"Medium",Table1[[#This Row],[Duration in Seconds]]&lt;1800,"Long",Table1[[#This Row],[Duration in Seconds]]&gt;1800,"Very Long")</f>
        <v>Short</v>
      </c>
    </row>
    <row r="1036" spans="1:25" s="41" customFormat="1" x14ac:dyDescent="0.3">
      <c r="A1036" s="18" t="s">
        <v>997</v>
      </c>
      <c r="B1036" s="56" t="s">
        <v>3278</v>
      </c>
      <c r="C1036" s="21" t="s">
        <v>998</v>
      </c>
      <c r="D1036" t="s">
        <v>995</v>
      </c>
      <c r="E1036" s="21" t="s">
        <v>996</v>
      </c>
      <c r="F1036" s="21" t="s">
        <v>86</v>
      </c>
      <c r="G1036" s="6">
        <v>31300000</v>
      </c>
      <c r="H1036" s="6">
        <v>11712643695</v>
      </c>
      <c r="I1036" s="15">
        <v>2.4537036952096969E-3</v>
      </c>
      <c r="J1036" s="45">
        <v>211.99999926611781</v>
      </c>
      <c r="K1036" s="9">
        <v>43057</v>
      </c>
      <c r="L1036" s="6">
        <v>4800000</v>
      </c>
      <c r="M1036" s="21" t="s">
        <v>27</v>
      </c>
      <c r="N1036" s="21" t="s">
        <v>625</v>
      </c>
      <c r="O1036" s="21" t="s">
        <v>28</v>
      </c>
      <c r="P1036" s="21">
        <v>0</v>
      </c>
      <c r="Q1036" s="6">
        <v>138000</v>
      </c>
      <c r="R1036" s="9">
        <v>44826</v>
      </c>
      <c r="S1036" s="6">
        <v>1080</v>
      </c>
      <c r="T1036" s="6">
        <v>370</v>
      </c>
      <c r="U1036" s="6">
        <v>3</v>
      </c>
      <c r="V1036" s="21" t="s">
        <v>29</v>
      </c>
      <c r="W1036" s="6">
        <v>0</v>
      </c>
      <c r="X1036" s="2" t="s">
        <v>3182</v>
      </c>
      <c r="Y1036" s="82" t="str" cm="1">
        <f t="array" ref="Y1036">_xlfn.IFS(Table1[[#This Row],[Duration in Seconds]]&lt;120,"Very short",Table1[[#This Row],[Duration in Seconds]]&lt;360,"Short",Table1[[#This Row],[Duration in Seconds]]&lt;600,"Medium",Table1[[#This Row],[Duration in Seconds]]&lt;1800,"Long",Table1[[#This Row],[Duration in Seconds]]&gt;1800,"Very Long")</f>
        <v>Short</v>
      </c>
    </row>
    <row r="1037" spans="1:25" s="41" customFormat="1" x14ac:dyDescent="0.3">
      <c r="A1037" s="18" t="s">
        <v>999</v>
      </c>
      <c r="B1037" s="56" t="s">
        <v>3279</v>
      </c>
      <c r="C1037" s="21" t="s">
        <v>1000</v>
      </c>
      <c r="D1037" t="s">
        <v>995</v>
      </c>
      <c r="E1037" s="21" t="s">
        <v>996</v>
      </c>
      <c r="F1037" s="21" t="s">
        <v>86</v>
      </c>
      <c r="G1037" s="6">
        <v>31300000</v>
      </c>
      <c r="H1037" s="6">
        <v>11712643695</v>
      </c>
      <c r="I1037" s="15">
        <v>1.8402777786832303E-3</v>
      </c>
      <c r="J1037" s="45">
        <v>159.0000000782311</v>
      </c>
      <c r="K1037" s="9">
        <v>44825</v>
      </c>
      <c r="L1037" s="6">
        <v>28000</v>
      </c>
      <c r="M1037" s="21" t="s">
        <v>27</v>
      </c>
      <c r="N1037" s="21" t="s">
        <v>29</v>
      </c>
      <c r="O1037" s="21" t="s">
        <v>28</v>
      </c>
      <c r="P1037" s="21">
        <v>0</v>
      </c>
      <c r="Q1037" s="6">
        <v>1600</v>
      </c>
      <c r="R1037" s="9">
        <v>44826</v>
      </c>
      <c r="S1037" s="6">
        <v>1080</v>
      </c>
      <c r="T1037" s="6">
        <v>370</v>
      </c>
      <c r="U1037" s="6">
        <v>3</v>
      </c>
      <c r="V1037" s="21" t="s">
        <v>29</v>
      </c>
      <c r="W1037" s="6">
        <v>0</v>
      </c>
      <c r="X1037" s="2" t="s">
        <v>3182</v>
      </c>
      <c r="Y1037" s="82" t="str" cm="1">
        <f t="array" ref="Y1037">_xlfn.IFS(Table1[[#This Row],[Duration in Seconds]]&lt;120,"Very short",Table1[[#This Row],[Duration in Seconds]]&lt;360,"Short",Table1[[#This Row],[Duration in Seconds]]&lt;600,"Medium",Table1[[#This Row],[Duration in Seconds]]&lt;1800,"Long",Table1[[#This Row],[Duration in Seconds]]&gt;1800,"Very Long")</f>
        <v>Short</v>
      </c>
    </row>
    <row r="1038" spans="1:25" s="41" customFormat="1" x14ac:dyDescent="0.3">
      <c r="A1038" s="18" t="s">
        <v>1001</v>
      </c>
      <c r="B1038" s="56" t="s">
        <v>3280</v>
      </c>
      <c r="C1038" s="21" t="s">
        <v>1002</v>
      </c>
      <c r="D1038" t="s">
        <v>1003</v>
      </c>
      <c r="E1038" s="21" t="s">
        <v>1004</v>
      </c>
      <c r="F1038" s="21" t="s">
        <v>26</v>
      </c>
      <c r="G1038" s="6">
        <v>9360000</v>
      </c>
      <c r="H1038" s="6">
        <v>1357104154</v>
      </c>
      <c r="I1038" s="15">
        <v>6.2615740753244609E-3</v>
      </c>
      <c r="J1038" s="45">
        <v>541.00000010803342</v>
      </c>
      <c r="K1038" s="9">
        <v>44765</v>
      </c>
      <c r="L1038" s="6">
        <v>60000</v>
      </c>
      <c r="M1038" s="21" t="s">
        <v>73</v>
      </c>
      <c r="N1038" s="21" t="s">
        <v>29</v>
      </c>
      <c r="O1038" s="21" t="s">
        <v>28</v>
      </c>
      <c r="P1038" s="21">
        <v>0</v>
      </c>
      <c r="Q1038" s="6">
        <v>1879</v>
      </c>
      <c r="R1038" s="9">
        <v>44825</v>
      </c>
      <c r="S1038" s="6">
        <v>1080</v>
      </c>
      <c r="T1038" s="6">
        <v>992</v>
      </c>
      <c r="U1038" s="6">
        <v>37</v>
      </c>
      <c r="V1038" s="21" t="s">
        <v>29</v>
      </c>
      <c r="W1038" s="6">
        <v>2</v>
      </c>
      <c r="X1038" s="2" t="s">
        <v>3182</v>
      </c>
      <c r="Y1038" s="82" t="str" cm="1">
        <f t="array" ref="Y1038">_xlfn.IFS(Table1[[#This Row],[Duration in Seconds]]&lt;120,"Very short",Table1[[#This Row],[Duration in Seconds]]&lt;360,"Short",Table1[[#This Row],[Duration in Seconds]]&lt;600,"Medium",Table1[[#This Row],[Duration in Seconds]]&lt;1800,"Long",Table1[[#This Row],[Duration in Seconds]]&gt;1800,"Very Long")</f>
        <v>Medium</v>
      </c>
    </row>
    <row r="1039" spans="1:25" s="41" customFormat="1" x14ac:dyDescent="0.3">
      <c r="A1039" s="18" t="s">
        <v>1005</v>
      </c>
      <c r="B1039" s="56" t="s">
        <v>3281</v>
      </c>
      <c r="C1039" s="21" t="s">
        <v>1006</v>
      </c>
      <c r="D1039" t="s">
        <v>1007</v>
      </c>
      <c r="E1039" s="21" t="s">
        <v>1008</v>
      </c>
      <c r="F1039" s="21" t="s">
        <v>54</v>
      </c>
      <c r="G1039" s="6">
        <v>20400000</v>
      </c>
      <c r="H1039" s="6">
        <v>246600359</v>
      </c>
      <c r="I1039" s="15">
        <v>8.3333332440815866E-4</v>
      </c>
      <c r="J1039" s="45">
        <v>71.999999228864908</v>
      </c>
      <c r="K1039" s="9">
        <v>44244</v>
      </c>
      <c r="L1039" s="6">
        <v>1100</v>
      </c>
      <c r="M1039" s="21" t="s">
        <v>27</v>
      </c>
      <c r="N1039" s="21" t="s">
        <v>28</v>
      </c>
      <c r="O1039" s="21" t="s">
        <v>28</v>
      </c>
      <c r="P1039" s="21">
        <v>0</v>
      </c>
      <c r="Q1039" s="6">
        <v>279</v>
      </c>
      <c r="R1039" s="9">
        <v>44794</v>
      </c>
      <c r="S1039" s="6">
        <v>1080</v>
      </c>
      <c r="T1039" s="6">
        <v>4576</v>
      </c>
      <c r="U1039" s="6">
        <v>63</v>
      </c>
      <c r="V1039" s="21" t="s">
        <v>29</v>
      </c>
      <c r="W1039" s="6">
        <v>69</v>
      </c>
      <c r="X1039" s="2" t="s">
        <v>3182</v>
      </c>
      <c r="Y1039" s="82" t="str" cm="1">
        <f t="array" ref="Y1039">_xlfn.IFS(Table1[[#This Row],[Duration in Seconds]]&lt;120,"Very short",Table1[[#This Row],[Duration in Seconds]]&lt;360,"Short",Table1[[#This Row],[Duration in Seconds]]&lt;600,"Medium",Table1[[#This Row],[Duration in Seconds]]&lt;1800,"Long",Table1[[#This Row],[Duration in Seconds]]&gt;1800,"Very Long")</f>
        <v>Very short</v>
      </c>
    </row>
    <row r="1040" spans="1:25" s="41" customFormat="1" x14ac:dyDescent="0.3">
      <c r="A1040" s="18" t="s">
        <v>1009</v>
      </c>
      <c r="B1040" s="56">
        <v>172581</v>
      </c>
      <c r="C1040" s="21" t="s">
        <v>1010</v>
      </c>
      <c r="D1040" t="s">
        <v>1007</v>
      </c>
      <c r="E1040" s="21" t="s">
        <v>1008</v>
      </c>
      <c r="F1040" s="21" t="s">
        <v>54</v>
      </c>
      <c r="G1040" s="6">
        <v>20400000</v>
      </c>
      <c r="H1040" s="6">
        <v>246600359</v>
      </c>
      <c r="I1040" s="15">
        <v>7.7662036928813905E-3</v>
      </c>
      <c r="J1040" s="45">
        <v>670.99999906495214</v>
      </c>
      <c r="K1040" s="9">
        <v>44582</v>
      </c>
      <c r="L1040" s="6">
        <v>2900</v>
      </c>
      <c r="M1040" s="21" t="s">
        <v>27</v>
      </c>
      <c r="N1040" s="21" t="s">
        <v>28</v>
      </c>
      <c r="O1040" s="21" t="s">
        <v>28</v>
      </c>
      <c r="P1040" s="21">
        <v>0</v>
      </c>
      <c r="Q1040" s="6">
        <v>36</v>
      </c>
      <c r="R1040" s="9">
        <v>44811</v>
      </c>
      <c r="S1040" s="6">
        <v>1080</v>
      </c>
      <c r="T1040" s="6">
        <v>4576</v>
      </c>
      <c r="U1040" s="6">
        <v>63</v>
      </c>
      <c r="V1040" s="21" t="s">
        <v>29</v>
      </c>
      <c r="W1040" s="6">
        <v>69</v>
      </c>
      <c r="X1040" s="2" t="s">
        <v>3182</v>
      </c>
      <c r="Y1040" s="82" t="str" cm="1">
        <f t="array" ref="Y1040">_xlfn.IFS(Table1[[#This Row],[Duration in Seconds]]&lt;120,"Very short",Table1[[#This Row],[Duration in Seconds]]&lt;360,"Short",Table1[[#This Row],[Duration in Seconds]]&lt;600,"Medium",Table1[[#This Row],[Duration in Seconds]]&lt;1800,"Long",Table1[[#This Row],[Duration in Seconds]]&gt;1800,"Very Long")</f>
        <v>Long</v>
      </c>
    </row>
    <row r="1041" spans="1:25" s="41" customFormat="1" x14ac:dyDescent="0.3">
      <c r="A1041" s="18" t="s">
        <v>1011</v>
      </c>
      <c r="B1041" s="56" t="s">
        <v>3282</v>
      </c>
      <c r="C1041" s="21" t="s">
        <v>1012</v>
      </c>
      <c r="D1041" t="s">
        <v>1013</v>
      </c>
      <c r="E1041" s="21" t="s">
        <v>1014</v>
      </c>
      <c r="F1041" s="21" t="s">
        <v>86</v>
      </c>
      <c r="G1041" s="6">
        <v>5730000</v>
      </c>
      <c r="H1041" s="6">
        <v>48154159</v>
      </c>
      <c r="I1041" s="15">
        <v>6.1574074206873775E-3</v>
      </c>
      <c r="J1041" s="45">
        <v>532.00000114738941</v>
      </c>
      <c r="K1041" s="9">
        <v>44721</v>
      </c>
      <c r="L1041" s="6">
        <v>736000</v>
      </c>
      <c r="M1041" s="21" t="s">
        <v>73</v>
      </c>
      <c r="N1041" s="21" t="s">
        <v>29</v>
      </c>
      <c r="O1041" s="21" t="s">
        <v>28</v>
      </c>
      <c r="P1041" s="21">
        <v>3</v>
      </c>
      <c r="Q1041" s="6">
        <v>16540</v>
      </c>
      <c r="R1041" s="9">
        <v>44826</v>
      </c>
      <c r="S1041" s="6">
        <v>2160</v>
      </c>
      <c r="T1041" s="6">
        <v>23</v>
      </c>
      <c r="U1041" s="6">
        <v>2</v>
      </c>
      <c r="V1041" s="21" t="s">
        <v>28</v>
      </c>
      <c r="W1041" s="6">
        <v>0</v>
      </c>
      <c r="X1041" s="2" t="s">
        <v>3182</v>
      </c>
      <c r="Y1041" s="82" t="str" cm="1">
        <f t="array" ref="Y1041">_xlfn.IFS(Table1[[#This Row],[Duration in Seconds]]&lt;120,"Very short",Table1[[#This Row],[Duration in Seconds]]&lt;360,"Short",Table1[[#This Row],[Duration in Seconds]]&lt;600,"Medium",Table1[[#This Row],[Duration in Seconds]]&lt;1800,"Long",Table1[[#This Row],[Duration in Seconds]]&gt;1800,"Very Long")</f>
        <v>Medium</v>
      </c>
    </row>
    <row r="1042" spans="1:25" s="41" customFormat="1" x14ac:dyDescent="0.3">
      <c r="A1042" s="18" t="s">
        <v>1015</v>
      </c>
      <c r="B1042" s="56" t="s">
        <v>3283</v>
      </c>
      <c r="C1042" s="21" t="s">
        <v>3169</v>
      </c>
      <c r="D1042" t="s">
        <v>1017</v>
      </c>
      <c r="E1042" s="21" t="s">
        <v>1018</v>
      </c>
      <c r="F1042" s="21" t="s">
        <v>86</v>
      </c>
      <c r="G1042" s="6">
        <v>47400000</v>
      </c>
      <c r="H1042" s="6">
        <v>25902163132</v>
      </c>
      <c r="I1042" s="15">
        <v>3.1481481564696878E-3</v>
      </c>
      <c r="J1042" s="45">
        <v>272.00000071898103</v>
      </c>
      <c r="K1042" s="9">
        <v>41953</v>
      </c>
      <c r="L1042" s="6">
        <v>13000000</v>
      </c>
      <c r="M1042" s="21" t="s">
        <v>27</v>
      </c>
      <c r="N1042" s="21" t="s">
        <v>29</v>
      </c>
      <c r="O1042" s="21" t="s">
        <v>28</v>
      </c>
      <c r="P1042" s="21">
        <v>0</v>
      </c>
      <c r="Q1042" s="6">
        <v>627453</v>
      </c>
      <c r="R1042" s="9">
        <v>44826</v>
      </c>
      <c r="S1042" s="6">
        <v>720</v>
      </c>
      <c r="T1042" s="6">
        <v>426</v>
      </c>
      <c r="U1042" s="6">
        <v>53</v>
      </c>
      <c r="V1042" s="21" t="s">
        <v>29</v>
      </c>
      <c r="W1042" s="6">
        <v>0</v>
      </c>
      <c r="X1042" s="2" t="s">
        <v>3182</v>
      </c>
      <c r="Y1042" s="82" t="str" cm="1">
        <f t="array" ref="Y1042">_xlfn.IFS(Table1[[#This Row],[Duration in Seconds]]&lt;120,"Very short",Table1[[#This Row],[Duration in Seconds]]&lt;360,"Short",Table1[[#This Row],[Duration in Seconds]]&lt;600,"Medium",Table1[[#This Row],[Duration in Seconds]]&lt;1800,"Long",Table1[[#This Row],[Duration in Seconds]]&gt;1800,"Very Long")</f>
        <v>Short</v>
      </c>
    </row>
    <row r="1043" spans="1:25" s="41" customFormat="1" x14ac:dyDescent="0.3">
      <c r="A1043" s="18" t="s">
        <v>1019</v>
      </c>
      <c r="B1043" s="56" t="s">
        <v>3284</v>
      </c>
      <c r="C1043" s="21" t="s">
        <v>1020</v>
      </c>
      <c r="D1043" t="s">
        <v>1021</v>
      </c>
      <c r="E1043" s="21" t="s">
        <v>1022</v>
      </c>
      <c r="F1043" s="21" t="s">
        <v>54</v>
      </c>
      <c r="G1043" s="6">
        <v>36300000</v>
      </c>
      <c r="H1043" s="6">
        <v>6764584344</v>
      </c>
      <c r="I1043" s="17">
        <v>8.1944444391410798E-3</v>
      </c>
      <c r="J1043" s="45">
        <v>707.99999954178929</v>
      </c>
      <c r="K1043" s="9">
        <v>44826</v>
      </c>
      <c r="L1043" s="6">
        <v>67</v>
      </c>
      <c r="M1043" s="21" t="s">
        <v>27</v>
      </c>
      <c r="N1043" s="21" t="s">
        <v>625</v>
      </c>
      <c r="O1043" s="21" t="s">
        <v>28</v>
      </c>
      <c r="P1043" s="21">
        <v>0</v>
      </c>
      <c r="Q1043" s="6">
        <v>8</v>
      </c>
      <c r="R1043" s="9">
        <v>44827</v>
      </c>
      <c r="S1043" s="6">
        <v>1080</v>
      </c>
      <c r="T1043" s="6">
        <v>186267</v>
      </c>
      <c r="U1043" s="6">
        <v>6000</v>
      </c>
      <c r="V1043" s="21" t="s">
        <v>29</v>
      </c>
      <c r="W1043" s="6">
        <v>0</v>
      </c>
      <c r="X1043" s="2" t="s">
        <v>3182</v>
      </c>
      <c r="Y1043" s="82" t="str" cm="1">
        <f t="array" ref="Y1043">_xlfn.IFS(Table1[[#This Row],[Duration in Seconds]]&lt;120,"Very short",Table1[[#This Row],[Duration in Seconds]]&lt;360,"Short",Table1[[#This Row],[Duration in Seconds]]&lt;600,"Medium",Table1[[#This Row],[Duration in Seconds]]&lt;1800,"Long",Table1[[#This Row],[Duration in Seconds]]&gt;1800,"Very Long")</f>
        <v>Long</v>
      </c>
    </row>
    <row r="1044" spans="1:25" s="41" customFormat="1" x14ac:dyDescent="0.3">
      <c r="A1044" s="18" t="s">
        <v>1023</v>
      </c>
      <c r="B1044" s="56" t="s">
        <v>3285</v>
      </c>
      <c r="C1044" s="21" t="s">
        <v>1024</v>
      </c>
      <c r="D1044" t="s">
        <v>1021</v>
      </c>
      <c r="E1044" s="21" t="s">
        <v>1022</v>
      </c>
      <c r="F1044" s="21" t="s">
        <v>54</v>
      </c>
      <c r="G1044" s="6">
        <v>36300000</v>
      </c>
      <c r="H1044" s="6">
        <v>6764584344</v>
      </c>
      <c r="I1044" s="15">
        <v>1.6064814815763384E-2</v>
      </c>
      <c r="J1044" s="45">
        <v>1388.0000000819564</v>
      </c>
      <c r="K1044" s="9">
        <v>44825</v>
      </c>
      <c r="L1044" s="6">
        <v>25</v>
      </c>
      <c r="M1044" s="21" t="s">
        <v>27</v>
      </c>
      <c r="N1044" s="21" t="s">
        <v>625</v>
      </c>
      <c r="O1044" s="21" t="s">
        <v>28</v>
      </c>
      <c r="P1044" s="21">
        <v>0</v>
      </c>
      <c r="Q1044" s="6">
        <v>6</v>
      </c>
      <c r="R1044" s="9">
        <v>44827</v>
      </c>
      <c r="S1044" s="6">
        <v>1080</v>
      </c>
      <c r="T1044" s="6">
        <v>186267</v>
      </c>
      <c r="U1044" s="6">
        <v>6000</v>
      </c>
      <c r="V1044" s="21" t="s">
        <v>29</v>
      </c>
      <c r="W1044" s="6">
        <v>0</v>
      </c>
      <c r="X1044" s="2" t="s">
        <v>3182</v>
      </c>
      <c r="Y1044" s="82" t="str" cm="1">
        <f t="array" ref="Y1044">_xlfn.IFS(Table1[[#This Row],[Duration in Seconds]]&lt;120,"Very short",Table1[[#This Row],[Duration in Seconds]]&lt;360,"Short",Table1[[#This Row],[Duration in Seconds]]&lt;600,"Medium",Table1[[#This Row],[Duration in Seconds]]&lt;1800,"Long",Table1[[#This Row],[Duration in Seconds]]&gt;1800,"Very Long")</f>
        <v>Long</v>
      </c>
    </row>
    <row r="1045" spans="1:25" s="41" customFormat="1" x14ac:dyDescent="0.3">
      <c r="A1045" s="18" t="s">
        <v>1025</v>
      </c>
      <c r="B1045" s="56" t="s">
        <v>3286</v>
      </c>
      <c r="C1045" s="21" t="s">
        <v>1026</v>
      </c>
      <c r="D1045" t="s">
        <v>1021</v>
      </c>
      <c r="E1045" s="21" t="s">
        <v>1022</v>
      </c>
      <c r="F1045" s="21" t="s">
        <v>54</v>
      </c>
      <c r="G1045" s="6">
        <v>36300000</v>
      </c>
      <c r="H1045" s="6">
        <v>6764584344</v>
      </c>
      <c r="I1045" s="17">
        <v>8.5300926002673805E-3</v>
      </c>
      <c r="J1045" s="45">
        <v>737.00000066310167</v>
      </c>
      <c r="K1045" s="9">
        <v>42913</v>
      </c>
      <c r="L1045" s="6">
        <v>241000</v>
      </c>
      <c r="M1045" s="21" t="s">
        <v>27</v>
      </c>
      <c r="N1045" s="21" t="s">
        <v>625</v>
      </c>
      <c r="O1045" s="21" t="s">
        <v>28</v>
      </c>
      <c r="P1045" s="21">
        <v>0</v>
      </c>
      <c r="Q1045" s="6">
        <v>4700</v>
      </c>
      <c r="R1045" s="9">
        <v>44825</v>
      </c>
      <c r="S1045" s="6">
        <v>1080</v>
      </c>
      <c r="T1045" s="6">
        <v>186267</v>
      </c>
      <c r="U1045" s="6">
        <v>6000</v>
      </c>
      <c r="V1045" s="21" t="s">
        <v>29</v>
      </c>
      <c r="W1045" s="6">
        <v>0</v>
      </c>
      <c r="X1045" s="2" t="s">
        <v>3182</v>
      </c>
      <c r="Y1045" s="82" t="str" cm="1">
        <f t="array" ref="Y1045">_xlfn.IFS(Table1[[#This Row],[Duration in Seconds]]&lt;120,"Very short",Table1[[#This Row],[Duration in Seconds]]&lt;360,"Short",Table1[[#This Row],[Duration in Seconds]]&lt;600,"Medium",Table1[[#This Row],[Duration in Seconds]]&lt;1800,"Long",Table1[[#This Row],[Duration in Seconds]]&gt;1800,"Very Long")</f>
        <v>Long</v>
      </c>
    </row>
    <row r="1046" spans="1:25" s="41" customFormat="1" x14ac:dyDescent="0.3">
      <c r="A1046" s="18" t="s">
        <v>1027</v>
      </c>
      <c r="B1046" s="56" t="s">
        <v>3287</v>
      </c>
      <c r="C1046" s="21" t="s">
        <v>1028</v>
      </c>
      <c r="D1046" t="s">
        <v>1021</v>
      </c>
      <c r="E1046" s="21" t="s">
        <v>1022</v>
      </c>
      <c r="F1046" s="21" t="s">
        <v>54</v>
      </c>
      <c r="G1046" s="6">
        <v>36300000</v>
      </c>
      <c r="H1046" s="6">
        <v>6764584344</v>
      </c>
      <c r="I1046" s="15">
        <v>1.0104166663950309E-2</v>
      </c>
      <c r="J1046" s="45">
        <v>872.99999976530671</v>
      </c>
      <c r="K1046" s="9">
        <v>42878</v>
      </c>
      <c r="L1046" s="6">
        <v>239000</v>
      </c>
      <c r="M1046" s="21" t="s">
        <v>27</v>
      </c>
      <c r="N1046" s="21" t="s">
        <v>625</v>
      </c>
      <c r="O1046" s="21" t="s">
        <v>28</v>
      </c>
      <c r="P1046" s="21">
        <v>0</v>
      </c>
      <c r="Q1046" s="6">
        <v>8200</v>
      </c>
      <c r="R1046" s="9">
        <v>44827</v>
      </c>
      <c r="S1046" s="6">
        <v>1080</v>
      </c>
      <c r="T1046" s="6">
        <v>186267</v>
      </c>
      <c r="U1046" s="6">
        <v>6000</v>
      </c>
      <c r="V1046" s="21" t="s">
        <v>29</v>
      </c>
      <c r="W1046" s="6">
        <v>0</v>
      </c>
      <c r="X1046" s="2" t="s">
        <v>3182</v>
      </c>
      <c r="Y1046" s="82" t="str" cm="1">
        <f t="array" ref="Y1046">_xlfn.IFS(Table1[[#This Row],[Duration in Seconds]]&lt;120,"Very short",Table1[[#This Row],[Duration in Seconds]]&lt;360,"Short",Table1[[#This Row],[Duration in Seconds]]&lt;600,"Medium",Table1[[#This Row],[Duration in Seconds]]&lt;1800,"Long",Table1[[#This Row],[Duration in Seconds]]&gt;1800,"Very Long")</f>
        <v>Long</v>
      </c>
    </row>
    <row r="1047" spans="1:25" s="41" customFormat="1" x14ac:dyDescent="0.3">
      <c r="A1047" s="18" t="s">
        <v>1029</v>
      </c>
      <c r="B1047" s="56" t="s">
        <v>3288</v>
      </c>
      <c r="C1047" s="21" t="s">
        <v>3170</v>
      </c>
      <c r="D1047" t="s">
        <v>1031</v>
      </c>
      <c r="E1047" s="21" t="s">
        <v>3181</v>
      </c>
      <c r="F1047" s="21" t="s">
        <v>54</v>
      </c>
      <c r="G1047" s="6">
        <v>242</v>
      </c>
      <c r="H1047" s="6">
        <v>6261</v>
      </c>
      <c r="I1047" s="15">
        <v>3.5763889027293772E-3</v>
      </c>
      <c r="J1047" s="45">
        <v>309.00000119581819</v>
      </c>
      <c r="K1047" s="9">
        <v>44826</v>
      </c>
      <c r="L1047" s="6">
        <v>2</v>
      </c>
      <c r="M1047" s="21" t="s">
        <v>27</v>
      </c>
      <c r="N1047" s="21" t="s">
        <v>28</v>
      </c>
      <c r="O1047" s="21" t="s">
        <v>28</v>
      </c>
      <c r="P1047" s="21">
        <v>2</v>
      </c>
      <c r="Q1047" s="6">
        <v>1</v>
      </c>
      <c r="R1047" s="9">
        <v>44821</v>
      </c>
      <c r="S1047" s="6">
        <v>1440</v>
      </c>
      <c r="T1047" s="6">
        <v>75</v>
      </c>
      <c r="U1047" s="6">
        <v>9</v>
      </c>
      <c r="V1047" s="21" t="s">
        <v>28</v>
      </c>
      <c r="W1047" s="6">
        <v>0</v>
      </c>
      <c r="X1047" s="2" t="s">
        <v>3182</v>
      </c>
      <c r="Y1047" s="82" t="str" cm="1">
        <f t="array" ref="Y1047">_xlfn.IFS(Table1[[#This Row],[Duration in Seconds]]&lt;120,"Very short",Table1[[#This Row],[Duration in Seconds]]&lt;360,"Short",Table1[[#This Row],[Duration in Seconds]]&lt;600,"Medium",Table1[[#This Row],[Duration in Seconds]]&lt;1800,"Long",Table1[[#This Row],[Duration in Seconds]]&gt;1800,"Very Long")</f>
        <v>Short</v>
      </c>
    </row>
    <row r="1048" spans="1:25" s="41" customFormat="1" x14ac:dyDescent="0.3">
      <c r="A1048" s="18" t="s">
        <v>1033</v>
      </c>
      <c r="B1048" s="56" t="s">
        <v>3289</v>
      </c>
      <c r="C1048" s="21" t="s">
        <v>1034</v>
      </c>
      <c r="D1048" t="s">
        <v>1031</v>
      </c>
      <c r="E1048" s="21" t="s">
        <v>3181</v>
      </c>
      <c r="F1048" s="21" t="s">
        <v>54</v>
      </c>
      <c r="G1048" s="6">
        <v>242</v>
      </c>
      <c r="H1048" s="6">
        <v>6261</v>
      </c>
      <c r="I1048" s="15">
        <v>1.4560185198206455E-2</v>
      </c>
      <c r="J1048" s="45">
        <v>1258.0000011250377</v>
      </c>
      <c r="K1048" s="9">
        <v>44818</v>
      </c>
      <c r="L1048" s="6">
        <v>1</v>
      </c>
      <c r="M1048" s="21" t="s">
        <v>27</v>
      </c>
      <c r="N1048" s="21" t="s">
        <v>28</v>
      </c>
      <c r="O1048" s="21" t="s">
        <v>28</v>
      </c>
      <c r="P1048" s="21">
        <v>3</v>
      </c>
      <c r="Q1048" s="6">
        <v>1</v>
      </c>
      <c r="R1048" s="9">
        <v>44821</v>
      </c>
      <c r="S1048" s="6">
        <v>1440</v>
      </c>
      <c r="T1048" s="6">
        <v>75</v>
      </c>
      <c r="U1048" s="6">
        <v>9</v>
      </c>
      <c r="V1048" s="21" t="s">
        <v>28</v>
      </c>
      <c r="W1048" s="6">
        <v>0</v>
      </c>
      <c r="X1048" s="2" t="s">
        <v>3182</v>
      </c>
      <c r="Y1048" s="82" t="str" cm="1">
        <f t="array" ref="Y1048">_xlfn.IFS(Table1[[#This Row],[Duration in Seconds]]&lt;120,"Very short",Table1[[#This Row],[Duration in Seconds]]&lt;360,"Short",Table1[[#This Row],[Duration in Seconds]]&lt;600,"Medium",Table1[[#This Row],[Duration in Seconds]]&lt;1800,"Long",Table1[[#This Row],[Duration in Seconds]]&gt;1800,"Very Long")</f>
        <v>Long</v>
      </c>
    </row>
    <row r="1049" spans="1:25" s="41" customFormat="1" x14ac:dyDescent="0.3">
      <c r="A1049" s="18" t="s">
        <v>1035</v>
      </c>
      <c r="B1049" s="56" t="s">
        <v>3290</v>
      </c>
      <c r="C1049" s="21" t="s">
        <v>3171</v>
      </c>
      <c r="D1049" t="s">
        <v>1031</v>
      </c>
      <c r="E1049" s="21" t="s">
        <v>3181</v>
      </c>
      <c r="F1049" s="21" t="s">
        <v>54</v>
      </c>
      <c r="G1049" s="6">
        <v>242</v>
      </c>
      <c r="H1049" s="6">
        <v>6261</v>
      </c>
      <c r="I1049" s="15">
        <v>3.3101851877290756E-3</v>
      </c>
      <c r="J1049" s="45">
        <v>286.00000021979213</v>
      </c>
      <c r="K1049" s="9">
        <v>44798</v>
      </c>
      <c r="L1049" s="6">
        <v>2</v>
      </c>
      <c r="M1049" s="21" t="s">
        <v>27</v>
      </c>
      <c r="N1049" s="21" t="s">
        <v>28</v>
      </c>
      <c r="O1049" s="21" t="s">
        <v>28</v>
      </c>
      <c r="P1049" s="21">
        <v>3</v>
      </c>
      <c r="Q1049" s="6">
        <v>3</v>
      </c>
      <c r="R1049" s="9">
        <v>44805</v>
      </c>
      <c r="S1049" s="6">
        <v>1440</v>
      </c>
      <c r="T1049" s="6">
        <v>75</v>
      </c>
      <c r="U1049" s="6">
        <v>9</v>
      </c>
      <c r="V1049" s="21" t="s">
        <v>29</v>
      </c>
      <c r="W1049" s="6">
        <v>0</v>
      </c>
      <c r="X1049" s="2" t="s">
        <v>3182</v>
      </c>
      <c r="Y1049" s="82" t="str" cm="1">
        <f t="array" ref="Y1049">_xlfn.IFS(Table1[[#This Row],[Duration in Seconds]]&lt;120,"Very short",Table1[[#This Row],[Duration in Seconds]]&lt;360,"Short",Table1[[#This Row],[Duration in Seconds]]&lt;600,"Medium",Table1[[#This Row],[Duration in Seconds]]&lt;1800,"Long",Table1[[#This Row],[Duration in Seconds]]&gt;1800,"Very Long")</f>
        <v>Short</v>
      </c>
    </row>
    <row r="1050" spans="1:25" s="41" customFormat="1" x14ac:dyDescent="0.3">
      <c r="A1050" s="18" t="s">
        <v>1039</v>
      </c>
      <c r="B1050" s="56" t="s">
        <v>3291</v>
      </c>
      <c r="C1050" s="21" t="s">
        <v>1040</v>
      </c>
      <c r="D1050" t="s">
        <v>1037</v>
      </c>
      <c r="E1050" s="21" t="s">
        <v>1038</v>
      </c>
      <c r="F1050" s="21" t="s">
        <v>54</v>
      </c>
      <c r="G1050" s="6">
        <v>201000</v>
      </c>
      <c r="H1050" s="6">
        <v>30960948</v>
      </c>
      <c r="I1050" s="15">
        <v>1.1018518503988162E-2</v>
      </c>
      <c r="J1050" s="45">
        <v>951.99999874457717</v>
      </c>
      <c r="K1050" s="9">
        <v>44737</v>
      </c>
      <c r="L1050" s="6">
        <v>63000</v>
      </c>
      <c r="M1050" s="21" t="s">
        <v>73</v>
      </c>
      <c r="N1050" s="21" t="s">
        <v>29</v>
      </c>
      <c r="O1050" s="21" t="s">
        <v>28</v>
      </c>
      <c r="P1050" s="21">
        <v>3</v>
      </c>
      <c r="Q1050" s="6">
        <v>606</v>
      </c>
      <c r="R1050" s="9">
        <v>44827</v>
      </c>
      <c r="S1050" s="6">
        <v>2160</v>
      </c>
      <c r="T1050" s="6">
        <v>58</v>
      </c>
      <c r="U1050" s="6">
        <v>12</v>
      </c>
      <c r="V1050" s="21" t="s">
        <v>29</v>
      </c>
      <c r="W1050" s="6">
        <v>0</v>
      </c>
      <c r="X1050" s="2" t="s">
        <v>3182</v>
      </c>
      <c r="Y1050" s="82" t="str" cm="1">
        <f t="array" ref="Y1050">_xlfn.IFS(Table1[[#This Row],[Duration in Seconds]]&lt;120,"Very short",Table1[[#This Row],[Duration in Seconds]]&lt;360,"Short",Table1[[#This Row],[Duration in Seconds]]&lt;600,"Medium",Table1[[#This Row],[Duration in Seconds]]&lt;1800,"Long",Table1[[#This Row],[Duration in Seconds]]&gt;1800,"Very Long")</f>
        <v>Long</v>
      </c>
    </row>
    <row r="1051" spans="1:25" s="41" customFormat="1" x14ac:dyDescent="0.3">
      <c r="A1051" s="18" t="s">
        <v>1041</v>
      </c>
      <c r="B1051" s="56" t="s">
        <v>3292</v>
      </c>
      <c r="C1051" s="21" t="s">
        <v>1042</v>
      </c>
      <c r="D1051" t="s">
        <v>1037</v>
      </c>
      <c r="E1051" s="21" t="s">
        <v>1038</v>
      </c>
      <c r="F1051" s="21" t="s">
        <v>54</v>
      </c>
      <c r="G1051" s="6">
        <v>201000</v>
      </c>
      <c r="H1051" s="6">
        <v>30960948</v>
      </c>
      <c r="I1051" s="15">
        <v>1.6157407400896773E-2</v>
      </c>
      <c r="J1051" s="45">
        <v>1395.9999994374812</v>
      </c>
      <c r="K1051" s="9">
        <v>44723</v>
      </c>
      <c r="L1051" s="6">
        <v>64000</v>
      </c>
      <c r="M1051" s="21" t="s">
        <v>73</v>
      </c>
      <c r="N1051" s="21" t="s">
        <v>29</v>
      </c>
      <c r="O1051" s="21" t="s">
        <v>28</v>
      </c>
      <c r="P1051" s="21">
        <v>3</v>
      </c>
      <c r="Q1051" s="6">
        <v>1680</v>
      </c>
      <c r="R1051" s="9">
        <v>44826</v>
      </c>
      <c r="S1051" s="6">
        <v>2160</v>
      </c>
      <c r="T1051" s="6">
        <v>58</v>
      </c>
      <c r="U1051" s="6">
        <v>12</v>
      </c>
      <c r="V1051" s="21" t="s">
        <v>29</v>
      </c>
      <c r="W1051" s="6">
        <v>0</v>
      </c>
      <c r="X1051" s="2" t="s">
        <v>3182</v>
      </c>
      <c r="Y1051" s="82" t="str" cm="1">
        <f t="array" ref="Y1051">_xlfn.IFS(Table1[[#This Row],[Duration in Seconds]]&lt;120,"Very short",Table1[[#This Row],[Duration in Seconds]]&lt;360,"Short",Table1[[#This Row],[Duration in Seconds]]&lt;600,"Medium",Table1[[#This Row],[Duration in Seconds]]&lt;1800,"Long",Table1[[#This Row],[Duration in Seconds]]&gt;1800,"Very Long")</f>
        <v>Long</v>
      </c>
    </row>
    <row r="1052" spans="1:25" s="41" customFormat="1" x14ac:dyDescent="0.3">
      <c r="A1052" s="18" t="s">
        <v>1043</v>
      </c>
      <c r="B1052" s="56" t="s">
        <v>3293</v>
      </c>
      <c r="C1052" s="21" t="s">
        <v>3172</v>
      </c>
      <c r="D1052" t="s">
        <v>1037</v>
      </c>
      <c r="E1052" s="21" t="s">
        <v>1038</v>
      </c>
      <c r="F1052" s="21" t="s">
        <v>54</v>
      </c>
      <c r="G1052" s="6">
        <v>201000</v>
      </c>
      <c r="H1052" s="6">
        <v>30960948</v>
      </c>
      <c r="I1052" s="15">
        <v>1.0717592580476776E-2</v>
      </c>
      <c r="J1052" s="45">
        <v>925.99999895319343</v>
      </c>
      <c r="K1052" s="9">
        <v>44632</v>
      </c>
      <c r="L1052" s="6">
        <v>29000</v>
      </c>
      <c r="M1052" s="21" t="s">
        <v>73</v>
      </c>
      <c r="N1052" s="21" t="s">
        <v>29</v>
      </c>
      <c r="O1052" s="21" t="s">
        <v>28</v>
      </c>
      <c r="P1052" s="21">
        <v>3</v>
      </c>
      <c r="Q1052" s="6">
        <v>749</v>
      </c>
      <c r="R1052" s="9">
        <v>44821</v>
      </c>
      <c r="S1052" s="6">
        <v>2160</v>
      </c>
      <c r="T1052" s="6">
        <v>58</v>
      </c>
      <c r="U1052" s="6">
        <v>12</v>
      </c>
      <c r="V1052" s="21" t="s">
        <v>29</v>
      </c>
      <c r="W1052" s="6">
        <v>0</v>
      </c>
      <c r="X1052" s="2" t="s">
        <v>3182</v>
      </c>
      <c r="Y1052" s="82" t="str" cm="1">
        <f t="array" ref="Y1052">_xlfn.IFS(Table1[[#This Row],[Duration in Seconds]]&lt;120,"Very short",Table1[[#This Row],[Duration in Seconds]]&lt;360,"Short",Table1[[#This Row],[Duration in Seconds]]&lt;600,"Medium",Table1[[#This Row],[Duration in Seconds]]&lt;1800,"Long",Table1[[#This Row],[Duration in Seconds]]&gt;1800,"Very Long")</f>
        <v>Long</v>
      </c>
    </row>
    <row r="1053" spans="1:25" s="41" customFormat="1" x14ac:dyDescent="0.3">
      <c r="A1053" s="18" t="s">
        <v>1045</v>
      </c>
      <c r="B1053" s="56" t="s">
        <v>3294</v>
      </c>
      <c r="C1053" s="21" t="s">
        <v>1046</v>
      </c>
      <c r="D1053" t="s">
        <v>1047</v>
      </c>
      <c r="E1053" s="21" t="s">
        <v>1048</v>
      </c>
      <c r="F1053" s="21" t="s">
        <v>54</v>
      </c>
      <c r="G1053" s="6">
        <v>2670000</v>
      </c>
      <c r="H1053" s="6">
        <v>254845629</v>
      </c>
      <c r="I1053" s="15">
        <v>1.7557870363816619E-2</v>
      </c>
      <c r="J1053" s="45">
        <v>1516.9999994337559</v>
      </c>
      <c r="K1053" s="9">
        <v>44525</v>
      </c>
      <c r="L1053" s="6">
        <v>41000</v>
      </c>
      <c r="M1053" s="21" t="s">
        <v>27</v>
      </c>
      <c r="N1053" s="21" t="s">
        <v>28</v>
      </c>
      <c r="O1053" s="21" t="s">
        <v>28</v>
      </c>
      <c r="P1053" s="21">
        <v>0</v>
      </c>
      <c r="Q1053" s="6">
        <v>3008</v>
      </c>
      <c r="R1053" s="9">
        <v>44824</v>
      </c>
      <c r="S1053" s="6">
        <v>1080</v>
      </c>
      <c r="T1053" s="6">
        <v>475</v>
      </c>
      <c r="U1053" s="6">
        <v>54</v>
      </c>
      <c r="V1053" s="21" t="s">
        <v>29</v>
      </c>
      <c r="W1053" s="6">
        <v>70</v>
      </c>
      <c r="X1053" s="2" t="s">
        <v>3182</v>
      </c>
      <c r="Y1053" s="82" t="str" cm="1">
        <f t="array" ref="Y1053">_xlfn.IFS(Table1[[#This Row],[Duration in Seconds]]&lt;120,"Very short",Table1[[#This Row],[Duration in Seconds]]&lt;360,"Short",Table1[[#This Row],[Duration in Seconds]]&lt;600,"Medium",Table1[[#This Row],[Duration in Seconds]]&lt;1800,"Long",Table1[[#This Row],[Duration in Seconds]]&gt;1800,"Very Long")</f>
        <v>Long</v>
      </c>
    </row>
    <row r="1054" spans="1:25" s="41" customFormat="1" x14ac:dyDescent="0.3">
      <c r="A1054" s="18" t="s">
        <v>1049</v>
      </c>
      <c r="B1054" s="56" t="s">
        <v>3295</v>
      </c>
      <c r="C1054" s="21" t="s">
        <v>1050</v>
      </c>
      <c r="D1054" t="s">
        <v>1051</v>
      </c>
      <c r="E1054" s="21" t="s">
        <v>1052</v>
      </c>
      <c r="F1054" s="21" t="s">
        <v>54</v>
      </c>
      <c r="G1054" s="6">
        <v>58500000</v>
      </c>
      <c r="H1054" s="6">
        <v>973013708</v>
      </c>
      <c r="I1054" s="17">
        <v>7.8587963071186095E-3</v>
      </c>
      <c r="J1054" s="45">
        <v>679.00000093504786</v>
      </c>
      <c r="K1054" s="9">
        <v>43390</v>
      </c>
      <c r="L1054" s="6">
        <v>660000</v>
      </c>
      <c r="M1054" s="21" t="s">
        <v>73</v>
      </c>
      <c r="N1054" s="21" t="s">
        <v>625</v>
      </c>
      <c r="O1054" s="21" t="s">
        <v>28</v>
      </c>
      <c r="P1054" s="21">
        <v>0</v>
      </c>
      <c r="Q1054" s="6">
        <v>27900</v>
      </c>
      <c r="R1054" s="9">
        <v>44827</v>
      </c>
      <c r="S1054" s="6">
        <v>1080</v>
      </c>
      <c r="T1054" s="6">
        <v>306</v>
      </c>
      <c r="U1054" s="6">
        <v>30</v>
      </c>
      <c r="V1054" s="21" t="s">
        <v>29</v>
      </c>
      <c r="W1054" s="6">
        <v>12</v>
      </c>
      <c r="X1054" s="2" t="s">
        <v>3182</v>
      </c>
      <c r="Y1054" s="82" t="str" cm="1">
        <f t="array" ref="Y1054">_xlfn.IFS(Table1[[#This Row],[Duration in Seconds]]&lt;120,"Very short",Table1[[#This Row],[Duration in Seconds]]&lt;360,"Short",Table1[[#This Row],[Duration in Seconds]]&lt;600,"Medium",Table1[[#This Row],[Duration in Seconds]]&lt;1800,"Long",Table1[[#This Row],[Duration in Seconds]]&gt;1800,"Very Long")</f>
        <v>Long</v>
      </c>
    </row>
    <row r="1055" spans="1:25" s="41" customFormat="1" x14ac:dyDescent="0.3">
      <c r="A1055" s="18" t="s">
        <v>1053</v>
      </c>
      <c r="B1055" s="56" t="s">
        <v>3296</v>
      </c>
      <c r="C1055" s="21" t="s">
        <v>1054</v>
      </c>
      <c r="D1055" t="s">
        <v>1051</v>
      </c>
      <c r="E1055" s="21" t="s">
        <v>1052</v>
      </c>
      <c r="F1055" s="21" t="s">
        <v>54</v>
      </c>
      <c r="G1055" s="6">
        <v>58500000</v>
      </c>
      <c r="H1055" s="6">
        <v>973013708</v>
      </c>
      <c r="I1055" s="15">
        <v>1.1099537048721686E-2</v>
      </c>
      <c r="J1055" s="45">
        <v>959.00000100955367</v>
      </c>
      <c r="K1055" s="9">
        <v>44787</v>
      </c>
      <c r="L1055" s="6">
        <v>195000</v>
      </c>
      <c r="M1055" s="21" t="s">
        <v>73</v>
      </c>
      <c r="N1055" s="21" t="s">
        <v>625</v>
      </c>
      <c r="O1055" s="21" t="s">
        <v>28</v>
      </c>
      <c r="P1055" s="21">
        <v>0</v>
      </c>
      <c r="Q1055" s="6">
        <v>8537</v>
      </c>
      <c r="R1055" s="9">
        <v>44827</v>
      </c>
      <c r="S1055" s="6">
        <v>1080</v>
      </c>
      <c r="T1055" s="6">
        <v>306</v>
      </c>
      <c r="U1055" s="6">
        <v>30</v>
      </c>
      <c r="V1055" s="21" t="s">
        <v>29</v>
      </c>
      <c r="W1055" s="6">
        <v>12</v>
      </c>
      <c r="X1055" s="2" t="s">
        <v>3182</v>
      </c>
      <c r="Y1055" s="82" t="str" cm="1">
        <f t="array" ref="Y1055">_xlfn.IFS(Table1[[#This Row],[Duration in Seconds]]&lt;120,"Very short",Table1[[#This Row],[Duration in Seconds]]&lt;360,"Short",Table1[[#This Row],[Duration in Seconds]]&lt;600,"Medium",Table1[[#This Row],[Duration in Seconds]]&lt;1800,"Long",Table1[[#This Row],[Duration in Seconds]]&gt;1800,"Very Long")</f>
        <v>Long</v>
      </c>
    </row>
    <row r="1056" spans="1:25" s="41" customFormat="1" x14ac:dyDescent="0.3">
      <c r="A1056" s="18" t="s">
        <v>1055</v>
      </c>
      <c r="B1056" s="56" t="s">
        <v>3297</v>
      </c>
      <c r="C1056" s="21" t="s">
        <v>3173</v>
      </c>
      <c r="D1056" t="s">
        <v>1051</v>
      </c>
      <c r="E1056" s="21" t="s">
        <v>1052</v>
      </c>
      <c r="F1056" s="21" t="s">
        <v>54</v>
      </c>
      <c r="G1056" s="6">
        <v>58500000</v>
      </c>
      <c r="H1056" s="6">
        <v>973013708</v>
      </c>
      <c r="I1056" s="15">
        <v>1.0486111103091389E-2</v>
      </c>
      <c r="J1056" s="45">
        <v>905.999999307096</v>
      </c>
      <c r="K1056" s="9">
        <v>44757</v>
      </c>
      <c r="L1056" s="6">
        <v>54000</v>
      </c>
      <c r="M1056" s="21" t="s">
        <v>73</v>
      </c>
      <c r="N1056" s="21" t="s">
        <v>625</v>
      </c>
      <c r="O1056" s="21" t="s">
        <v>28</v>
      </c>
      <c r="P1056" s="21">
        <v>0</v>
      </c>
      <c r="Q1056" s="6">
        <v>1593</v>
      </c>
      <c r="R1056" s="9">
        <v>44827</v>
      </c>
      <c r="S1056" s="6">
        <v>1080</v>
      </c>
      <c r="T1056" s="6">
        <v>306</v>
      </c>
      <c r="U1056" s="6">
        <v>30</v>
      </c>
      <c r="V1056" s="21" t="s">
        <v>625</v>
      </c>
      <c r="W1056" s="6">
        <v>12</v>
      </c>
      <c r="X1056" s="2" t="s">
        <v>3182</v>
      </c>
      <c r="Y1056" s="82" t="str" cm="1">
        <f t="array" ref="Y1056">_xlfn.IFS(Table1[[#This Row],[Duration in Seconds]]&lt;120,"Very short",Table1[[#This Row],[Duration in Seconds]]&lt;360,"Short",Table1[[#This Row],[Duration in Seconds]]&lt;600,"Medium",Table1[[#This Row],[Duration in Seconds]]&lt;1800,"Long",Table1[[#This Row],[Duration in Seconds]]&gt;1800,"Very Long")</f>
        <v>Long</v>
      </c>
    </row>
    <row r="1057" spans="1:25" s="41" customFormat="1" x14ac:dyDescent="0.3">
      <c r="A1057" s="18" t="s">
        <v>1057</v>
      </c>
      <c r="B1057" s="56" t="s">
        <v>3298</v>
      </c>
      <c r="C1057" s="21" t="s">
        <v>1058</v>
      </c>
      <c r="D1057" t="s">
        <v>1051</v>
      </c>
      <c r="E1057" s="21" t="s">
        <v>1052</v>
      </c>
      <c r="F1057" s="21" t="s">
        <v>54</v>
      </c>
      <c r="G1057" s="6">
        <v>58500000</v>
      </c>
      <c r="H1057" s="6">
        <v>973013708</v>
      </c>
      <c r="I1057" s="15">
        <v>1.1076388880610466E-2</v>
      </c>
      <c r="J1057" s="45">
        <v>956.99999928474426</v>
      </c>
      <c r="K1057" s="9">
        <v>44680</v>
      </c>
      <c r="L1057" s="6">
        <v>25000</v>
      </c>
      <c r="M1057" s="21" t="s">
        <v>73</v>
      </c>
      <c r="N1057" s="21" t="s">
        <v>625</v>
      </c>
      <c r="O1057" s="21" t="s">
        <v>28</v>
      </c>
      <c r="P1057" s="21">
        <v>0</v>
      </c>
      <c r="Q1057" s="6">
        <v>605</v>
      </c>
      <c r="R1057" s="9">
        <v>44811</v>
      </c>
      <c r="S1057" s="6">
        <v>1080</v>
      </c>
      <c r="T1057" s="6">
        <v>306</v>
      </c>
      <c r="U1057" s="6">
        <v>30</v>
      </c>
      <c r="V1057" s="21" t="s">
        <v>29</v>
      </c>
      <c r="W1057" s="6">
        <v>12</v>
      </c>
      <c r="X1057" s="2" t="s">
        <v>3182</v>
      </c>
      <c r="Y1057" s="82" t="str" cm="1">
        <f t="array" ref="Y1057">_xlfn.IFS(Table1[[#This Row],[Duration in Seconds]]&lt;120,"Very short",Table1[[#This Row],[Duration in Seconds]]&lt;360,"Short",Table1[[#This Row],[Duration in Seconds]]&lt;600,"Medium",Table1[[#This Row],[Duration in Seconds]]&lt;1800,"Long",Table1[[#This Row],[Duration in Seconds]]&gt;1800,"Very Long")</f>
        <v>Long</v>
      </c>
    </row>
    <row r="1058" spans="1:25" s="41" customFormat="1" x14ac:dyDescent="0.3">
      <c r="A1058" s="18" t="s">
        <v>1059</v>
      </c>
      <c r="B1058" s="56" t="s">
        <v>3299</v>
      </c>
      <c r="C1058" s="21" t="s">
        <v>1060</v>
      </c>
      <c r="D1058" t="s">
        <v>1061</v>
      </c>
      <c r="E1058" s="21" t="s">
        <v>1062</v>
      </c>
      <c r="F1058" s="21" t="s">
        <v>54</v>
      </c>
      <c r="G1058" s="6">
        <v>11300000</v>
      </c>
      <c r="H1058" s="6">
        <v>1705723801</v>
      </c>
      <c r="I1058" s="15">
        <v>9.5370370254386216E-3</v>
      </c>
      <c r="J1058" s="45">
        <v>823.99999899789691</v>
      </c>
      <c r="K1058" s="9">
        <v>41830</v>
      </c>
      <c r="L1058" s="6">
        <v>140000</v>
      </c>
      <c r="M1058" s="21" t="s">
        <v>73</v>
      </c>
      <c r="N1058" s="21" t="s">
        <v>29</v>
      </c>
      <c r="O1058" s="21" t="s">
        <v>28</v>
      </c>
      <c r="P1058" s="21">
        <v>0</v>
      </c>
      <c r="Q1058" s="6">
        <v>5526</v>
      </c>
      <c r="R1058" s="9">
        <v>44827</v>
      </c>
      <c r="S1058" s="6">
        <v>1080</v>
      </c>
      <c r="T1058" s="6">
        <v>443</v>
      </c>
      <c r="U1058" s="6">
        <v>52</v>
      </c>
      <c r="V1058" s="21" t="s">
        <v>29</v>
      </c>
      <c r="W1058" s="6">
        <v>6</v>
      </c>
      <c r="X1058" s="2" t="s">
        <v>3182</v>
      </c>
      <c r="Y1058" s="82" t="str" cm="1">
        <f t="array" ref="Y1058">_xlfn.IFS(Table1[[#This Row],[Duration in Seconds]]&lt;120,"Very short",Table1[[#This Row],[Duration in Seconds]]&lt;360,"Short",Table1[[#This Row],[Duration in Seconds]]&lt;600,"Medium",Table1[[#This Row],[Duration in Seconds]]&lt;1800,"Long",Table1[[#This Row],[Duration in Seconds]]&gt;1800,"Very Long")</f>
        <v>Long</v>
      </c>
    </row>
    <row r="1059" spans="1:25" s="41" customFormat="1" x14ac:dyDescent="0.3">
      <c r="A1059" s="18" t="s">
        <v>1063</v>
      </c>
      <c r="B1059" s="56" t="s">
        <v>3300</v>
      </c>
      <c r="C1059" s="21" t="s">
        <v>1064</v>
      </c>
      <c r="D1059" t="s">
        <v>1061</v>
      </c>
      <c r="E1059" s="21" t="s">
        <v>1062</v>
      </c>
      <c r="F1059" s="21" t="s">
        <v>54</v>
      </c>
      <c r="G1059" s="6">
        <v>11300000</v>
      </c>
      <c r="H1059" s="6">
        <v>1705723801</v>
      </c>
      <c r="I1059" s="15">
        <v>6.8981481599621475E-3</v>
      </c>
      <c r="J1059" s="45">
        <v>596.00000102072954</v>
      </c>
      <c r="K1059" s="9">
        <v>44754</v>
      </c>
      <c r="L1059" s="6">
        <v>72000</v>
      </c>
      <c r="M1059" s="21" t="s">
        <v>73</v>
      </c>
      <c r="N1059" s="21" t="s">
        <v>29</v>
      </c>
      <c r="O1059" s="21" t="s">
        <v>28</v>
      </c>
      <c r="P1059" s="21">
        <v>0</v>
      </c>
      <c r="Q1059" s="6">
        <v>3285</v>
      </c>
      <c r="R1059" s="9">
        <v>44825</v>
      </c>
      <c r="S1059" s="6">
        <v>1080</v>
      </c>
      <c r="T1059" s="6">
        <v>443</v>
      </c>
      <c r="U1059" s="6">
        <v>52</v>
      </c>
      <c r="V1059" s="21" t="s">
        <v>29</v>
      </c>
      <c r="W1059" s="6">
        <v>6</v>
      </c>
      <c r="X1059" s="2" t="s">
        <v>3182</v>
      </c>
      <c r="Y1059" s="82" t="str" cm="1">
        <f t="array" ref="Y1059">_xlfn.IFS(Table1[[#This Row],[Duration in Seconds]]&lt;120,"Very short",Table1[[#This Row],[Duration in Seconds]]&lt;360,"Short",Table1[[#This Row],[Duration in Seconds]]&lt;600,"Medium",Table1[[#This Row],[Duration in Seconds]]&lt;1800,"Long",Table1[[#This Row],[Duration in Seconds]]&gt;1800,"Very Long")</f>
        <v>Medium</v>
      </c>
    </row>
    <row r="1060" spans="1:25" s="41" customFormat="1" x14ac:dyDescent="0.3">
      <c r="A1060" s="18" t="s">
        <v>1065</v>
      </c>
      <c r="B1060" s="56" t="s">
        <v>3301</v>
      </c>
      <c r="C1060" s="21" t="s">
        <v>1066</v>
      </c>
      <c r="D1060" t="s">
        <v>1061</v>
      </c>
      <c r="E1060" s="21" t="s">
        <v>1062</v>
      </c>
      <c r="F1060" s="21" t="s">
        <v>54</v>
      </c>
      <c r="G1060" s="6">
        <v>11300000</v>
      </c>
      <c r="H1060" s="6">
        <v>1705723801</v>
      </c>
      <c r="I1060" s="15">
        <v>5.0000000046566129E-3</v>
      </c>
      <c r="J1060" s="45">
        <v>432.00000040233135</v>
      </c>
      <c r="K1060" s="9">
        <v>44814</v>
      </c>
      <c r="L1060" s="6">
        <v>216000</v>
      </c>
      <c r="M1060" s="21" t="s">
        <v>73</v>
      </c>
      <c r="N1060" s="21" t="s">
        <v>29</v>
      </c>
      <c r="O1060" s="21" t="s">
        <v>28</v>
      </c>
      <c r="P1060" s="21">
        <v>0</v>
      </c>
      <c r="Q1060" s="6">
        <v>10295</v>
      </c>
      <c r="R1060" s="9">
        <v>44827</v>
      </c>
      <c r="S1060" s="6">
        <v>1080</v>
      </c>
      <c r="T1060" s="6">
        <v>443</v>
      </c>
      <c r="U1060" s="6">
        <v>52</v>
      </c>
      <c r="V1060" s="21" t="s">
        <v>29</v>
      </c>
      <c r="W1060" s="6">
        <v>6</v>
      </c>
      <c r="X1060" s="2" t="s">
        <v>3182</v>
      </c>
      <c r="Y1060" s="82" t="str" cm="1">
        <f t="array" ref="Y1060">_xlfn.IFS(Table1[[#This Row],[Duration in Seconds]]&lt;120,"Very short",Table1[[#This Row],[Duration in Seconds]]&lt;360,"Short",Table1[[#This Row],[Duration in Seconds]]&lt;600,"Medium",Table1[[#This Row],[Duration in Seconds]]&lt;1800,"Long",Table1[[#This Row],[Duration in Seconds]]&gt;1800,"Very Long")</f>
        <v>Medium</v>
      </c>
    </row>
    <row r="1061" spans="1:25" s="41" customFormat="1" x14ac:dyDescent="0.3">
      <c r="A1061" s="18" t="s">
        <v>1067</v>
      </c>
      <c r="B1061" s="56" t="s">
        <v>3302</v>
      </c>
      <c r="C1061" s="21" t="s">
        <v>1068</v>
      </c>
      <c r="D1061" t="s">
        <v>1061</v>
      </c>
      <c r="E1061" s="21" t="s">
        <v>1062</v>
      </c>
      <c r="F1061" s="21" t="s">
        <v>54</v>
      </c>
      <c r="G1061" s="6">
        <v>11300000</v>
      </c>
      <c r="H1061" s="6">
        <v>1705723801</v>
      </c>
      <c r="I1061" s="15">
        <v>5.636574060190469E-3</v>
      </c>
      <c r="J1061" s="45">
        <v>486.99999880045652</v>
      </c>
      <c r="K1061" s="9">
        <v>44764</v>
      </c>
      <c r="L1061" s="6">
        <v>88000</v>
      </c>
      <c r="M1061" s="21" t="s">
        <v>73</v>
      </c>
      <c r="N1061" s="21" t="s">
        <v>625</v>
      </c>
      <c r="O1061" s="21" t="s">
        <v>28</v>
      </c>
      <c r="P1061" s="21">
        <v>0</v>
      </c>
      <c r="Q1061" s="6">
        <v>1653</v>
      </c>
      <c r="R1061" s="9">
        <v>44827</v>
      </c>
      <c r="S1061" s="6">
        <v>1080</v>
      </c>
      <c r="T1061" s="6">
        <v>443</v>
      </c>
      <c r="U1061" s="6">
        <v>52</v>
      </c>
      <c r="V1061" s="21" t="s">
        <v>29</v>
      </c>
      <c r="W1061" s="6">
        <v>6</v>
      </c>
      <c r="X1061" s="2" t="s">
        <v>3182</v>
      </c>
      <c r="Y1061" s="82" t="str" cm="1">
        <f t="array" ref="Y1061">_xlfn.IFS(Table1[[#This Row],[Duration in Seconds]]&lt;120,"Very short",Table1[[#This Row],[Duration in Seconds]]&lt;360,"Short",Table1[[#This Row],[Duration in Seconds]]&lt;600,"Medium",Table1[[#This Row],[Duration in Seconds]]&lt;1800,"Long",Table1[[#This Row],[Duration in Seconds]]&gt;1800,"Very Long")</f>
        <v>Medium</v>
      </c>
    </row>
    <row r="1062" spans="1:25" s="41" customFormat="1" x14ac:dyDescent="0.3">
      <c r="A1062" s="18" t="s">
        <v>1069</v>
      </c>
      <c r="B1062" s="56" t="s">
        <v>3303</v>
      </c>
      <c r="C1062" s="21" t="s">
        <v>1070</v>
      </c>
      <c r="D1062" t="s">
        <v>1071</v>
      </c>
      <c r="E1062" s="21" t="s">
        <v>1062</v>
      </c>
      <c r="F1062" s="21" t="s">
        <v>54</v>
      </c>
      <c r="G1062" s="6">
        <v>7190000</v>
      </c>
      <c r="H1062" s="6">
        <v>1021952802</v>
      </c>
      <c r="I1062" s="15">
        <v>3.4189814818091691E-2</v>
      </c>
      <c r="J1062" s="45">
        <v>2954.0000002831221</v>
      </c>
      <c r="K1062" s="9">
        <v>44761</v>
      </c>
      <c r="L1062" s="6">
        <v>222000</v>
      </c>
      <c r="M1062" s="21" t="s">
        <v>73</v>
      </c>
      <c r="N1062" s="21" t="s">
        <v>28</v>
      </c>
      <c r="O1062" s="21" t="s">
        <v>28</v>
      </c>
      <c r="P1062" s="21">
        <v>3</v>
      </c>
      <c r="Q1062" s="6">
        <v>8625</v>
      </c>
      <c r="R1062" s="9">
        <v>44826</v>
      </c>
      <c r="S1062" s="6">
        <v>2160</v>
      </c>
      <c r="T1062" s="6">
        <v>340</v>
      </c>
      <c r="U1062" s="6">
        <v>22</v>
      </c>
      <c r="V1062" s="21" t="s">
        <v>29</v>
      </c>
      <c r="W1062" s="6">
        <v>5</v>
      </c>
      <c r="X1062" s="2" t="s">
        <v>3182</v>
      </c>
      <c r="Y1062" s="82" t="str" cm="1">
        <f t="array" ref="Y1062">_xlfn.IFS(Table1[[#This Row],[Duration in Seconds]]&lt;120,"Very short",Table1[[#This Row],[Duration in Seconds]]&lt;360,"Short",Table1[[#This Row],[Duration in Seconds]]&lt;600,"Medium",Table1[[#This Row],[Duration in Seconds]]&lt;1800,"Long",Table1[[#This Row],[Duration in Seconds]]&gt;1800,"Very Long")</f>
        <v>Very Long</v>
      </c>
    </row>
    <row r="1063" spans="1:25" s="41" customFormat="1" x14ac:dyDescent="0.3">
      <c r="A1063" s="18" t="s">
        <v>1072</v>
      </c>
      <c r="B1063" s="56" t="s">
        <v>3304</v>
      </c>
      <c r="C1063" s="21" t="s">
        <v>1073</v>
      </c>
      <c r="D1063" t="s">
        <v>1074</v>
      </c>
      <c r="E1063" s="21" t="s">
        <v>1075</v>
      </c>
      <c r="F1063" s="21" t="s">
        <v>54</v>
      </c>
      <c r="G1063" s="6">
        <v>3440000</v>
      </c>
      <c r="H1063" s="6">
        <v>1188188358</v>
      </c>
      <c r="I1063" s="15">
        <v>2.2916666639503092E-3</v>
      </c>
      <c r="J1063" s="45">
        <v>197.99999976530671</v>
      </c>
      <c r="K1063" s="9">
        <v>41436</v>
      </c>
      <c r="L1063" s="6">
        <v>219000</v>
      </c>
      <c r="M1063" s="21" t="s">
        <v>27</v>
      </c>
      <c r="N1063" s="21" t="s">
        <v>29</v>
      </c>
      <c r="O1063" s="21" t="s">
        <v>28</v>
      </c>
      <c r="P1063" s="21">
        <v>0</v>
      </c>
      <c r="Q1063" s="6">
        <v>14038</v>
      </c>
      <c r="R1063" s="9">
        <v>44825</v>
      </c>
      <c r="S1063" s="6">
        <v>1080</v>
      </c>
      <c r="T1063" s="6">
        <v>11293</v>
      </c>
      <c r="U1063" s="6">
        <v>230</v>
      </c>
      <c r="V1063" s="21" t="s">
        <v>29</v>
      </c>
      <c r="W1063" s="6">
        <v>2</v>
      </c>
      <c r="X1063" s="2" t="s">
        <v>3182</v>
      </c>
      <c r="Y1063" s="82" t="str" cm="1">
        <f t="array" ref="Y1063">_xlfn.IFS(Table1[[#This Row],[Duration in Seconds]]&lt;120,"Very short",Table1[[#This Row],[Duration in Seconds]]&lt;360,"Short",Table1[[#This Row],[Duration in Seconds]]&lt;600,"Medium",Table1[[#This Row],[Duration in Seconds]]&lt;1800,"Long",Table1[[#This Row],[Duration in Seconds]]&gt;1800,"Very Long")</f>
        <v>Short</v>
      </c>
    </row>
    <row r="1064" spans="1:25" s="41" customFormat="1" x14ac:dyDescent="0.3">
      <c r="A1064" s="18" t="s">
        <v>1076</v>
      </c>
      <c r="B1064" s="56" t="s">
        <v>3305</v>
      </c>
      <c r="C1064" s="21" t="s">
        <v>1077</v>
      </c>
      <c r="D1064" t="s">
        <v>1078</v>
      </c>
      <c r="E1064" s="21" t="s">
        <v>1079</v>
      </c>
      <c r="F1064" s="21" t="s">
        <v>26</v>
      </c>
      <c r="G1064" s="6">
        <v>9510000</v>
      </c>
      <c r="H1064" s="6">
        <v>63609990</v>
      </c>
      <c r="I1064" s="15">
        <v>5.1851851749233902E-3</v>
      </c>
      <c r="J1064" s="45">
        <v>447.99999911338091</v>
      </c>
      <c r="K1064" s="9">
        <v>44260</v>
      </c>
      <c r="L1064" s="6">
        <v>434000</v>
      </c>
      <c r="M1064" s="21" t="s">
        <v>73</v>
      </c>
      <c r="N1064" s="21" t="s">
        <v>29</v>
      </c>
      <c r="O1064" s="21" t="s">
        <v>28</v>
      </c>
      <c r="P1064" s="21">
        <v>0</v>
      </c>
      <c r="Q1064" s="6">
        <v>9399</v>
      </c>
      <c r="R1064" s="9">
        <v>44826</v>
      </c>
      <c r="S1064" s="6">
        <v>1080</v>
      </c>
      <c r="T1064" s="6">
        <v>11</v>
      </c>
      <c r="U1064" s="6">
        <v>0</v>
      </c>
      <c r="V1064" s="21" t="s">
        <v>28</v>
      </c>
      <c r="W1064" s="6">
        <v>0</v>
      </c>
      <c r="X1064" s="2" t="s">
        <v>3182</v>
      </c>
      <c r="Y1064" s="82" t="str" cm="1">
        <f t="array" ref="Y1064">_xlfn.IFS(Table1[[#This Row],[Duration in Seconds]]&lt;120,"Very short",Table1[[#This Row],[Duration in Seconds]]&lt;360,"Short",Table1[[#This Row],[Duration in Seconds]]&lt;600,"Medium",Table1[[#This Row],[Duration in Seconds]]&lt;1800,"Long",Table1[[#This Row],[Duration in Seconds]]&gt;1800,"Very Long")</f>
        <v>Medium</v>
      </c>
    </row>
    <row r="1065" spans="1:25" s="41" customFormat="1" x14ac:dyDescent="0.3">
      <c r="A1065" s="18" t="s">
        <v>1080</v>
      </c>
      <c r="B1065" s="56" t="s">
        <v>3306</v>
      </c>
      <c r="C1065" s="21" t="s">
        <v>1081</v>
      </c>
      <c r="D1065" t="s">
        <v>1082</v>
      </c>
      <c r="E1065" s="21" t="s">
        <v>1083</v>
      </c>
      <c r="F1065" s="21" t="s">
        <v>54</v>
      </c>
      <c r="G1065" s="6">
        <v>10600000</v>
      </c>
      <c r="H1065" s="6">
        <v>6328250813</v>
      </c>
      <c r="I1065" s="15">
        <v>2.1296296326909214E-3</v>
      </c>
      <c r="J1065" s="45">
        <v>184.00000026449561</v>
      </c>
      <c r="K1065" s="9">
        <v>44083</v>
      </c>
      <c r="L1065" s="6">
        <v>660000</v>
      </c>
      <c r="M1065" s="21" t="s">
        <v>27</v>
      </c>
      <c r="N1065" s="21" t="s">
        <v>625</v>
      </c>
      <c r="O1065" s="21" t="s">
        <v>28</v>
      </c>
      <c r="P1065" s="21">
        <v>1</v>
      </c>
      <c r="Q1065" s="6">
        <v>67467</v>
      </c>
      <c r="R1065" s="9">
        <v>44822</v>
      </c>
      <c r="S1065" s="6">
        <v>1080</v>
      </c>
      <c r="T1065" s="6">
        <v>2583</v>
      </c>
      <c r="U1065" s="6">
        <v>202</v>
      </c>
      <c r="V1065" s="21" t="s">
        <v>29</v>
      </c>
      <c r="W1065" s="6">
        <v>0</v>
      </c>
      <c r="X1065" s="2" t="s">
        <v>3182</v>
      </c>
      <c r="Y1065" s="82" t="str" cm="1">
        <f t="array" ref="Y1065">_xlfn.IFS(Table1[[#This Row],[Duration in Seconds]]&lt;120,"Very short",Table1[[#This Row],[Duration in Seconds]]&lt;360,"Short",Table1[[#This Row],[Duration in Seconds]]&lt;600,"Medium",Table1[[#This Row],[Duration in Seconds]]&lt;1800,"Long",Table1[[#This Row],[Duration in Seconds]]&gt;1800,"Very Long")</f>
        <v>Short</v>
      </c>
    </row>
    <row r="1066" spans="1:25" s="41" customFormat="1" x14ac:dyDescent="0.3">
      <c r="A1066" s="18" t="s">
        <v>1084</v>
      </c>
      <c r="B1066" s="56" t="s">
        <v>3307</v>
      </c>
      <c r="C1066" s="21" t="s">
        <v>1085</v>
      </c>
      <c r="D1066" t="s">
        <v>1082</v>
      </c>
      <c r="E1066" s="21" t="s">
        <v>1083</v>
      </c>
      <c r="F1066" s="21" t="s">
        <v>54</v>
      </c>
      <c r="G1066" s="6">
        <v>10600000</v>
      </c>
      <c r="H1066" s="6">
        <v>6328250813</v>
      </c>
      <c r="I1066" s="15">
        <v>2.3032407334540039E-3</v>
      </c>
      <c r="J1066" s="45">
        <v>198.99999937042594</v>
      </c>
      <c r="K1066" s="9">
        <v>44817</v>
      </c>
      <c r="L1066" s="6">
        <v>17000</v>
      </c>
      <c r="M1066" s="21" t="s">
        <v>27</v>
      </c>
      <c r="N1066" s="21" t="s">
        <v>29</v>
      </c>
      <c r="O1066" s="21" t="s">
        <v>28</v>
      </c>
      <c r="P1066" s="21">
        <v>1</v>
      </c>
      <c r="Q1066" s="6">
        <v>1100</v>
      </c>
      <c r="R1066" s="9">
        <v>44826</v>
      </c>
      <c r="S1066" s="6">
        <v>1080</v>
      </c>
      <c r="T1066" s="6">
        <v>2583</v>
      </c>
      <c r="U1066" s="6">
        <v>202</v>
      </c>
      <c r="V1066" s="21" t="s">
        <v>29</v>
      </c>
      <c r="W1066" s="6">
        <v>0</v>
      </c>
      <c r="X1066" s="2" t="s">
        <v>3182</v>
      </c>
      <c r="Y1066" s="82" t="str" cm="1">
        <f t="array" ref="Y1066">_xlfn.IFS(Table1[[#This Row],[Duration in Seconds]]&lt;120,"Very short",Table1[[#This Row],[Duration in Seconds]]&lt;360,"Short",Table1[[#This Row],[Duration in Seconds]]&lt;600,"Medium",Table1[[#This Row],[Duration in Seconds]]&lt;1800,"Long",Table1[[#This Row],[Duration in Seconds]]&gt;1800,"Very Long")</f>
        <v>Short</v>
      </c>
    </row>
    <row r="1067" spans="1:25" s="41" customFormat="1" x14ac:dyDescent="0.3">
      <c r="A1067" s="18" t="s">
        <v>1086</v>
      </c>
      <c r="B1067" s="56" t="s">
        <v>3308</v>
      </c>
      <c r="C1067" s="21" t="s">
        <v>1087</v>
      </c>
      <c r="D1067" t="s">
        <v>1082</v>
      </c>
      <c r="E1067" s="21" t="s">
        <v>1083</v>
      </c>
      <c r="F1067" s="21" t="s">
        <v>54</v>
      </c>
      <c r="G1067" s="6">
        <v>10600000</v>
      </c>
      <c r="H1067" s="6">
        <v>6328250813</v>
      </c>
      <c r="I1067" s="15">
        <v>1.5393518551718444E-3</v>
      </c>
      <c r="J1067" s="45">
        <v>133.00000028684735</v>
      </c>
      <c r="K1067" s="9">
        <v>44742</v>
      </c>
      <c r="L1067" s="6">
        <v>21000</v>
      </c>
      <c r="M1067" s="21" t="s">
        <v>27</v>
      </c>
      <c r="N1067" s="21" t="s">
        <v>29</v>
      </c>
      <c r="O1067" s="21" t="s">
        <v>28</v>
      </c>
      <c r="P1067" s="21">
        <v>2</v>
      </c>
      <c r="Q1067" s="6">
        <v>410</v>
      </c>
      <c r="R1067" s="9">
        <v>44825</v>
      </c>
      <c r="S1067" s="6">
        <v>1080</v>
      </c>
      <c r="T1067" s="6">
        <v>2583</v>
      </c>
      <c r="U1067" s="6">
        <v>202</v>
      </c>
      <c r="V1067" s="21" t="s">
        <v>29</v>
      </c>
      <c r="W1067" s="6">
        <v>0</v>
      </c>
      <c r="X1067" s="2" t="s">
        <v>3182</v>
      </c>
      <c r="Y1067" s="82" t="str" cm="1">
        <f t="array" ref="Y1067">_xlfn.IFS(Table1[[#This Row],[Duration in Seconds]]&lt;120,"Very short",Table1[[#This Row],[Duration in Seconds]]&lt;360,"Short",Table1[[#This Row],[Duration in Seconds]]&lt;600,"Medium",Table1[[#This Row],[Duration in Seconds]]&lt;1800,"Long",Table1[[#This Row],[Duration in Seconds]]&gt;1800,"Very Long")</f>
        <v>Short</v>
      </c>
    </row>
    <row r="1068" spans="1:25" s="41" customFormat="1" x14ac:dyDescent="0.3">
      <c r="A1068" s="18" t="s">
        <v>1088</v>
      </c>
      <c r="B1068" s="56">
        <v>261428100</v>
      </c>
      <c r="C1068" s="21" t="s">
        <v>1089</v>
      </c>
      <c r="D1068" t="s">
        <v>1090</v>
      </c>
      <c r="E1068" s="21" t="s">
        <v>1091</v>
      </c>
      <c r="F1068" s="21" t="s">
        <v>54</v>
      </c>
      <c r="G1068" s="6">
        <v>22400000</v>
      </c>
      <c r="H1068" s="6">
        <v>9528608381</v>
      </c>
      <c r="I1068" s="15">
        <v>1.5011574083473533E-2</v>
      </c>
      <c r="J1068" s="45">
        <v>1297.0000008121133</v>
      </c>
      <c r="K1068" s="9">
        <v>44520</v>
      </c>
      <c r="L1068" s="6">
        <v>1000000</v>
      </c>
      <c r="M1068" s="21" t="s">
        <v>27</v>
      </c>
      <c r="N1068" s="21" t="s">
        <v>29</v>
      </c>
      <c r="O1068" s="21" t="s">
        <v>28</v>
      </c>
      <c r="P1068" s="21">
        <v>3</v>
      </c>
      <c r="Q1068" s="6">
        <v>0</v>
      </c>
      <c r="R1068" s="9" t="s">
        <v>54</v>
      </c>
      <c r="S1068" s="6">
        <v>1080</v>
      </c>
      <c r="T1068" s="6">
        <v>1754</v>
      </c>
      <c r="U1068" s="6">
        <v>82</v>
      </c>
      <c r="V1068" s="21" t="s">
        <v>29</v>
      </c>
      <c r="W1068" s="6">
        <v>0</v>
      </c>
      <c r="X1068" s="2" t="s">
        <v>3182</v>
      </c>
      <c r="Y1068" s="82" t="str" cm="1">
        <f t="array" ref="Y1068">_xlfn.IFS(Table1[[#This Row],[Duration in Seconds]]&lt;120,"Very short",Table1[[#This Row],[Duration in Seconds]]&lt;360,"Short",Table1[[#This Row],[Duration in Seconds]]&lt;600,"Medium",Table1[[#This Row],[Duration in Seconds]]&lt;1800,"Long",Table1[[#This Row],[Duration in Seconds]]&gt;1800,"Very Long")</f>
        <v>Long</v>
      </c>
    </row>
    <row r="1069" spans="1:25" s="41" customFormat="1" x14ac:dyDescent="0.3">
      <c r="A1069" s="18" t="s">
        <v>3157</v>
      </c>
      <c r="B1069" s="56">
        <v>89512</v>
      </c>
      <c r="C1069" s="21" t="s">
        <v>1092</v>
      </c>
      <c r="D1069" t="s">
        <v>1090</v>
      </c>
      <c r="E1069" s="21" t="s">
        <v>1091</v>
      </c>
      <c r="F1069" s="21" t="s">
        <v>54</v>
      </c>
      <c r="G1069" s="6">
        <v>22400000</v>
      </c>
      <c r="H1069" s="6">
        <v>9528608381</v>
      </c>
      <c r="I1069" s="15">
        <v>6.2731481448281556E-3</v>
      </c>
      <c r="J1069" s="45">
        <v>541.99999971315265</v>
      </c>
      <c r="K1069" s="9">
        <v>44659</v>
      </c>
      <c r="L1069" s="6">
        <v>660</v>
      </c>
      <c r="M1069" s="21" t="s">
        <v>27</v>
      </c>
      <c r="N1069" s="21" t="s">
        <v>28</v>
      </c>
      <c r="O1069" s="21" t="s">
        <v>28</v>
      </c>
      <c r="P1069" s="21">
        <v>3</v>
      </c>
      <c r="Q1069" s="6">
        <v>0</v>
      </c>
      <c r="R1069" s="9" t="s">
        <v>54</v>
      </c>
      <c r="S1069" s="6">
        <v>1080</v>
      </c>
      <c r="T1069" s="6">
        <v>1754</v>
      </c>
      <c r="U1069" s="6">
        <v>82</v>
      </c>
      <c r="V1069" s="21" t="s">
        <v>29</v>
      </c>
      <c r="W1069" s="6">
        <v>0</v>
      </c>
      <c r="X1069" s="2" t="s">
        <v>3182</v>
      </c>
      <c r="Y1069" s="82" t="str" cm="1">
        <f t="array" ref="Y1069">_xlfn.IFS(Table1[[#This Row],[Duration in Seconds]]&lt;120,"Very short",Table1[[#This Row],[Duration in Seconds]]&lt;360,"Short",Table1[[#This Row],[Duration in Seconds]]&lt;600,"Medium",Table1[[#This Row],[Duration in Seconds]]&lt;1800,"Long",Table1[[#This Row],[Duration in Seconds]]&gt;1800,"Very Long")</f>
        <v>Medium</v>
      </c>
    </row>
    <row r="1070" spans="1:25" s="41" customFormat="1" x14ac:dyDescent="0.3">
      <c r="A1070" s="18" t="s">
        <v>1093</v>
      </c>
      <c r="B1070" s="56">
        <v>100590</v>
      </c>
      <c r="C1070" s="21" t="s">
        <v>1094</v>
      </c>
      <c r="D1070" t="s">
        <v>1095</v>
      </c>
      <c r="E1070" s="21" t="s">
        <v>290</v>
      </c>
      <c r="F1070" s="21" t="s">
        <v>54</v>
      </c>
      <c r="G1070" s="6">
        <v>6960000</v>
      </c>
      <c r="H1070" s="6">
        <v>3230978853</v>
      </c>
      <c r="I1070" s="15">
        <v>1.8287037091795355E-3</v>
      </c>
      <c r="J1070" s="45">
        <v>158.00000047311187</v>
      </c>
      <c r="K1070" s="9">
        <v>44824</v>
      </c>
      <c r="L1070" s="6">
        <v>1000</v>
      </c>
      <c r="M1070" s="21" t="s">
        <v>27</v>
      </c>
      <c r="N1070" s="21" t="s">
        <v>28</v>
      </c>
      <c r="O1070" s="21" t="s">
        <v>28</v>
      </c>
      <c r="P1070" s="21">
        <v>3</v>
      </c>
      <c r="Q1070" s="6">
        <v>621</v>
      </c>
      <c r="R1070" s="9">
        <v>44825</v>
      </c>
      <c r="S1070" s="6">
        <v>1080</v>
      </c>
      <c r="T1070" s="6">
        <v>82711</v>
      </c>
      <c r="U1070" s="6">
        <v>290</v>
      </c>
      <c r="V1070" s="21" t="s">
        <v>29</v>
      </c>
      <c r="W1070" s="6">
        <v>12</v>
      </c>
      <c r="X1070" s="2" t="s">
        <v>3182</v>
      </c>
      <c r="Y1070" s="82" t="str" cm="1">
        <f t="array" ref="Y1070">_xlfn.IFS(Table1[[#This Row],[Duration in Seconds]]&lt;120,"Very short",Table1[[#This Row],[Duration in Seconds]]&lt;360,"Short",Table1[[#This Row],[Duration in Seconds]]&lt;600,"Medium",Table1[[#This Row],[Duration in Seconds]]&lt;1800,"Long",Table1[[#This Row],[Duration in Seconds]]&gt;1800,"Very Long")</f>
        <v>Short</v>
      </c>
    </row>
    <row r="1071" spans="1:25" s="41" customFormat="1" x14ac:dyDescent="0.3">
      <c r="A1071" s="18" t="s">
        <v>1096</v>
      </c>
      <c r="B1071" s="56">
        <v>1051281</v>
      </c>
      <c r="C1071" s="21" t="s">
        <v>1097</v>
      </c>
      <c r="D1071" t="s">
        <v>1098</v>
      </c>
      <c r="E1071" s="21" t="s">
        <v>1099</v>
      </c>
      <c r="F1071" s="21" t="s">
        <v>54</v>
      </c>
      <c r="G1071" s="6">
        <v>9690000</v>
      </c>
      <c r="H1071" s="6">
        <v>3194952098</v>
      </c>
      <c r="I1071" s="15">
        <v>5.2777777891606092E-3</v>
      </c>
      <c r="J1071" s="45">
        <v>456.00000098347664</v>
      </c>
      <c r="K1071" s="9">
        <v>44614</v>
      </c>
      <c r="L1071" s="6">
        <v>31000</v>
      </c>
      <c r="M1071" s="21" t="s">
        <v>27</v>
      </c>
      <c r="N1071" s="21" t="s">
        <v>28</v>
      </c>
      <c r="O1071" s="21" t="s">
        <v>28</v>
      </c>
      <c r="P1071" s="21">
        <v>0</v>
      </c>
      <c r="Q1071" s="6">
        <v>2248</v>
      </c>
      <c r="R1071" s="9">
        <v>44822</v>
      </c>
      <c r="S1071" s="6">
        <v>1080</v>
      </c>
      <c r="T1071" s="6">
        <v>3436</v>
      </c>
      <c r="U1071" s="6">
        <v>56</v>
      </c>
      <c r="V1071" s="21" t="s">
        <v>29</v>
      </c>
      <c r="W1071" s="6">
        <v>0</v>
      </c>
      <c r="X1071" s="2" t="s">
        <v>3182</v>
      </c>
      <c r="Y1071" s="82" t="str" cm="1">
        <f t="array" ref="Y1071">_xlfn.IFS(Table1[[#This Row],[Duration in Seconds]]&lt;120,"Very short",Table1[[#This Row],[Duration in Seconds]]&lt;360,"Short",Table1[[#This Row],[Duration in Seconds]]&lt;600,"Medium",Table1[[#This Row],[Duration in Seconds]]&lt;1800,"Long",Table1[[#This Row],[Duration in Seconds]]&gt;1800,"Very Long")</f>
        <v>Medium</v>
      </c>
    </row>
    <row r="1072" spans="1:25" s="41" customFormat="1" x14ac:dyDescent="0.3">
      <c r="A1072" s="18" t="s">
        <v>3158</v>
      </c>
      <c r="B1072" s="56">
        <v>9547</v>
      </c>
      <c r="C1072" s="21" t="s">
        <v>1100</v>
      </c>
      <c r="D1072" t="s">
        <v>1101</v>
      </c>
      <c r="E1072" s="21" t="s">
        <v>1102</v>
      </c>
      <c r="F1072" s="21" t="s">
        <v>54</v>
      </c>
      <c r="G1072" s="6">
        <v>12300</v>
      </c>
      <c r="H1072" s="6">
        <v>3165668</v>
      </c>
      <c r="I1072" s="15">
        <v>1.5127314807614312E-2</v>
      </c>
      <c r="J1072" s="45">
        <v>1306.9999993778765</v>
      </c>
      <c r="K1072" s="9">
        <v>44056</v>
      </c>
      <c r="L1072" s="6">
        <v>256</v>
      </c>
      <c r="M1072" s="21" t="s">
        <v>27</v>
      </c>
      <c r="N1072" s="21" t="s">
        <v>28</v>
      </c>
      <c r="O1072" s="21" t="s">
        <v>28</v>
      </c>
      <c r="P1072" s="21">
        <v>0</v>
      </c>
      <c r="Q1072" s="6">
        <v>26</v>
      </c>
      <c r="R1072" s="9">
        <v>44582</v>
      </c>
      <c r="S1072" s="6">
        <v>1080</v>
      </c>
      <c r="T1072" s="6">
        <v>558</v>
      </c>
      <c r="U1072" s="6">
        <v>5</v>
      </c>
      <c r="V1072" s="21" t="s">
        <v>29</v>
      </c>
      <c r="W1072" s="6">
        <v>0</v>
      </c>
      <c r="X1072" s="2" t="s">
        <v>3182</v>
      </c>
      <c r="Y1072" s="82" t="str" cm="1">
        <f t="array" ref="Y1072">_xlfn.IFS(Table1[[#This Row],[Duration in Seconds]]&lt;120,"Very short",Table1[[#This Row],[Duration in Seconds]]&lt;360,"Short",Table1[[#This Row],[Duration in Seconds]]&lt;600,"Medium",Table1[[#This Row],[Duration in Seconds]]&lt;1800,"Long",Table1[[#This Row],[Duration in Seconds]]&gt;1800,"Very Long")</f>
        <v>Long</v>
      </c>
    </row>
    <row r="1073" spans="1:25" s="41" customFormat="1" x14ac:dyDescent="0.3">
      <c r="A1073" s="18" t="s">
        <v>1103</v>
      </c>
      <c r="B1073" s="56">
        <v>3356448</v>
      </c>
      <c r="C1073" s="21" t="s">
        <v>1104</v>
      </c>
      <c r="D1073" t="s">
        <v>1105</v>
      </c>
      <c r="E1073" s="21" t="s">
        <v>1106</v>
      </c>
      <c r="F1073" s="21" t="s">
        <v>54</v>
      </c>
      <c r="G1073" s="6">
        <v>26200000</v>
      </c>
      <c r="H1073" s="6">
        <v>686795112</v>
      </c>
      <c r="I1073" s="17">
        <v>7.9976851993706077E-3</v>
      </c>
      <c r="J1073" s="45">
        <v>691.00000122562051</v>
      </c>
      <c r="K1073" s="9">
        <v>44597</v>
      </c>
      <c r="L1073" s="6">
        <v>46000</v>
      </c>
      <c r="M1073" s="21" t="s">
        <v>27</v>
      </c>
      <c r="N1073" s="21" t="s">
        <v>29</v>
      </c>
      <c r="O1073" s="21" t="s">
        <v>28</v>
      </c>
      <c r="P1073" s="21">
        <v>0</v>
      </c>
      <c r="Q1073" s="6">
        <v>576</v>
      </c>
      <c r="R1073" s="9">
        <v>44826</v>
      </c>
      <c r="S1073" s="6">
        <v>1080</v>
      </c>
      <c r="T1073" s="6">
        <v>417</v>
      </c>
      <c r="U1073" s="6">
        <v>15</v>
      </c>
      <c r="V1073" s="21" t="s">
        <v>29</v>
      </c>
      <c r="W1073" s="6">
        <v>0</v>
      </c>
      <c r="X1073" s="2" t="s">
        <v>3182</v>
      </c>
      <c r="Y1073" s="82" t="str" cm="1">
        <f t="array" ref="Y1073">_xlfn.IFS(Table1[[#This Row],[Duration in Seconds]]&lt;120,"Very short",Table1[[#This Row],[Duration in Seconds]]&lt;360,"Short",Table1[[#This Row],[Duration in Seconds]]&lt;600,"Medium",Table1[[#This Row],[Duration in Seconds]]&lt;1800,"Long",Table1[[#This Row],[Duration in Seconds]]&gt;1800,"Very Long")</f>
        <v>Long</v>
      </c>
    </row>
    <row r="1074" spans="1:25" s="41" customFormat="1" x14ac:dyDescent="0.3">
      <c r="A1074" s="18" t="s">
        <v>1107</v>
      </c>
      <c r="B1074" s="56">
        <v>2835760</v>
      </c>
      <c r="C1074" s="21" t="s">
        <v>1108</v>
      </c>
      <c r="D1074" t="s">
        <v>1105</v>
      </c>
      <c r="E1074" s="21" t="s">
        <v>1106</v>
      </c>
      <c r="F1074" s="21" t="s">
        <v>54</v>
      </c>
      <c r="G1074" s="6">
        <v>26200000</v>
      </c>
      <c r="H1074" s="6">
        <v>686795112</v>
      </c>
      <c r="I1074" s="15">
        <v>7.4652777693700045E-3</v>
      </c>
      <c r="J1074" s="45">
        <v>644.99999927356839</v>
      </c>
      <c r="K1074" s="9">
        <v>44683</v>
      </c>
      <c r="L1074" s="6">
        <v>33000</v>
      </c>
      <c r="M1074" s="21" t="s">
        <v>27</v>
      </c>
      <c r="N1074" s="21" t="s">
        <v>29</v>
      </c>
      <c r="O1074" s="21" t="s">
        <v>28</v>
      </c>
      <c r="P1074" s="21">
        <v>0</v>
      </c>
      <c r="Q1074" s="6">
        <v>684</v>
      </c>
      <c r="R1074" s="9">
        <v>44825</v>
      </c>
      <c r="S1074" s="6">
        <v>1080</v>
      </c>
      <c r="T1074" s="6">
        <v>417</v>
      </c>
      <c r="U1074" s="6">
        <v>15</v>
      </c>
      <c r="V1074" s="21" t="s">
        <v>29</v>
      </c>
      <c r="W1074" s="6">
        <v>1</v>
      </c>
      <c r="X1074" s="2" t="s">
        <v>3182</v>
      </c>
      <c r="Y1074" s="82" t="str" cm="1">
        <f t="array" ref="Y1074">_xlfn.IFS(Table1[[#This Row],[Duration in Seconds]]&lt;120,"Very short",Table1[[#This Row],[Duration in Seconds]]&lt;360,"Short",Table1[[#This Row],[Duration in Seconds]]&lt;600,"Medium",Table1[[#This Row],[Duration in Seconds]]&lt;1800,"Long",Table1[[#This Row],[Duration in Seconds]]&gt;1800,"Very Long")</f>
        <v>Long</v>
      </c>
    </row>
    <row r="1075" spans="1:25" s="41" customFormat="1" x14ac:dyDescent="0.3">
      <c r="A1075" s="18" t="s">
        <v>1109</v>
      </c>
      <c r="B1075" s="56">
        <v>71988035</v>
      </c>
      <c r="C1075" s="21" t="s">
        <v>3174</v>
      </c>
      <c r="D1075" t="s">
        <v>1111</v>
      </c>
      <c r="E1075" s="21" t="s">
        <v>357</v>
      </c>
      <c r="F1075" s="21" t="s">
        <v>26</v>
      </c>
      <c r="G1075" s="6">
        <v>71800000</v>
      </c>
      <c r="H1075" s="6">
        <v>620960291</v>
      </c>
      <c r="I1075" s="17">
        <v>8.1134259235113859E-3</v>
      </c>
      <c r="J1075" s="45">
        <v>700.99999979138374</v>
      </c>
      <c r="K1075" s="9">
        <v>42496</v>
      </c>
      <c r="L1075" s="6">
        <v>1900000</v>
      </c>
      <c r="M1075" s="21" t="s">
        <v>73</v>
      </c>
      <c r="N1075" s="21" t="s">
        <v>29</v>
      </c>
      <c r="O1075" s="21" t="s">
        <v>28</v>
      </c>
      <c r="P1075" s="21">
        <v>0</v>
      </c>
      <c r="Q1075" s="6">
        <v>24014</v>
      </c>
      <c r="R1075" s="9">
        <v>44827</v>
      </c>
      <c r="S1075" s="6">
        <v>1080</v>
      </c>
      <c r="T1075" s="6">
        <v>120</v>
      </c>
      <c r="U1075" s="6">
        <v>2</v>
      </c>
      <c r="V1075" s="21" t="s">
        <v>29</v>
      </c>
      <c r="W1075" s="6">
        <v>2</v>
      </c>
      <c r="X1075" s="2" t="s">
        <v>3182</v>
      </c>
      <c r="Y1075" s="82" t="str" cm="1">
        <f t="array" ref="Y1075">_xlfn.IFS(Table1[[#This Row],[Duration in Seconds]]&lt;120,"Very short",Table1[[#This Row],[Duration in Seconds]]&lt;360,"Short",Table1[[#This Row],[Duration in Seconds]]&lt;600,"Medium",Table1[[#This Row],[Duration in Seconds]]&lt;1800,"Long",Table1[[#This Row],[Duration in Seconds]]&gt;1800,"Very Long")</f>
        <v>Long</v>
      </c>
    </row>
    <row r="1076" spans="1:25" s="41" customFormat="1" x14ac:dyDescent="0.3">
      <c r="A1076" s="18" t="s">
        <v>1112</v>
      </c>
      <c r="B1076" s="56">
        <v>1810866</v>
      </c>
      <c r="C1076" s="21" t="s">
        <v>3175</v>
      </c>
      <c r="D1076" t="s">
        <v>1111</v>
      </c>
      <c r="E1076" s="21" t="s">
        <v>357</v>
      </c>
      <c r="F1076" s="21" t="s">
        <v>26</v>
      </c>
      <c r="G1076" s="6">
        <v>71800000</v>
      </c>
      <c r="H1076" s="6">
        <v>620960291</v>
      </c>
      <c r="I1076" s="15">
        <v>7.442129630362615E-3</v>
      </c>
      <c r="J1076" s="45">
        <v>643.00000006332994</v>
      </c>
      <c r="K1076" s="9">
        <v>44753</v>
      </c>
      <c r="L1076" s="6">
        <v>107000</v>
      </c>
      <c r="M1076" s="21" t="s">
        <v>73</v>
      </c>
      <c r="N1076" s="21" t="s">
        <v>29</v>
      </c>
      <c r="O1076" s="21" t="s">
        <v>28</v>
      </c>
      <c r="P1076" s="21">
        <v>0</v>
      </c>
      <c r="Q1076" s="6">
        <v>2353</v>
      </c>
      <c r="R1076" s="9">
        <v>44827</v>
      </c>
      <c r="S1076" s="6">
        <v>1080</v>
      </c>
      <c r="T1076" s="6">
        <v>120</v>
      </c>
      <c r="U1076" s="6">
        <v>2</v>
      </c>
      <c r="V1076" s="21" t="s">
        <v>29</v>
      </c>
      <c r="W1076" s="6">
        <v>2</v>
      </c>
      <c r="X1076" s="2" t="s">
        <v>3182</v>
      </c>
      <c r="Y1076" s="82" t="str" cm="1">
        <f t="array" ref="Y1076">_xlfn.IFS(Table1[[#This Row],[Duration in Seconds]]&lt;120,"Very short",Table1[[#This Row],[Duration in Seconds]]&lt;360,"Short",Table1[[#This Row],[Duration in Seconds]]&lt;600,"Medium",Table1[[#This Row],[Duration in Seconds]]&lt;1800,"Long",Table1[[#This Row],[Duration in Seconds]]&gt;1800,"Very Long")</f>
        <v>Long</v>
      </c>
    </row>
    <row r="1077" spans="1:25" s="41" customFormat="1" x14ac:dyDescent="0.3">
      <c r="A1077" s="18" t="s">
        <v>1114</v>
      </c>
      <c r="B1077" s="56">
        <v>726022</v>
      </c>
      <c r="C1077" s="21" t="s">
        <v>1115</v>
      </c>
      <c r="D1077" t="s">
        <v>1111</v>
      </c>
      <c r="E1077" s="21" t="s">
        <v>357</v>
      </c>
      <c r="F1077" s="21" t="s">
        <v>26</v>
      </c>
      <c r="G1077" s="6">
        <v>71800000</v>
      </c>
      <c r="H1077" s="6">
        <v>620960291</v>
      </c>
      <c r="I1077" s="15">
        <v>2.1180555631872267E-3</v>
      </c>
      <c r="J1077" s="45">
        <v>183.00000065937638</v>
      </c>
      <c r="K1077" s="9">
        <v>44293</v>
      </c>
      <c r="L1077" s="6">
        <v>39000</v>
      </c>
      <c r="M1077" s="21" t="s">
        <v>73</v>
      </c>
      <c r="N1077" s="21" t="s">
        <v>29</v>
      </c>
      <c r="O1077" s="21" t="s">
        <v>28</v>
      </c>
      <c r="P1077" s="21">
        <v>0</v>
      </c>
      <c r="Q1077" s="6">
        <v>849</v>
      </c>
      <c r="R1077" s="9">
        <v>44552</v>
      </c>
      <c r="S1077" s="6">
        <v>1080</v>
      </c>
      <c r="T1077" s="6">
        <v>120</v>
      </c>
      <c r="U1077" s="6">
        <v>2</v>
      </c>
      <c r="V1077" s="21" t="s">
        <v>29</v>
      </c>
      <c r="W1077" s="6">
        <v>2</v>
      </c>
      <c r="X1077" s="2" t="s">
        <v>3182</v>
      </c>
      <c r="Y1077" s="82" t="str" cm="1">
        <f t="array" ref="Y1077">_xlfn.IFS(Table1[[#This Row],[Duration in Seconds]]&lt;120,"Very short",Table1[[#This Row],[Duration in Seconds]]&lt;360,"Short",Table1[[#This Row],[Duration in Seconds]]&lt;600,"Medium",Table1[[#This Row],[Duration in Seconds]]&lt;1800,"Long",Table1[[#This Row],[Duration in Seconds]]&gt;1800,"Very Long")</f>
        <v>Short</v>
      </c>
    </row>
    <row r="1078" spans="1:25" s="41" customFormat="1" x14ac:dyDescent="0.3">
      <c r="A1078" s="18" t="s">
        <v>1116</v>
      </c>
      <c r="B1078" s="56">
        <v>1480857</v>
      </c>
      <c r="C1078" s="21" t="s">
        <v>1117</v>
      </c>
      <c r="D1078" t="s">
        <v>1111</v>
      </c>
      <c r="E1078" s="21" t="s">
        <v>357</v>
      </c>
      <c r="F1078" s="21" t="s">
        <v>26</v>
      </c>
      <c r="G1078" s="6">
        <v>71800000</v>
      </c>
      <c r="H1078" s="6">
        <v>620960291</v>
      </c>
      <c r="I1078" s="17">
        <v>8.8541666627861559E-3</v>
      </c>
      <c r="J1078" s="45">
        <v>764.99999966472387</v>
      </c>
      <c r="K1078" s="9">
        <v>44064</v>
      </c>
      <c r="L1078" s="6">
        <v>72000</v>
      </c>
      <c r="M1078" s="21" t="s">
        <v>73</v>
      </c>
      <c r="N1078" s="21" t="s">
        <v>29</v>
      </c>
      <c r="O1078" s="21" t="s">
        <v>28</v>
      </c>
      <c r="P1078" s="21">
        <v>0</v>
      </c>
      <c r="Q1078" s="6">
        <v>3150</v>
      </c>
      <c r="R1078" s="9">
        <v>44794</v>
      </c>
      <c r="S1078" s="6">
        <v>1080</v>
      </c>
      <c r="T1078" s="6">
        <v>120</v>
      </c>
      <c r="U1078" s="6">
        <v>2</v>
      </c>
      <c r="V1078" s="21" t="s">
        <v>29</v>
      </c>
      <c r="W1078" s="6">
        <v>2</v>
      </c>
      <c r="X1078" s="2" t="s">
        <v>3182</v>
      </c>
      <c r="Y1078" s="82" t="str" cm="1">
        <f t="array" ref="Y1078">_xlfn.IFS(Table1[[#This Row],[Duration in Seconds]]&lt;120,"Very short",Table1[[#This Row],[Duration in Seconds]]&lt;360,"Short",Table1[[#This Row],[Duration in Seconds]]&lt;600,"Medium",Table1[[#This Row],[Duration in Seconds]]&lt;1800,"Long",Table1[[#This Row],[Duration in Seconds]]&gt;1800,"Very Long")</f>
        <v>Long</v>
      </c>
    </row>
    <row r="1079" spans="1:25" s="41" customFormat="1" x14ac:dyDescent="0.3">
      <c r="A1079" s="18" t="s">
        <v>1118</v>
      </c>
      <c r="B1079" s="56">
        <v>39798544</v>
      </c>
      <c r="C1079" s="21" t="s">
        <v>1119</v>
      </c>
      <c r="D1079" t="s">
        <v>1120</v>
      </c>
      <c r="E1079" s="21" t="s">
        <v>1121</v>
      </c>
      <c r="F1079" s="21" t="s">
        <v>54</v>
      </c>
      <c r="G1079" s="6">
        <v>12100000</v>
      </c>
      <c r="H1079" s="6">
        <v>3600496171</v>
      </c>
      <c r="I1079" s="15">
        <v>5.3240740671753883E-3</v>
      </c>
      <c r="J1079" s="45">
        <v>459.99999940395355</v>
      </c>
      <c r="K1079" s="9">
        <v>42815</v>
      </c>
      <c r="L1079" s="6">
        <v>901000</v>
      </c>
      <c r="M1079" s="21" t="s">
        <v>27</v>
      </c>
      <c r="N1079" s="21" t="s">
        <v>625</v>
      </c>
      <c r="O1079" s="21" t="s">
        <v>28</v>
      </c>
      <c r="P1079" s="21">
        <v>0</v>
      </c>
      <c r="Q1079" s="6">
        <v>28221</v>
      </c>
      <c r="R1079" s="9">
        <v>44827</v>
      </c>
      <c r="S1079" s="6">
        <v>1080</v>
      </c>
      <c r="T1079" s="6">
        <v>2872</v>
      </c>
      <c r="U1079" s="6">
        <v>113</v>
      </c>
      <c r="V1079" s="21" t="s">
        <v>29</v>
      </c>
      <c r="W1079" s="6">
        <v>1</v>
      </c>
      <c r="X1079" s="2" t="s">
        <v>3182</v>
      </c>
      <c r="Y1079" s="82" t="str" cm="1">
        <f t="array" ref="Y1079">_xlfn.IFS(Table1[[#This Row],[Duration in Seconds]]&lt;120,"Very short",Table1[[#This Row],[Duration in Seconds]]&lt;360,"Short",Table1[[#This Row],[Duration in Seconds]]&lt;600,"Medium",Table1[[#This Row],[Duration in Seconds]]&lt;1800,"Long",Table1[[#This Row],[Duration in Seconds]]&gt;1800,"Very Long")</f>
        <v>Medium</v>
      </c>
    </row>
    <row r="1080" spans="1:25" s="41" customFormat="1" x14ac:dyDescent="0.3">
      <c r="A1080" s="18" t="s">
        <v>1122</v>
      </c>
      <c r="B1080" s="56">
        <v>3080006</v>
      </c>
      <c r="C1080" s="21" t="s">
        <v>1123</v>
      </c>
      <c r="D1080" t="s">
        <v>1120</v>
      </c>
      <c r="E1080" s="21" t="s">
        <v>1121</v>
      </c>
      <c r="F1080" s="21" t="s">
        <v>54</v>
      </c>
      <c r="G1080" s="6">
        <v>12100000</v>
      </c>
      <c r="H1080" s="6">
        <v>3600496171</v>
      </c>
      <c r="I1080" s="15">
        <v>1.0254629625706002E-2</v>
      </c>
      <c r="J1080" s="45">
        <v>885.99999966099858</v>
      </c>
      <c r="K1080" s="9">
        <v>44826</v>
      </c>
      <c r="L1080" s="6">
        <v>36000</v>
      </c>
      <c r="M1080" s="21" t="s">
        <v>27</v>
      </c>
      <c r="N1080" s="21" t="s">
        <v>625</v>
      </c>
      <c r="O1080" s="21" t="s">
        <v>28</v>
      </c>
      <c r="P1080" s="21">
        <v>0</v>
      </c>
      <c r="Q1080" s="6">
        <v>1116</v>
      </c>
      <c r="R1080" s="9">
        <v>44827</v>
      </c>
      <c r="S1080" s="6">
        <v>1080</v>
      </c>
      <c r="T1080" s="6">
        <v>2872</v>
      </c>
      <c r="U1080" s="6">
        <v>113</v>
      </c>
      <c r="V1080" s="21" t="s">
        <v>29</v>
      </c>
      <c r="W1080" s="6">
        <v>1</v>
      </c>
      <c r="X1080" s="2" t="s">
        <v>3182</v>
      </c>
      <c r="Y1080" s="82" t="str" cm="1">
        <f t="array" ref="Y1080">_xlfn.IFS(Table1[[#This Row],[Duration in Seconds]]&lt;120,"Very short",Table1[[#This Row],[Duration in Seconds]]&lt;360,"Short",Table1[[#This Row],[Duration in Seconds]]&lt;600,"Medium",Table1[[#This Row],[Duration in Seconds]]&lt;1800,"Long",Table1[[#This Row],[Duration in Seconds]]&gt;1800,"Very Long")</f>
        <v>Long</v>
      </c>
    </row>
    <row r="1081" spans="1:25" s="41" customFormat="1" x14ac:dyDescent="0.3">
      <c r="A1081" s="18" t="s">
        <v>1124</v>
      </c>
      <c r="B1081" s="56">
        <v>6358409</v>
      </c>
      <c r="C1081" s="21" t="s">
        <v>1125</v>
      </c>
      <c r="D1081" t="s">
        <v>1120</v>
      </c>
      <c r="E1081" s="21" t="s">
        <v>1121</v>
      </c>
      <c r="F1081" s="21" t="s">
        <v>54</v>
      </c>
      <c r="G1081" s="6">
        <v>12100000</v>
      </c>
      <c r="H1081" s="6">
        <v>3600496171</v>
      </c>
      <c r="I1081" s="15">
        <v>6.3194444519467652E-3</v>
      </c>
      <c r="J1081" s="45">
        <v>546.00000064820051</v>
      </c>
      <c r="K1081" s="9">
        <v>44134</v>
      </c>
      <c r="L1081" s="6">
        <v>223000</v>
      </c>
      <c r="M1081" s="21" t="s">
        <v>27</v>
      </c>
      <c r="N1081" s="21" t="s">
        <v>625</v>
      </c>
      <c r="O1081" s="21" t="s">
        <v>28</v>
      </c>
      <c r="P1081" s="21">
        <v>0</v>
      </c>
      <c r="Q1081" s="6">
        <v>4157</v>
      </c>
      <c r="R1081" s="9">
        <v>44822</v>
      </c>
      <c r="S1081" s="6">
        <v>1080</v>
      </c>
      <c r="T1081" s="6">
        <v>2872</v>
      </c>
      <c r="U1081" s="6">
        <v>113</v>
      </c>
      <c r="V1081" s="21" t="s">
        <v>29</v>
      </c>
      <c r="W1081" s="6">
        <v>1</v>
      </c>
      <c r="X1081" s="2" t="s">
        <v>3182</v>
      </c>
      <c r="Y1081" s="82" t="str" cm="1">
        <f t="array" ref="Y1081">_xlfn.IFS(Table1[[#This Row],[Duration in Seconds]]&lt;120,"Very short",Table1[[#This Row],[Duration in Seconds]]&lt;360,"Short",Table1[[#This Row],[Duration in Seconds]]&lt;600,"Medium",Table1[[#This Row],[Duration in Seconds]]&lt;1800,"Long",Table1[[#This Row],[Duration in Seconds]]&gt;1800,"Very Long")</f>
        <v>Medium</v>
      </c>
    </row>
    <row r="1082" spans="1:25" s="41" customFormat="1" x14ac:dyDescent="0.3">
      <c r="A1082" s="18" t="s">
        <v>1126</v>
      </c>
      <c r="B1082" s="56">
        <v>646500</v>
      </c>
      <c r="C1082" s="21" t="s">
        <v>1127</v>
      </c>
      <c r="D1082" t="s">
        <v>1120</v>
      </c>
      <c r="E1082" s="21" t="s">
        <v>1121</v>
      </c>
      <c r="F1082" s="21" t="s">
        <v>54</v>
      </c>
      <c r="G1082" s="6">
        <v>12100000</v>
      </c>
      <c r="H1082" s="6">
        <v>3600496171</v>
      </c>
      <c r="I1082" s="15">
        <v>2.9282407485879958E-3</v>
      </c>
      <c r="J1082" s="45">
        <v>253.00000067800283</v>
      </c>
      <c r="K1082" s="9">
        <v>44552</v>
      </c>
      <c r="L1082" s="6">
        <v>8800</v>
      </c>
      <c r="M1082" s="21" t="s">
        <v>27</v>
      </c>
      <c r="N1082" s="21" t="s">
        <v>625</v>
      </c>
      <c r="O1082" s="21" t="s">
        <v>28</v>
      </c>
      <c r="P1082" s="21">
        <v>0</v>
      </c>
      <c r="Q1082" s="6">
        <v>154</v>
      </c>
      <c r="R1082" s="9">
        <v>44826</v>
      </c>
      <c r="S1082" s="6">
        <v>1080</v>
      </c>
      <c r="T1082" s="6">
        <v>2872</v>
      </c>
      <c r="U1082" s="6">
        <v>113</v>
      </c>
      <c r="V1082" s="21" t="s">
        <v>29</v>
      </c>
      <c r="W1082" s="6">
        <v>1</v>
      </c>
      <c r="X1082" s="2" t="s">
        <v>3182</v>
      </c>
      <c r="Y1082" s="82" t="str" cm="1">
        <f t="array" ref="Y1082">_xlfn.IFS(Table1[[#This Row],[Duration in Seconds]]&lt;120,"Very short",Table1[[#This Row],[Duration in Seconds]]&lt;360,"Short",Table1[[#This Row],[Duration in Seconds]]&lt;600,"Medium",Table1[[#This Row],[Duration in Seconds]]&lt;1800,"Long",Table1[[#This Row],[Duration in Seconds]]&gt;1800,"Very Long")</f>
        <v>Short</v>
      </c>
    </row>
    <row r="1083" spans="1:25" s="41" customFormat="1" x14ac:dyDescent="0.3">
      <c r="A1083" s="18" t="s">
        <v>1128</v>
      </c>
      <c r="B1083" s="56">
        <v>150062</v>
      </c>
      <c r="C1083" s="21" t="s">
        <v>1129</v>
      </c>
      <c r="D1083" t="s">
        <v>1130</v>
      </c>
      <c r="E1083" s="21" t="s">
        <v>1131</v>
      </c>
      <c r="F1083" s="21" t="s">
        <v>26</v>
      </c>
      <c r="G1083" s="6">
        <v>564000</v>
      </c>
      <c r="H1083" s="6">
        <v>23449558</v>
      </c>
      <c r="I1083" s="15">
        <v>9.9768518412020057E-3</v>
      </c>
      <c r="J1083" s="45">
        <v>861.9999990798533</v>
      </c>
      <c r="K1083" s="9">
        <v>44018</v>
      </c>
      <c r="L1083" s="6">
        <v>4800</v>
      </c>
      <c r="M1083" s="21" t="s">
        <v>27</v>
      </c>
      <c r="N1083" s="21" t="s">
        <v>625</v>
      </c>
      <c r="O1083" s="21" t="s">
        <v>28</v>
      </c>
      <c r="P1083" s="21">
        <v>0</v>
      </c>
      <c r="Q1083" s="6">
        <v>65</v>
      </c>
      <c r="R1083" s="9">
        <v>44814</v>
      </c>
      <c r="S1083" s="6">
        <v>1080</v>
      </c>
      <c r="T1083" s="6">
        <v>647</v>
      </c>
      <c r="U1083" s="6">
        <v>37</v>
      </c>
      <c r="V1083" s="21" t="s">
        <v>29</v>
      </c>
      <c r="W1083" s="6">
        <v>0</v>
      </c>
      <c r="X1083" s="2" t="s">
        <v>3182</v>
      </c>
      <c r="Y1083" s="82" t="str" cm="1">
        <f t="array" ref="Y1083">_xlfn.IFS(Table1[[#This Row],[Duration in Seconds]]&lt;120,"Very short",Table1[[#This Row],[Duration in Seconds]]&lt;360,"Short",Table1[[#This Row],[Duration in Seconds]]&lt;600,"Medium",Table1[[#This Row],[Duration in Seconds]]&lt;1800,"Long",Table1[[#This Row],[Duration in Seconds]]&gt;1800,"Very Long")</f>
        <v>Long</v>
      </c>
    </row>
    <row r="1084" spans="1:25" s="41" customFormat="1" x14ac:dyDescent="0.3">
      <c r="A1084" s="18" t="s">
        <v>1132</v>
      </c>
      <c r="B1084" s="56">
        <v>4756978</v>
      </c>
      <c r="C1084" s="21" t="s">
        <v>1133</v>
      </c>
      <c r="D1084" t="s">
        <v>1130</v>
      </c>
      <c r="E1084" s="21" t="s">
        <v>1131</v>
      </c>
      <c r="F1084" s="21" t="s">
        <v>26</v>
      </c>
      <c r="G1084" s="6">
        <v>564000</v>
      </c>
      <c r="H1084" s="6">
        <v>23449558</v>
      </c>
      <c r="I1084" s="15">
        <v>2.9942129622213542E-2</v>
      </c>
      <c r="J1084" s="45">
        <v>2586.9999993592501</v>
      </c>
      <c r="K1084" s="9">
        <v>42913</v>
      </c>
      <c r="L1084" s="6">
        <v>111000</v>
      </c>
      <c r="M1084" s="21" t="s">
        <v>27</v>
      </c>
      <c r="N1084" s="21" t="s">
        <v>625</v>
      </c>
      <c r="O1084" s="21" t="s">
        <v>28</v>
      </c>
      <c r="P1084" s="21">
        <v>0</v>
      </c>
      <c r="Q1084" s="6">
        <v>2654</v>
      </c>
      <c r="R1084" s="9">
        <v>44827</v>
      </c>
      <c r="S1084" s="6">
        <v>1080</v>
      </c>
      <c r="T1084" s="6">
        <v>647</v>
      </c>
      <c r="U1084" s="6">
        <v>37</v>
      </c>
      <c r="V1084" s="21" t="s">
        <v>29</v>
      </c>
      <c r="W1084" s="6">
        <v>0</v>
      </c>
      <c r="X1084" s="2" t="s">
        <v>3182</v>
      </c>
      <c r="Y1084" s="82" t="str" cm="1">
        <f t="array" ref="Y1084">_xlfn.IFS(Table1[[#This Row],[Duration in Seconds]]&lt;120,"Very short",Table1[[#This Row],[Duration in Seconds]]&lt;360,"Short",Table1[[#This Row],[Duration in Seconds]]&lt;600,"Medium",Table1[[#This Row],[Duration in Seconds]]&lt;1800,"Long",Table1[[#This Row],[Duration in Seconds]]&gt;1800,"Very Long")</f>
        <v>Very Long</v>
      </c>
    </row>
    <row r="1085" spans="1:25" x14ac:dyDescent="0.3">
      <c r="A1085" s="18" t="s">
        <v>1134</v>
      </c>
      <c r="B1085" s="56">
        <v>697729</v>
      </c>
      <c r="C1085" s="21" t="s">
        <v>1135</v>
      </c>
      <c r="D1085" t="s">
        <v>1130</v>
      </c>
      <c r="E1085" s="21" t="s">
        <v>1131</v>
      </c>
      <c r="F1085" s="21" t="s">
        <v>26</v>
      </c>
      <c r="G1085" s="6">
        <v>564000</v>
      </c>
      <c r="H1085" s="6">
        <v>23449558</v>
      </c>
      <c r="I1085" s="15">
        <v>1.2210648157633841E-2</v>
      </c>
      <c r="J1085" s="45">
        <v>1055.0000008195639</v>
      </c>
      <c r="K1085" s="9">
        <v>43962</v>
      </c>
      <c r="L1085" s="6">
        <v>29000</v>
      </c>
      <c r="M1085" s="21" t="s">
        <v>27</v>
      </c>
      <c r="N1085" s="21" t="s">
        <v>625</v>
      </c>
      <c r="O1085" s="21" t="s">
        <v>28</v>
      </c>
      <c r="P1085" s="21">
        <v>0</v>
      </c>
      <c r="Q1085" s="6">
        <v>320</v>
      </c>
      <c r="R1085" s="9">
        <v>44825</v>
      </c>
      <c r="S1085" s="6">
        <v>1080</v>
      </c>
      <c r="T1085" s="6">
        <v>647</v>
      </c>
      <c r="U1085" s="6">
        <v>37</v>
      </c>
      <c r="V1085" s="21" t="s">
        <v>29</v>
      </c>
      <c r="W1085" s="6">
        <v>0</v>
      </c>
      <c r="X1085" s="2" t="s">
        <v>3182</v>
      </c>
      <c r="Y1085" s="6" t="str" cm="1">
        <f t="array" ref="Y1085">_xlfn.IFS(Table1[[#This Row],[Duration in Seconds]]&lt;120,"Very short",Table1[[#This Row],[Duration in Seconds]]&lt;360,"Short",Table1[[#This Row],[Duration in Seconds]]&lt;600,"Medium",Table1[[#This Row],[Duration in Seconds]]&lt;1800,"Long",Table1[[#This Row],[Duration in Seconds]]&gt;1800,"Very Long")</f>
        <v>Long</v>
      </c>
    </row>
    <row r="1086" spans="1:25" s="41" customFormat="1" x14ac:dyDescent="0.3">
      <c r="A1086" s="18" t="s">
        <v>1136</v>
      </c>
      <c r="B1086" s="56">
        <v>424443</v>
      </c>
      <c r="C1086" s="21" t="s">
        <v>1137</v>
      </c>
      <c r="D1086" t="s">
        <v>1130</v>
      </c>
      <c r="E1086" s="21" t="s">
        <v>1131</v>
      </c>
      <c r="F1086" s="21" t="s">
        <v>26</v>
      </c>
      <c r="G1086" s="6">
        <v>564000</v>
      </c>
      <c r="H1086" s="6">
        <v>23449558</v>
      </c>
      <c r="I1086" s="15">
        <v>1.8888888880610466E-2</v>
      </c>
      <c r="J1086" s="45">
        <v>1631.9999992847443</v>
      </c>
      <c r="K1086" s="9">
        <v>42216</v>
      </c>
      <c r="L1086" s="6">
        <v>4000</v>
      </c>
      <c r="M1086" s="21" t="s">
        <v>27</v>
      </c>
      <c r="N1086" s="21" t="s">
        <v>625</v>
      </c>
      <c r="O1086" s="21" t="s">
        <v>28</v>
      </c>
      <c r="P1086" s="21">
        <v>1</v>
      </c>
      <c r="Q1086" s="6">
        <v>179</v>
      </c>
      <c r="R1086" s="9">
        <v>44825</v>
      </c>
      <c r="S1086" s="6">
        <v>1080</v>
      </c>
      <c r="T1086" s="6">
        <v>647</v>
      </c>
      <c r="U1086" s="6">
        <v>37</v>
      </c>
      <c r="V1086" s="21" t="s">
        <v>29</v>
      </c>
      <c r="W1086" s="6">
        <v>0</v>
      </c>
      <c r="X1086" s="2" t="s">
        <v>3182</v>
      </c>
      <c r="Y1086" s="82" t="str" cm="1">
        <f t="array" ref="Y1086">_xlfn.IFS(Table1[[#This Row],[Duration in Seconds]]&lt;120,"Very short",Table1[[#This Row],[Duration in Seconds]]&lt;360,"Short",Table1[[#This Row],[Duration in Seconds]]&lt;600,"Medium",Table1[[#This Row],[Duration in Seconds]]&lt;1800,"Long",Table1[[#This Row],[Duration in Seconds]]&gt;1800,"Very Long")</f>
        <v>Long</v>
      </c>
    </row>
    <row r="1087" spans="1:25" s="41" customFormat="1" x14ac:dyDescent="0.3">
      <c r="A1087" s="18" t="s">
        <v>1138</v>
      </c>
      <c r="B1087" s="56">
        <v>1338941</v>
      </c>
      <c r="C1087" s="21" t="s">
        <v>1139</v>
      </c>
      <c r="D1087" t="s">
        <v>1140</v>
      </c>
      <c r="E1087" s="21" t="s">
        <v>1141</v>
      </c>
      <c r="F1087" s="21" t="s">
        <v>26</v>
      </c>
      <c r="G1087" s="6">
        <v>41500000</v>
      </c>
      <c r="H1087" s="6">
        <v>329727112</v>
      </c>
      <c r="I1087" s="15">
        <v>1.9270833319751546E-2</v>
      </c>
      <c r="J1087" s="45">
        <v>1664.9999988265336</v>
      </c>
      <c r="K1087" s="9">
        <v>43773</v>
      </c>
      <c r="L1087" s="6">
        <v>47000</v>
      </c>
      <c r="M1087" s="21" t="s">
        <v>27</v>
      </c>
      <c r="N1087" s="21" t="s">
        <v>28</v>
      </c>
      <c r="O1087" s="21" t="s">
        <v>28</v>
      </c>
      <c r="P1087" s="21">
        <v>0</v>
      </c>
      <c r="Q1087" s="6">
        <v>2577</v>
      </c>
      <c r="R1087" s="9">
        <v>44811</v>
      </c>
      <c r="S1087" s="6">
        <v>2160</v>
      </c>
      <c r="T1087" s="6">
        <v>739</v>
      </c>
      <c r="U1087" s="6">
        <v>44</v>
      </c>
      <c r="V1087" s="21" t="s">
        <v>29</v>
      </c>
      <c r="W1087" s="6">
        <v>2</v>
      </c>
      <c r="X1087" s="2" t="s">
        <v>3182</v>
      </c>
      <c r="Y1087" s="82" t="str" cm="1">
        <f t="array" ref="Y1087">_xlfn.IFS(Table1[[#This Row],[Duration in Seconds]]&lt;120,"Very short",Table1[[#This Row],[Duration in Seconds]]&lt;360,"Short",Table1[[#This Row],[Duration in Seconds]]&lt;600,"Medium",Table1[[#This Row],[Duration in Seconds]]&lt;1800,"Long",Table1[[#This Row],[Duration in Seconds]]&gt;1800,"Very Long")</f>
        <v>Long</v>
      </c>
    </row>
    <row r="1088" spans="1:25" s="41" customFormat="1" x14ac:dyDescent="0.3">
      <c r="A1088" s="18" t="s">
        <v>1142</v>
      </c>
      <c r="B1088" s="56" t="s">
        <v>3309</v>
      </c>
      <c r="C1088" s="21" t="s">
        <v>1143</v>
      </c>
      <c r="D1088" t="s">
        <v>1140</v>
      </c>
      <c r="E1088" s="21" t="s">
        <v>1141</v>
      </c>
      <c r="F1088" s="21" t="s">
        <v>26</v>
      </c>
      <c r="G1088" s="6">
        <v>41500000</v>
      </c>
      <c r="H1088" s="6">
        <v>329727112</v>
      </c>
      <c r="I1088" s="15">
        <v>6.0995370440650731E-3</v>
      </c>
      <c r="J1088" s="45">
        <v>527.00000060722232</v>
      </c>
      <c r="K1088" s="9">
        <v>44819</v>
      </c>
      <c r="L1088" s="6">
        <v>8100</v>
      </c>
      <c r="M1088" s="21" t="s">
        <v>27</v>
      </c>
      <c r="N1088" s="21" t="s">
        <v>28</v>
      </c>
      <c r="O1088" s="21" t="s">
        <v>28</v>
      </c>
      <c r="P1088" s="21">
        <v>0</v>
      </c>
      <c r="Q1088" s="6">
        <v>174</v>
      </c>
      <c r="R1088" s="9">
        <v>44827</v>
      </c>
      <c r="S1088" s="6">
        <v>2160</v>
      </c>
      <c r="T1088" s="6">
        <v>739</v>
      </c>
      <c r="U1088" s="6">
        <v>44</v>
      </c>
      <c r="V1088" s="21" t="s">
        <v>29</v>
      </c>
      <c r="W1088" s="6">
        <v>2</v>
      </c>
      <c r="X1088" s="2" t="s">
        <v>3182</v>
      </c>
      <c r="Y1088" s="82" t="str" cm="1">
        <f t="array" ref="Y1088">_xlfn.IFS(Table1[[#This Row],[Duration in Seconds]]&lt;120,"Very short",Table1[[#This Row],[Duration in Seconds]]&lt;360,"Short",Table1[[#This Row],[Duration in Seconds]]&lt;600,"Medium",Table1[[#This Row],[Duration in Seconds]]&lt;1800,"Long",Table1[[#This Row],[Duration in Seconds]]&gt;1800,"Very Long")</f>
        <v>Medium</v>
      </c>
    </row>
    <row r="1089" spans="1:25" s="41" customFormat="1" x14ac:dyDescent="0.3">
      <c r="A1089" s="18" t="s">
        <v>1144</v>
      </c>
      <c r="B1089" s="56" t="s">
        <v>3310</v>
      </c>
      <c r="C1089" s="21" t="s">
        <v>1145</v>
      </c>
      <c r="D1089" t="s">
        <v>1140</v>
      </c>
      <c r="E1089" s="21" t="s">
        <v>1141</v>
      </c>
      <c r="F1089" s="21" t="s">
        <v>26</v>
      </c>
      <c r="G1089" s="6">
        <v>41500000</v>
      </c>
      <c r="H1089" s="6">
        <v>329727112</v>
      </c>
      <c r="I1089" s="15">
        <v>1.3472222228301689E-2</v>
      </c>
      <c r="J1089" s="45">
        <v>1164.0000005252659</v>
      </c>
      <c r="K1089" s="9">
        <v>44810</v>
      </c>
      <c r="L1089" s="6">
        <v>3300</v>
      </c>
      <c r="M1089" s="21" t="s">
        <v>27</v>
      </c>
      <c r="N1089" s="21" t="s">
        <v>28</v>
      </c>
      <c r="O1089" s="21" t="s">
        <v>28</v>
      </c>
      <c r="P1089" s="21">
        <v>0</v>
      </c>
      <c r="Q1089" s="6">
        <v>167</v>
      </c>
      <c r="R1089" s="9">
        <v>44826</v>
      </c>
      <c r="S1089" s="6">
        <v>2160</v>
      </c>
      <c r="T1089" s="6">
        <v>739</v>
      </c>
      <c r="U1089" s="6">
        <v>44</v>
      </c>
      <c r="V1089" s="21" t="s">
        <v>29</v>
      </c>
      <c r="W1089" s="6">
        <v>2</v>
      </c>
      <c r="X1089" s="2" t="s">
        <v>3182</v>
      </c>
      <c r="Y1089" s="82" t="str" cm="1">
        <f t="array" ref="Y1089">_xlfn.IFS(Table1[[#This Row],[Duration in Seconds]]&lt;120,"Very short",Table1[[#This Row],[Duration in Seconds]]&lt;360,"Short",Table1[[#This Row],[Duration in Seconds]]&lt;600,"Medium",Table1[[#This Row],[Duration in Seconds]]&lt;1800,"Long",Table1[[#This Row],[Duration in Seconds]]&gt;1800,"Very Long")</f>
        <v>Long</v>
      </c>
    </row>
    <row r="1090" spans="1:25" s="41" customFormat="1" x14ac:dyDescent="0.3">
      <c r="A1090" s="18" t="s">
        <v>1146</v>
      </c>
      <c r="B1090" s="56" t="s">
        <v>3310</v>
      </c>
      <c r="C1090" s="21" t="s">
        <v>1147</v>
      </c>
      <c r="D1090" t="s">
        <v>1140</v>
      </c>
      <c r="E1090" s="21" t="s">
        <v>1141</v>
      </c>
      <c r="F1090" s="21" t="s">
        <v>26</v>
      </c>
      <c r="G1090" s="6">
        <v>41500000</v>
      </c>
      <c r="H1090" s="6">
        <v>329727112</v>
      </c>
      <c r="I1090" s="17">
        <v>8.7731481471564621E-3</v>
      </c>
      <c r="J1090" s="45">
        <v>757.99999991431832</v>
      </c>
      <c r="K1090" s="9">
        <v>44795</v>
      </c>
      <c r="L1090" s="6">
        <v>27000</v>
      </c>
      <c r="M1090" s="21" t="s">
        <v>27</v>
      </c>
      <c r="N1090" s="21" t="s">
        <v>28</v>
      </c>
      <c r="O1090" s="21" t="s">
        <v>28</v>
      </c>
      <c r="P1090" s="21">
        <v>0</v>
      </c>
      <c r="Q1090" s="6">
        <v>1103</v>
      </c>
      <c r="R1090" s="9">
        <v>44827</v>
      </c>
      <c r="S1090" s="6">
        <v>2160</v>
      </c>
      <c r="T1090" s="6">
        <v>739</v>
      </c>
      <c r="U1090" s="6">
        <v>44</v>
      </c>
      <c r="V1090" s="21" t="s">
        <v>29</v>
      </c>
      <c r="W1090" s="6">
        <v>2</v>
      </c>
      <c r="X1090" s="2" t="s">
        <v>3182</v>
      </c>
      <c r="Y1090" s="82" t="str" cm="1">
        <f t="array" ref="Y1090">_xlfn.IFS(Table1[[#This Row],[Duration in Seconds]]&lt;120,"Very short",Table1[[#This Row],[Duration in Seconds]]&lt;360,"Short",Table1[[#This Row],[Duration in Seconds]]&lt;600,"Medium",Table1[[#This Row],[Duration in Seconds]]&lt;1800,"Long",Table1[[#This Row],[Duration in Seconds]]&gt;1800,"Very Long")</f>
        <v>Long</v>
      </c>
    </row>
    <row r="1091" spans="1:25" s="41" customFormat="1" x14ac:dyDescent="0.3">
      <c r="A1091" s="18" t="s">
        <v>1148</v>
      </c>
      <c r="B1091" s="56" t="s">
        <v>3311</v>
      </c>
      <c r="C1091" s="21" t="s">
        <v>1149</v>
      </c>
      <c r="D1091" t="s">
        <v>1150</v>
      </c>
      <c r="E1091" s="21" t="s">
        <v>1151</v>
      </c>
      <c r="F1091" s="21" t="s">
        <v>26</v>
      </c>
      <c r="G1091" s="6">
        <v>999000</v>
      </c>
      <c r="H1091" s="6">
        <v>58048539</v>
      </c>
      <c r="I1091" s="15">
        <v>4.9652777670416981E-3</v>
      </c>
      <c r="J1091" s="45">
        <v>428.99999907240272</v>
      </c>
      <c r="K1091" s="9">
        <v>44183</v>
      </c>
      <c r="L1091" s="6">
        <v>18000</v>
      </c>
      <c r="M1091" s="21" t="s">
        <v>27</v>
      </c>
      <c r="N1091" s="21" t="s">
        <v>625</v>
      </c>
      <c r="O1091" s="21" t="s">
        <v>28</v>
      </c>
      <c r="P1091" s="21">
        <v>0</v>
      </c>
      <c r="Q1091" s="6">
        <v>178</v>
      </c>
      <c r="R1091" s="9">
        <v>44826</v>
      </c>
      <c r="S1091" s="6">
        <v>1080</v>
      </c>
      <c r="T1091" s="6">
        <v>918</v>
      </c>
      <c r="U1091" s="6">
        <v>76</v>
      </c>
      <c r="V1091" s="21" t="s">
        <v>29</v>
      </c>
      <c r="W1091" s="6">
        <v>2</v>
      </c>
      <c r="X1091" s="2" t="s">
        <v>3182</v>
      </c>
      <c r="Y1091" s="82" t="str" cm="1">
        <f t="array" ref="Y1091">_xlfn.IFS(Table1[[#This Row],[Duration in Seconds]]&lt;120,"Very short",Table1[[#This Row],[Duration in Seconds]]&lt;360,"Short",Table1[[#This Row],[Duration in Seconds]]&lt;600,"Medium",Table1[[#This Row],[Duration in Seconds]]&lt;1800,"Long",Table1[[#This Row],[Duration in Seconds]]&gt;1800,"Very Long")</f>
        <v>Medium</v>
      </c>
    </row>
    <row r="1092" spans="1:25" s="41" customFormat="1" x14ac:dyDescent="0.3">
      <c r="A1092" s="18" t="s">
        <v>1152</v>
      </c>
      <c r="B1092" s="56" t="s">
        <v>3312</v>
      </c>
      <c r="C1092" s="21" t="s">
        <v>1153</v>
      </c>
      <c r="D1092" t="s">
        <v>1150</v>
      </c>
      <c r="E1092" s="21" t="s">
        <v>1151</v>
      </c>
      <c r="F1092" s="21" t="s">
        <v>26</v>
      </c>
      <c r="G1092" s="6">
        <v>999000</v>
      </c>
      <c r="H1092" s="6">
        <v>58048539</v>
      </c>
      <c r="I1092" s="15">
        <v>2.9398148180916905E-3</v>
      </c>
      <c r="J1092" s="45">
        <v>254.00000028312206</v>
      </c>
      <c r="K1092" s="9">
        <v>44818</v>
      </c>
      <c r="L1092" s="6">
        <v>787</v>
      </c>
      <c r="M1092" s="21" t="s">
        <v>27</v>
      </c>
      <c r="N1092" s="21" t="s">
        <v>625</v>
      </c>
      <c r="O1092" s="21" t="s">
        <v>28</v>
      </c>
      <c r="P1092" s="21">
        <v>0</v>
      </c>
      <c r="Q1092" s="6">
        <v>61</v>
      </c>
      <c r="R1092" s="9">
        <v>44825</v>
      </c>
      <c r="S1092" s="6">
        <v>1080</v>
      </c>
      <c r="T1092" s="6">
        <v>918</v>
      </c>
      <c r="U1092" s="6">
        <v>76</v>
      </c>
      <c r="V1092" s="21" t="s">
        <v>29</v>
      </c>
      <c r="W1092" s="6">
        <v>2</v>
      </c>
      <c r="X1092" s="2" t="s">
        <v>3182</v>
      </c>
      <c r="Y1092" s="82" t="str" cm="1">
        <f t="array" ref="Y1092">_xlfn.IFS(Table1[[#This Row],[Duration in Seconds]]&lt;120,"Very short",Table1[[#This Row],[Duration in Seconds]]&lt;360,"Short",Table1[[#This Row],[Duration in Seconds]]&lt;600,"Medium",Table1[[#This Row],[Duration in Seconds]]&lt;1800,"Long",Table1[[#This Row],[Duration in Seconds]]&gt;1800,"Very Long")</f>
        <v>Short</v>
      </c>
    </row>
    <row r="1093" spans="1:25" s="41" customFormat="1" x14ac:dyDescent="0.3">
      <c r="A1093" s="18" t="s">
        <v>1154</v>
      </c>
      <c r="B1093" s="56" t="s">
        <v>3312</v>
      </c>
      <c r="C1093" s="21" t="s">
        <v>1155</v>
      </c>
      <c r="D1093" t="s">
        <v>1150</v>
      </c>
      <c r="E1093" s="21" t="s">
        <v>1151</v>
      </c>
      <c r="F1093" s="21" t="s">
        <v>26</v>
      </c>
      <c r="G1093" s="6">
        <v>999000</v>
      </c>
      <c r="H1093" s="6">
        <v>58048539</v>
      </c>
      <c r="I1093" s="15">
        <v>5.4050925828050822E-3</v>
      </c>
      <c r="J1093" s="45">
        <v>466.9999991543591</v>
      </c>
      <c r="K1093" s="9">
        <v>44802</v>
      </c>
      <c r="L1093" s="6">
        <v>3600</v>
      </c>
      <c r="M1093" s="21" t="s">
        <v>27</v>
      </c>
      <c r="N1093" s="21" t="s">
        <v>625</v>
      </c>
      <c r="O1093" s="21" t="s">
        <v>28</v>
      </c>
      <c r="P1093" s="21">
        <v>0</v>
      </c>
      <c r="Q1093" s="6">
        <v>118</v>
      </c>
      <c r="R1093" s="9">
        <v>44827</v>
      </c>
      <c r="S1093" s="6">
        <v>1080</v>
      </c>
      <c r="T1093" s="6">
        <v>918</v>
      </c>
      <c r="U1093" s="6">
        <v>76</v>
      </c>
      <c r="V1093" s="21" t="s">
        <v>29</v>
      </c>
      <c r="W1093" s="6">
        <v>2</v>
      </c>
      <c r="X1093" s="2" t="s">
        <v>3182</v>
      </c>
      <c r="Y1093" s="82" t="str" cm="1">
        <f t="array" ref="Y1093">_xlfn.IFS(Table1[[#This Row],[Duration in Seconds]]&lt;120,"Very short",Table1[[#This Row],[Duration in Seconds]]&lt;360,"Short",Table1[[#This Row],[Duration in Seconds]]&lt;600,"Medium",Table1[[#This Row],[Duration in Seconds]]&lt;1800,"Long",Table1[[#This Row],[Duration in Seconds]]&gt;1800,"Very Long")</f>
        <v>Medium</v>
      </c>
    </row>
    <row r="1094" spans="1:25" s="41" customFormat="1" x14ac:dyDescent="0.3">
      <c r="A1094" s="18" t="s">
        <v>1156</v>
      </c>
      <c r="B1094" s="56" t="s">
        <v>3313</v>
      </c>
      <c r="C1094" s="21" t="s">
        <v>1157</v>
      </c>
      <c r="D1094" t="s">
        <v>1150</v>
      </c>
      <c r="E1094" s="21" t="s">
        <v>1151</v>
      </c>
      <c r="F1094" s="21" t="s">
        <v>26</v>
      </c>
      <c r="G1094" s="6">
        <v>999000</v>
      </c>
      <c r="H1094" s="6">
        <v>58048539</v>
      </c>
      <c r="I1094" s="15">
        <v>4.0624999965075403E-3</v>
      </c>
      <c r="J1094" s="45">
        <v>350.99999969825149</v>
      </c>
      <c r="K1094" s="9">
        <v>44797</v>
      </c>
      <c r="L1094" s="6">
        <v>1400</v>
      </c>
      <c r="M1094" s="21" t="s">
        <v>27</v>
      </c>
      <c r="N1094" s="21" t="s">
        <v>625</v>
      </c>
      <c r="O1094" s="21" t="s">
        <v>28</v>
      </c>
      <c r="P1094" s="21">
        <v>0</v>
      </c>
      <c r="Q1094" s="6">
        <v>70</v>
      </c>
      <c r="R1094" s="9">
        <v>44805</v>
      </c>
      <c r="S1094" s="6">
        <v>1080</v>
      </c>
      <c r="T1094" s="6">
        <v>918</v>
      </c>
      <c r="U1094" s="6">
        <v>76</v>
      </c>
      <c r="V1094" s="21" t="s">
        <v>29</v>
      </c>
      <c r="W1094" s="6">
        <v>2</v>
      </c>
      <c r="X1094" s="2" t="s">
        <v>3182</v>
      </c>
      <c r="Y1094" s="82" t="str" cm="1">
        <f t="array" ref="Y1094">_xlfn.IFS(Table1[[#This Row],[Duration in Seconds]]&lt;120,"Very short",Table1[[#This Row],[Duration in Seconds]]&lt;360,"Short",Table1[[#This Row],[Duration in Seconds]]&lt;600,"Medium",Table1[[#This Row],[Duration in Seconds]]&lt;1800,"Long",Table1[[#This Row],[Duration in Seconds]]&gt;1800,"Very Long")</f>
        <v>Short</v>
      </c>
    </row>
    <row r="1095" spans="1:25" s="41" customFormat="1" x14ac:dyDescent="0.3">
      <c r="A1095" s="18" t="s">
        <v>1158</v>
      </c>
      <c r="B1095" s="56" t="s">
        <v>3314</v>
      </c>
      <c r="C1095" s="21" t="s">
        <v>1159</v>
      </c>
      <c r="D1095" t="s">
        <v>1160</v>
      </c>
      <c r="E1095" s="21" t="s">
        <v>1161</v>
      </c>
      <c r="F1095" s="21" t="s">
        <v>54</v>
      </c>
      <c r="G1095" s="6">
        <v>158000</v>
      </c>
      <c r="H1095" s="6">
        <v>6791400</v>
      </c>
      <c r="I1095" s="15">
        <v>5.6249999906867743E-3</v>
      </c>
      <c r="J1095" s="45">
        <v>485.9999991953373</v>
      </c>
      <c r="K1095" s="9">
        <v>44621</v>
      </c>
      <c r="L1095" s="6">
        <v>1400</v>
      </c>
      <c r="M1095" s="21" t="s">
        <v>27</v>
      </c>
      <c r="N1095" s="21" t="s">
        <v>28</v>
      </c>
      <c r="O1095" s="21" t="s">
        <v>28</v>
      </c>
      <c r="P1095" s="21">
        <v>0</v>
      </c>
      <c r="Q1095" s="6">
        <v>1471</v>
      </c>
      <c r="R1095" s="9">
        <v>44827</v>
      </c>
      <c r="S1095" s="6">
        <v>1080</v>
      </c>
      <c r="T1095" s="6">
        <v>20</v>
      </c>
      <c r="U1095" s="6">
        <v>0</v>
      </c>
      <c r="V1095" s="21" t="s">
        <v>29</v>
      </c>
      <c r="W1095" s="6">
        <v>5</v>
      </c>
      <c r="X1095" s="2" t="s">
        <v>3182</v>
      </c>
      <c r="Y1095" s="82" t="str" cm="1">
        <f t="array" ref="Y1095">_xlfn.IFS(Table1[[#This Row],[Duration in Seconds]]&lt;120,"Very short",Table1[[#This Row],[Duration in Seconds]]&lt;360,"Short",Table1[[#This Row],[Duration in Seconds]]&lt;600,"Medium",Table1[[#This Row],[Duration in Seconds]]&lt;1800,"Long",Table1[[#This Row],[Duration in Seconds]]&gt;1800,"Very Long")</f>
        <v>Medium</v>
      </c>
    </row>
    <row r="1096" spans="1:25" s="41" customFormat="1" x14ac:dyDescent="0.3">
      <c r="A1096" s="18" t="s">
        <v>1162</v>
      </c>
      <c r="B1096" s="56" t="s">
        <v>3315</v>
      </c>
      <c r="C1096" s="21" t="s">
        <v>1163</v>
      </c>
      <c r="D1096" t="s">
        <v>1160</v>
      </c>
      <c r="E1096" s="21" t="s">
        <v>1161</v>
      </c>
      <c r="F1096" s="21" t="s">
        <v>54</v>
      </c>
      <c r="G1096" s="6">
        <v>158000</v>
      </c>
      <c r="H1096" s="6">
        <v>6791400</v>
      </c>
      <c r="I1096" s="15">
        <v>6.5393518598284572E-3</v>
      </c>
      <c r="J1096" s="45">
        <v>565.00000068917871</v>
      </c>
      <c r="K1096" s="9">
        <v>44579</v>
      </c>
      <c r="L1096" s="6">
        <v>67000</v>
      </c>
      <c r="M1096" s="21" t="s">
        <v>27</v>
      </c>
      <c r="N1096" s="21" t="s">
        <v>28</v>
      </c>
      <c r="O1096" s="21" t="s">
        <v>28</v>
      </c>
      <c r="P1096" s="21">
        <v>0</v>
      </c>
      <c r="Q1096" s="6">
        <v>8500</v>
      </c>
      <c r="R1096" s="9">
        <v>44827</v>
      </c>
      <c r="S1096" s="6">
        <v>1080</v>
      </c>
      <c r="T1096" s="6">
        <v>20</v>
      </c>
      <c r="U1096" s="6">
        <v>0</v>
      </c>
      <c r="V1096" s="21" t="s">
        <v>29</v>
      </c>
      <c r="W1096" s="6">
        <v>5</v>
      </c>
      <c r="X1096" s="2" t="s">
        <v>3182</v>
      </c>
      <c r="Y1096" s="82" t="str" cm="1">
        <f t="array" ref="Y1096">_xlfn.IFS(Table1[[#This Row],[Duration in Seconds]]&lt;120,"Very short",Table1[[#This Row],[Duration in Seconds]]&lt;360,"Short",Table1[[#This Row],[Duration in Seconds]]&lt;600,"Medium",Table1[[#This Row],[Duration in Seconds]]&lt;1800,"Long",Table1[[#This Row],[Duration in Seconds]]&gt;1800,"Very Long")</f>
        <v>Medium</v>
      </c>
    </row>
    <row r="1097" spans="1:25" s="41" customFormat="1" x14ac:dyDescent="0.3">
      <c r="A1097" s="18" t="s">
        <v>1164</v>
      </c>
      <c r="B1097" s="56" t="s">
        <v>3316</v>
      </c>
      <c r="C1097" s="21" t="s">
        <v>1165</v>
      </c>
      <c r="D1097" t="s">
        <v>1160</v>
      </c>
      <c r="E1097" s="21" t="s">
        <v>1161</v>
      </c>
      <c r="F1097" s="21" t="s">
        <v>54</v>
      </c>
      <c r="G1097" s="6">
        <v>158000</v>
      </c>
      <c r="H1097" s="6">
        <v>6791400</v>
      </c>
      <c r="I1097" s="15">
        <v>5.9837962908204645E-3</v>
      </c>
      <c r="J1097" s="45">
        <v>516.99999952688813</v>
      </c>
      <c r="K1097" s="9">
        <v>44528</v>
      </c>
      <c r="L1097" s="6">
        <v>20000</v>
      </c>
      <c r="M1097" s="21" t="s">
        <v>27</v>
      </c>
      <c r="N1097" s="21" t="s">
        <v>28</v>
      </c>
      <c r="O1097" s="21" t="s">
        <v>28</v>
      </c>
      <c r="P1097" s="21">
        <v>0</v>
      </c>
      <c r="Q1097" s="6">
        <v>2898</v>
      </c>
      <c r="R1097" s="9">
        <v>44827</v>
      </c>
      <c r="S1097" s="6">
        <v>1080</v>
      </c>
      <c r="T1097" s="6">
        <v>20</v>
      </c>
      <c r="U1097" s="6">
        <v>0</v>
      </c>
      <c r="V1097" s="21" t="s">
        <v>29</v>
      </c>
      <c r="W1097" s="6">
        <v>5</v>
      </c>
      <c r="X1097" s="2" t="s">
        <v>3182</v>
      </c>
      <c r="Y1097" s="82" t="str" cm="1">
        <f t="array" ref="Y1097">_xlfn.IFS(Table1[[#This Row],[Duration in Seconds]]&lt;120,"Very short",Table1[[#This Row],[Duration in Seconds]]&lt;360,"Short",Table1[[#This Row],[Duration in Seconds]]&lt;600,"Medium",Table1[[#This Row],[Duration in Seconds]]&lt;1800,"Long",Table1[[#This Row],[Duration in Seconds]]&gt;1800,"Very Long")</f>
        <v>Medium</v>
      </c>
    </row>
    <row r="1098" spans="1:25" s="41" customFormat="1" x14ac:dyDescent="0.3">
      <c r="A1098" s="18" t="s">
        <v>1166</v>
      </c>
      <c r="B1098" s="56" t="s">
        <v>3317</v>
      </c>
      <c r="C1098" s="21" t="s">
        <v>1167</v>
      </c>
      <c r="D1098" t="s">
        <v>1160</v>
      </c>
      <c r="E1098" s="21" t="s">
        <v>1161</v>
      </c>
      <c r="F1098" s="21" t="s">
        <v>54</v>
      </c>
      <c r="G1098" s="6">
        <v>158000</v>
      </c>
      <c r="H1098" s="6">
        <v>6791400</v>
      </c>
      <c r="I1098" s="15">
        <v>4.9305555585306138E-3</v>
      </c>
      <c r="J1098" s="45">
        <v>426.00000025704503</v>
      </c>
      <c r="K1098" s="9">
        <v>44600</v>
      </c>
      <c r="L1098" s="6">
        <v>7800</v>
      </c>
      <c r="M1098" s="21" t="s">
        <v>27</v>
      </c>
      <c r="N1098" s="21" t="s">
        <v>28</v>
      </c>
      <c r="O1098" s="21" t="s">
        <v>28</v>
      </c>
      <c r="P1098" s="21">
        <v>0</v>
      </c>
      <c r="Q1098" s="6">
        <v>670</v>
      </c>
      <c r="R1098" s="9">
        <v>44826</v>
      </c>
      <c r="S1098" s="6">
        <v>1080</v>
      </c>
      <c r="T1098" s="6">
        <v>20</v>
      </c>
      <c r="U1098" s="6">
        <v>0</v>
      </c>
      <c r="V1098" s="21" t="s">
        <v>29</v>
      </c>
      <c r="W1098" s="6">
        <v>5</v>
      </c>
      <c r="X1098" s="2" t="s">
        <v>3182</v>
      </c>
      <c r="Y1098" s="82" t="str" cm="1">
        <f t="array" ref="Y1098">_xlfn.IFS(Table1[[#This Row],[Duration in Seconds]]&lt;120,"Very short",Table1[[#This Row],[Duration in Seconds]]&lt;360,"Short",Table1[[#This Row],[Duration in Seconds]]&lt;600,"Medium",Table1[[#This Row],[Duration in Seconds]]&lt;1800,"Long",Table1[[#This Row],[Duration in Seconds]]&gt;1800,"Very Long")</f>
        <v>Medium</v>
      </c>
    </row>
    <row r="1099" spans="1:25" s="41" customFormat="1" x14ac:dyDescent="0.3">
      <c r="A1099" s="18" t="s">
        <v>1168</v>
      </c>
      <c r="B1099" s="56" t="s">
        <v>3318</v>
      </c>
      <c r="C1099" s="21" t="s">
        <v>1169</v>
      </c>
      <c r="D1099" t="s">
        <v>1160</v>
      </c>
      <c r="E1099" s="21" t="s">
        <v>1161</v>
      </c>
      <c r="F1099" s="21" t="s">
        <v>54</v>
      </c>
      <c r="G1099" s="6">
        <v>158000</v>
      </c>
      <c r="H1099" s="6">
        <v>6791400</v>
      </c>
      <c r="I1099" s="15">
        <v>4.8611111124046147E-3</v>
      </c>
      <c r="J1099" s="45">
        <v>420.00000011175871</v>
      </c>
      <c r="K1099" s="9">
        <v>44504</v>
      </c>
      <c r="L1099" s="6">
        <v>4100</v>
      </c>
      <c r="M1099" s="21" t="s">
        <v>27</v>
      </c>
      <c r="N1099" s="21" t="s">
        <v>28</v>
      </c>
      <c r="O1099" s="21" t="s">
        <v>28</v>
      </c>
      <c r="P1099" s="21">
        <v>0</v>
      </c>
      <c r="Q1099" s="6">
        <v>260</v>
      </c>
      <c r="R1099" s="9">
        <v>44794</v>
      </c>
      <c r="S1099" s="6">
        <v>1080</v>
      </c>
      <c r="T1099" s="6">
        <v>20</v>
      </c>
      <c r="U1099" s="6">
        <v>0</v>
      </c>
      <c r="V1099" s="21" t="s">
        <v>29</v>
      </c>
      <c r="W1099" s="6">
        <v>5</v>
      </c>
      <c r="X1099" s="2" t="s">
        <v>3182</v>
      </c>
      <c r="Y1099" s="82" t="str" cm="1">
        <f t="array" ref="Y1099">_xlfn.IFS(Table1[[#This Row],[Duration in Seconds]]&lt;120,"Very short",Table1[[#This Row],[Duration in Seconds]]&lt;360,"Short",Table1[[#This Row],[Duration in Seconds]]&lt;600,"Medium",Table1[[#This Row],[Duration in Seconds]]&lt;1800,"Long",Table1[[#This Row],[Duration in Seconds]]&gt;1800,"Very Long")</f>
        <v>Medium</v>
      </c>
    </row>
    <row r="1100" spans="1:25" s="41" customFormat="1" x14ac:dyDescent="0.3">
      <c r="A1100" s="18" t="s">
        <v>1170</v>
      </c>
      <c r="B1100" s="56" t="s">
        <v>3319</v>
      </c>
      <c r="C1100" s="21" t="s">
        <v>1171</v>
      </c>
      <c r="D1100" t="s">
        <v>1172</v>
      </c>
      <c r="E1100" s="21" t="s">
        <v>1173</v>
      </c>
      <c r="F1100" s="21" t="s">
        <v>54</v>
      </c>
      <c r="G1100" s="6">
        <v>68700000</v>
      </c>
      <c r="H1100" s="6">
        <v>3139694002</v>
      </c>
      <c r="I1100" s="15">
        <v>6.2268518377095461E-3</v>
      </c>
      <c r="J1100" s="45">
        <v>537.99999877810478</v>
      </c>
      <c r="K1100" s="9">
        <v>44160</v>
      </c>
      <c r="L1100" s="6">
        <v>19000</v>
      </c>
      <c r="M1100" s="21" t="s">
        <v>27</v>
      </c>
      <c r="N1100" s="21" t="s">
        <v>28</v>
      </c>
      <c r="O1100" s="21" t="s">
        <v>28</v>
      </c>
      <c r="P1100" s="21">
        <v>3</v>
      </c>
      <c r="Q1100" s="6">
        <v>728</v>
      </c>
      <c r="R1100" s="9">
        <v>44811</v>
      </c>
      <c r="S1100" s="6">
        <v>1080</v>
      </c>
      <c r="T1100" s="6">
        <v>5322</v>
      </c>
      <c r="U1100" s="6">
        <v>77</v>
      </c>
      <c r="V1100" s="21" t="s">
        <v>29</v>
      </c>
      <c r="W1100" s="6">
        <v>13</v>
      </c>
      <c r="X1100" s="2" t="s">
        <v>3182</v>
      </c>
      <c r="Y1100" s="82" t="str" cm="1">
        <f t="array" ref="Y1100">_xlfn.IFS(Table1[[#This Row],[Duration in Seconds]]&lt;120,"Very short",Table1[[#This Row],[Duration in Seconds]]&lt;360,"Short",Table1[[#This Row],[Duration in Seconds]]&lt;600,"Medium",Table1[[#This Row],[Duration in Seconds]]&lt;1800,"Long",Table1[[#This Row],[Duration in Seconds]]&gt;1800,"Very Long")</f>
        <v>Medium</v>
      </c>
    </row>
    <row r="1101" spans="1:25" s="41" customFormat="1" x14ac:dyDescent="0.3">
      <c r="A1101" s="18" t="s">
        <v>1174</v>
      </c>
      <c r="B1101" s="56" t="s">
        <v>3320</v>
      </c>
      <c r="C1101" s="21" t="s">
        <v>1175</v>
      </c>
      <c r="D1101" t="s">
        <v>1172</v>
      </c>
      <c r="E1101" s="21" t="s">
        <v>1173</v>
      </c>
      <c r="F1101" s="21" t="s">
        <v>54</v>
      </c>
      <c r="G1101" s="6">
        <v>68700000</v>
      </c>
      <c r="H1101" s="6">
        <v>3139694002</v>
      </c>
      <c r="I1101" s="15">
        <v>4.374999989522621E-3</v>
      </c>
      <c r="J1101" s="45">
        <v>377.99999909475446</v>
      </c>
      <c r="K1101" s="9">
        <v>44826</v>
      </c>
      <c r="L1101" s="6">
        <v>1600</v>
      </c>
      <c r="M1101" s="21" t="s">
        <v>27</v>
      </c>
      <c r="N1101" s="21" t="s">
        <v>28</v>
      </c>
      <c r="O1101" s="21" t="s">
        <v>28</v>
      </c>
      <c r="P1101" s="21">
        <v>0</v>
      </c>
      <c r="Q1101" s="6">
        <v>408</v>
      </c>
      <c r="R1101" s="9">
        <v>44827</v>
      </c>
      <c r="S1101" s="6">
        <v>1080</v>
      </c>
      <c r="T1101" s="6">
        <v>5322</v>
      </c>
      <c r="U1101" s="6">
        <v>77</v>
      </c>
      <c r="V1101" s="21" t="s">
        <v>29</v>
      </c>
      <c r="W1101" s="6">
        <v>13</v>
      </c>
      <c r="X1101" s="2" t="s">
        <v>3182</v>
      </c>
      <c r="Y1101" s="82" t="str" cm="1">
        <f t="array" ref="Y1101">_xlfn.IFS(Table1[[#This Row],[Duration in Seconds]]&lt;120,"Very short",Table1[[#This Row],[Duration in Seconds]]&lt;360,"Short",Table1[[#This Row],[Duration in Seconds]]&lt;600,"Medium",Table1[[#This Row],[Duration in Seconds]]&lt;1800,"Long",Table1[[#This Row],[Duration in Seconds]]&gt;1800,"Very Long")</f>
        <v>Medium</v>
      </c>
    </row>
    <row r="1102" spans="1:25" s="41" customFormat="1" x14ac:dyDescent="0.3">
      <c r="A1102" s="18" t="s">
        <v>1176</v>
      </c>
      <c r="B1102" s="56" t="s">
        <v>3321</v>
      </c>
      <c r="C1102" s="21" t="s">
        <v>1177</v>
      </c>
      <c r="D1102" t="s">
        <v>1172</v>
      </c>
      <c r="E1102" s="21" t="s">
        <v>1173</v>
      </c>
      <c r="F1102" s="21" t="s">
        <v>54</v>
      </c>
      <c r="G1102" s="6">
        <v>68700000</v>
      </c>
      <c r="H1102" s="6">
        <v>3139694002</v>
      </c>
      <c r="I1102" s="15">
        <v>7.1296296373475343E-3</v>
      </c>
      <c r="J1102" s="45">
        <v>616.00000066682696</v>
      </c>
      <c r="K1102" s="9">
        <v>44821</v>
      </c>
      <c r="L1102" s="6">
        <v>6200</v>
      </c>
      <c r="M1102" s="21" t="s">
        <v>27</v>
      </c>
      <c r="N1102" s="21" t="s">
        <v>28</v>
      </c>
      <c r="O1102" s="21" t="s">
        <v>28</v>
      </c>
      <c r="P1102" s="21">
        <v>3</v>
      </c>
      <c r="Q1102" s="6">
        <v>497</v>
      </c>
      <c r="R1102" s="9">
        <v>44827</v>
      </c>
      <c r="S1102" s="6">
        <v>1080</v>
      </c>
      <c r="T1102" s="6">
        <v>5322</v>
      </c>
      <c r="U1102" s="6">
        <v>77</v>
      </c>
      <c r="V1102" s="21" t="s">
        <v>29</v>
      </c>
      <c r="W1102" s="6">
        <v>13</v>
      </c>
      <c r="X1102" s="2" t="s">
        <v>3182</v>
      </c>
      <c r="Y1102" s="82" t="str" cm="1">
        <f t="array" ref="Y1102">_xlfn.IFS(Table1[[#This Row],[Duration in Seconds]]&lt;120,"Very short",Table1[[#This Row],[Duration in Seconds]]&lt;360,"Short",Table1[[#This Row],[Duration in Seconds]]&lt;600,"Medium",Table1[[#This Row],[Duration in Seconds]]&lt;1800,"Long",Table1[[#This Row],[Duration in Seconds]]&gt;1800,"Very Long")</f>
        <v>Long</v>
      </c>
    </row>
    <row r="1103" spans="1:25" s="41" customFormat="1" x14ac:dyDescent="0.3">
      <c r="A1103" s="18" t="s">
        <v>1178</v>
      </c>
      <c r="B1103" s="56" t="s">
        <v>3322</v>
      </c>
      <c r="C1103" s="21" t="s">
        <v>1178</v>
      </c>
      <c r="D1103" t="s">
        <v>1172</v>
      </c>
      <c r="E1103" s="21" t="s">
        <v>1173</v>
      </c>
      <c r="F1103" s="21" t="s">
        <v>54</v>
      </c>
      <c r="G1103" s="6">
        <v>68700000</v>
      </c>
      <c r="H1103" s="6">
        <v>3139694002</v>
      </c>
      <c r="I1103" s="15">
        <v>1.113425925723277E-2</v>
      </c>
      <c r="J1103" s="45">
        <v>961.99999982491136</v>
      </c>
      <c r="K1103" s="9">
        <v>44819</v>
      </c>
      <c r="L1103" s="6">
        <v>7600</v>
      </c>
      <c r="M1103" s="21" t="s">
        <v>27</v>
      </c>
      <c r="N1103" s="21" t="s">
        <v>28</v>
      </c>
      <c r="O1103" s="21" t="s">
        <v>28</v>
      </c>
      <c r="P1103" s="21">
        <v>3</v>
      </c>
      <c r="Q1103" s="6">
        <v>677</v>
      </c>
      <c r="R1103" s="9">
        <v>44827</v>
      </c>
      <c r="S1103" s="6">
        <v>1080</v>
      </c>
      <c r="T1103" s="6">
        <v>5322</v>
      </c>
      <c r="U1103" s="6">
        <v>77</v>
      </c>
      <c r="V1103" s="21" t="s">
        <v>29</v>
      </c>
      <c r="W1103" s="6">
        <v>13</v>
      </c>
      <c r="X1103" s="2" t="s">
        <v>3182</v>
      </c>
      <c r="Y1103" s="82" t="str" cm="1">
        <f t="array" ref="Y1103">_xlfn.IFS(Table1[[#This Row],[Duration in Seconds]]&lt;120,"Very short",Table1[[#This Row],[Duration in Seconds]]&lt;360,"Short",Table1[[#This Row],[Duration in Seconds]]&lt;600,"Medium",Table1[[#This Row],[Duration in Seconds]]&lt;1800,"Long",Table1[[#This Row],[Duration in Seconds]]&gt;1800,"Very Long")</f>
        <v>Long</v>
      </c>
    </row>
    <row r="1104" spans="1:25" s="41" customFormat="1" x14ac:dyDescent="0.3">
      <c r="A1104" s="27"/>
      <c r="B1104" s="1"/>
      <c r="C1104" s="21"/>
      <c r="D1104"/>
      <c r="E1104" s="21"/>
      <c r="F1104" s="21"/>
      <c r="G1104" s="6"/>
      <c r="H1104" s="6"/>
      <c r="I1104" s="15"/>
      <c r="J1104" s="8"/>
      <c r="K1104" s="9"/>
      <c r="L1104" s="6"/>
      <c r="M1104" s="21"/>
      <c r="N1104" s="21"/>
      <c r="O1104" s="21"/>
      <c r="P1104" s="21"/>
      <c r="Q1104" s="6"/>
      <c r="R1104" s="9"/>
      <c r="S1104" s="6"/>
      <c r="T1104" s="6"/>
      <c r="U1104" s="6"/>
      <c r="V1104" s="21"/>
      <c r="W1104" s="6"/>
      <c r="X1104" s="2"/>
    </row>
    <row r="1105" spans="1:24" s="41" customFormat="1" x14ac:dyDescent="0.3">
      <c r="A1105" s="27"/>
      <c r="B1105" s="1"/>
      <c r="C1105" s="21"/>
      <c r="D1105"/>
      <c r="E1105" s="21"/>
      <c r="F1105" s="21"/>
      <c r="G1105" s="6"/>
      <c r="H1105" s="6"/>
      <c r="I1105" s="15"/>
      <c r="J1105" s="8"/>
      <c r="K1105" s="9"/>
      <c r="L1105" s="6"/>
      <c r="M1105" s="21"/>
      <c r="N1105" s="21"/>
      <c r="O1105" s="21"/>
      <c r="P1105" s="21"/>
      <c r="Q1105" s="6"/>
      <c r="R1105" s="9"/>
      <c r="S1105" s="6"/>
      <c r="T1105" s="6"/>
      <c r="U1105" s="6"/>
      <c r="V1105" s="21"/>
      <c r="W1105" s="6"/>
      <c r="X1105" s="2"/>
    </row>
    <row r="1106" spans="1:24" s="41" customFormat="1" x14ac:dyDescent="0.3">
      <c r="A1106" s="25"/>
      <c r="C1106" s="28"/>
      <c r="D1106" s="28"/>
      <c r="E1106" s="28"/>
      <c r="F1106" s="28"/>
      <c r="G1106" s="32"/>
      <c r="H1106" s="32"/>
      <c r="I1106" s="38"/>
      <c r="K1106" s="39"/>
      <c r="L1106" s="32"/>
      <c r="M1106" s="28"/>
      <c r="N1106" s="28"/>
      <c r="O1106" s="28"/>
      <c r="P1106" s="28"/>
      <c r="Q1106" s="32"/>
      <c r="R1106" s="39"/>
      <c r="S1106" s="28"/>
      <c r="T1106" s="28"/>
      <c r="U1106" s="28"/>
      <c r="V1106" s="21"/>
      <c r="W1106" s="28"/>
    </row>
    <row r="1107" spans="1:24" s="41" customFormat="1" x14ac:dyDescent="0.3">
      <c r="A1107" s="25"/>
      <c r="C1107" s="28"/>
      <c r="D1107" s="28"/>
      <c r="E1107" s="28"/>
      <c r="F1107" s="28"/>
      <c r="G1107" s="32"/>
      <c r="H1107" s="32"/>
      <c r="I1107" s="38"/>
      <c r="K1107" s="39"/>
      <c r="L1107" s="32"/>
      <c r="M1107" s="28"/>
      <c r="N1107" s="28"/>
      <c r="O1107" s="28"/>
      <c r="P1107" s="28"/>
      <c r="Q1107" s="32"/>
      <c r="R1107" s="39"/>
      <c r="S1107" s="28"/>
      <c r="T1107" s="32"/>
      <c r="U1107" s="28"/>
      <c r="V1107" s="21"/>
      <c r="W1107" s="28"/>
    </row>
    <row r="1108" spans="1:24" s="41" customFormat="1" x14ac:dyDescent="0.3">
      <c r="A1108" s="25"/>
      <c r="C1108" s="28"/>
      <c r="D1108" s="28"/>
      <c r="E1108" s="28"/>
      <c r="F1108" s="28"/>
      <c r="G1108" s="32"/>
      <c r="H1108" s="32"/>
      <c r="I1108" s="38"/>
      <c r="K1108" s="39"/>
      <c r="L1108" s="32"/>
      <c r="M1108" s="28"/>
      <c r="N1108" s="28"/>
      <c r="O1108" s="28"/>
      <c r="P1108" s="28"/>
      <c r="Q1108" s="32"/>
      <c r="R1108" s="39"/>
      <c r="S1108" s="28"/>
      <c r="T1108" s="32"/>
      <c r="U1108" s="28"/>
      <c r="V1108" s="21"/>
      <c r="W1108" s="28"/>
    </row>
    <row r="1109" spans="1:24" s="41" customFormat="1" x14ac:dyDescent="0.3">
      <c r="A1109" s="25"/>
      <c r="C1109" s="28"/>
      <c r="D1109" s="28"/>
      <c r="E1109" s="28"/>
      <c r="F1109" s="28"/>
      <c r="G1109" s="32"/>
      <c r="H1109" s="32"/>
      <c r="I1109" s="38"/>
      <c r="K1109" s="39"/>
      <c r="L1109" s="32"/>
      <c r="M1109" s="28"/>
      <c r="N1109" s="28"/>
      <c r="O1109" s="28"/>
      <c r="P1109" s="28"/>
      <c r="Q1109" s="32"/>
      <c r="R1109" s="39"/>
      <c r="S1109" s="28"/>
      <c r="T1109" s="32"/>
      <c r="U1109" s="28"/>
      <c r="V1109" s="21"/>
      <c r="W1109" s="28"/>
    </row>
    <row r="1110" spans="1:24" s="41" customFormat="1" x14ac:dyDescent="0.3">
      <c r="A1110" s="25"/>
      <c r="C1110" s="28"/>
      <c r="D1110" s="28"/>
      <c r="E1110" s="31"/>
      <c r="F1110" s="28"/>
      <c r="G1110" s="32"/>
      <c r="H1110" s="32"/>
      <c r="I1110" s="38"/>
      <c r="K1110" s="39"/>
      <c r="L1110" s="32"/>
      <c r="M1110" s="28"/>
      <c r="N1110" s="28"/>
      <c r="O1110" s="28"/>
      <c r="P1110" s="28"/>
      <c r="Q1110" s="32"/>
      <c r="R1110" s="39"/>
      <c r="S1110" s="28"/>
      <c r="T1110" s="32"/>
      <c r="U1110" s="28"/>
      <c r="V1110" s="21"/>
      <c r="W1110" s="28"/>
    </row>
    <row r="1111" spans="1:24" s="41" customFormat="1" x14ac:dyDescent="0.3">
      <c r="A1111" s="25"/>
      <c r="C1111" s="28"/>
      <c r="D1111" s="28"/>
      <c r="E1111" s="28"/>
      <c r="F1111" s="28"/>
      <c r="G1111" s="32"/>
      <c r="H1111" s="32"/>
      <c r="I1111" s="38"/>
      <c r="K1111" s="39"/>
      <c r="L1111" s="32"/>
      <c r="M1111" s="28"/>
      <c r="N1111" s="28"/>
      <c r="O1111" s="28"/>
      <c r="P1111" s="28"/>
      <c r="Q1111" s="32"/>
      <c r="R1111" s="39"/>
      <c r="S1111" s="28"/>
      <c r="T1111" s="32"/>
      <c r="U1111" s="28"/>
      <c r="V1111" s="21"/>
      <c r="W1111" s="28"/>
    </row>
    <row r="1112" spans="1:24" s="41" customFormat="1" x14ac:dyDescent="0.3">
      <c r="A1112" s="25"/>
      <c r="C1112" s="28"/>
      <c r="D1112" s="28"/>
      <c r="E1112" s="28"/>
      <c r="F1112" s="28"/>
      <c r="G1112" s="32"/>
      <c r="H1112" s="32"/>
      <c r="I1112" s="38"/>
      <c r="K1112" s="39"/>
      <c r="L1112" s="32"/>
      <c r="M1112" s="28"/>
      <c r="N1112" s="28"/>
      <c r="O1112" s="28"/>
      <c r="P1112" s="28"/>
      <c r="Q1112" s="32"/>
      <c r="R1112" s="39"/>
      <c r="S1112" s="28"/>
      <c r="T1112" s="32"/>
      <c r="U1112" s="28"/>
      <c r="V1112" s="21"/>
      <c r="W1112" s="28"/>
    </row>
    <row r="1113" spans="1:24" s="41" customFormat="1" x14ac:dyDescent="0.3">
      <c r="A1113" s="25"/>
      <c r="C1113" s="28"/>
      <c r="D1113" s="28"/>
      <c r="E1113" s="28"/>
      <c r="F1113" s="28"/>
      <c r="G1113" s="32"/>
      <c r="H1113" s="32"/>
      <c r="I1113" s="38"/>
      <c r="K1113" s="39"/>
      <c r="L1113" s="32"/>
      <c r="M1113" s="28"/>
      <c r="N1113" s="28"/>
      <c r="O1113" s="28"/>
      <c r="P1113" s="28"/>
      <c r="Q1113" s="32"/>
      <c r="R1113" s="39"/>
      <c r="S1113" s="28"/>
      <c r="T1113" s="32"/>
      <c r="U1113" s="28"/>
      <c r="V1113" s="21"/>
      <c r="W1113" s="28"/>
    </row>
    <row r="1114" spans="1:24" s="41" customFormat="1" x14ac:dyDescent="0.3">
      <c r="A1114" s="25"/>
      <c r="C1114" s="28"/>
      <c r="D1114" s="28"/>
      <c r="E1114" s="28"/>
      <c r="F1114" s="28"/>
      <c r="G1114" s="32"/>
      <c r="H1114" s="32"/>
      <c r="I1114" s="38"/>
      <c r="K1114" s="39"/>
      <c r="L1114" s="32"/>
      <c r="M1114" s="28"/>
      <c r="N1114" s="28"/>
      <c r="O1114" s="28"/>
      <c r="P1114" s="28"/>
      <c r="Q1114" s="32"/>
      <c r="R1114" s="39"/>
      <c r="S1114" s="28"/>
      <c r="T1114" s="32"/>
      <c r="U1114" s="28"/>
      <c r="V1114" s="21"/>
      <c r="W1114" s="28"/>
    </row>
    <row r="1115" spans="1:24" s="41" customFormat="1" x14ac:dyDescent="0.3">
      <c r="A1115" s="25"/>
      <c r="C1115" s="28"/>
      <c r="D1115" s="28"/>
      <c r="E1115" s="28"/>
      <c r="F1115" s="28"/>
      <c r="G1115" s="32"/>
      <c r="H1115" s="32"/>
      <c r="I1115" s="38"/>
      <c r="K1115" s="39"/>
      <c r="L1115" s="32"/>
      <c r="M1115" s="28"/>
      <c r="N1115" s="28"/>
      <c r="O1115" s="28"/>
      <c r="P1115" s="28"/>
      <c r="Q1115" s="32"/>
      <c r="R1115" s="39"/>
      <c r="S1115" s="28"/>
      <c r="T1115" s="32"/>
      <c r="U1115" s="28"/>
      <c r="V1115" s="21"/>
      <c r="W1115" s="28"/>
    </row>
    <row r="1116" spans="1:24" s="41" customFormat="1" x14ac:dyDescent="0.3">
      <c r="A1116" s="25"/>
      <c r="C1116" s="28"/>
      <c r="D1116" s="28"/>
      <c r="E1116" s="28"/>
      <c r="F1116" s="28"/>
      <c r="G1116" s="32"/>
      <c r="H1116" s="32"/>
      <c r="I1116" s="38"/>
      <c r="K1116" s="39"/>
      <c r="L1116" s="32"/>
      <c r="M1116" s="28"/>
      <c r="N1116" s="28"/>
      <c r="O1116" s="28"/>
      <c r="P1116" s="28"/>
      <c r="Q1116" s="32"/>
      <c r="R1116" s="39"/>
      <c r="S1116" s="28"/>
      <c r="T1116" s="32"/>
      <c r="U1116" s="28"/>
      <c r="V1116" s="21"/>
      <c r="W1116" s="28"/>
    </row>
    <row r="1117" spans="1:24" s="41" customFormat="1" x14ac:dyDescent="0.3">
      <c r="A1117" s="25"/>
      <c r="C1117" s="28"/>
      <c r="D1117" s="28"/>
      <c r="E1117" s="28"/>
      <c r="F1117" s="28"/>
      <c r="G1117" s="32"/>
      <c r="H1117" s="32"/>
      <c r="I1117" s="38"/>
      <c r="K1117" s="39"/>
      <c r="L1117" s="32"/>
      <c r="M1117" s="28"/>
      <c r="N1117" s="28"/>
      <c r="O1117" s="28"/>
      <c r="P1117" s="28"/>
      <c r="Q1117" s="32"/>
      <c r="R1117" s="39"/>
      <c r="S1117" s="28"/>
      <c r="T1117" s="28"/>
      <c r="U1117" s="28"/>
      <c r="V1117" s="21"/>
      <c r="W1117" s="28"/>
    </row>
    <row r="1118" spans="1:24" s="41" customFormat="1" x14ac:dyDescent="0.3">
      <c r="A1118" s="25"/>
      <c r="C1118" s="28"/>
      <c r="D1118" s="28"/>
      <c r="E1118" s="28"/>
      <c r="F1118" s="28"/>
      <c r="G1118" s="32"/>
      <c r="H1118" s="32"/>
      <c r="I1118" s="38"/>
      <c r="K1118" s="39"/>
      <c r="L1118" s="32"/>
      <c r="M1118" s="28"/>
      <c r="N1118" s="28"/>
      <c r="O1118" s="28"/>
      <c r="P1118" s="28"/>
      <c r="Q1118" s="32"/>
      <c r="R1118" s="39"/>
      <c r="S1118" s="28"/>
      <c r="T1118" s="28"/>
      <c r="U1118" s="28"/>
      <c r="V1118" s="21"/>
      <c r="W1118" s="28"/>
    </row>
    <row r="1119" spans="1:24" s="41" customFormat="1" x14ac:dyDescent="0.3">
      <c r="A1119" s="25"/>
      <c r="C1119" s="28"/>
      <c r="D1119" s="28"/>
      <c r="E1119" s="28"/>
      <c r="F1119" s="28"/>
      <c r="G1119" s="32"/>
      <c r="H1119" s="32"/>
      <c r="I1119" s="38"/>
      <c r="K1119" s="39"/>
      <c r="L1119" s="32"/>
      <c r="M1119" s="28"/>
      <c r="N1119" s="28"/>
      <c r="O1119" s="28"/>
      <c r="P1119" s="28"/>
      <c r="Q1119" s="32"/>
      <c r="R1119" s="39"/>
      <c r="S1119" s="28"/>
      <c r="T1119" s="28"/>
      <c r="U1119" s="28"/>
      <c r="V1119" s="21"/>
      <c r="W1119" s="28"/>
    </row>
    <row r="1120" spans="1:24" s="41" customFormat="1" x14ac:dyDescent="0.3">
      <c r="A1120" s="25"/>
      <c r="C1120" s="28"/>
      <c r="D1120" s="28"/>
      <c r="E1120" s="28"/>
      <c r="F1120" s="28"/>
      <c r="G1120" s="32"/>
      <c r="H1120" s="32"/>
      <c r="I1120" s="38"/>
      <c r="K1120" s="39"/>
      <c r="L1120" s="32"/>
      <c r="M1120" s="28"/>
      <c r="N1120" s="28"/>
      <c r="O1120" s="28"/>
      <c r="P1120" s="28"/>
      <c r="Q1120" s="32"/>
      <c r="R1120" s="39"/>
      <c r="S1120" s="28"/>
      <c r="T1120" s="28"/>
      <c r="U1120" s="28"/>
      <c r="V1120" s="21"/>
      <c r="W1120" s="28"/>
    </row>
    <row r="1121" spans="1:23" s="41" customFormat="1" x14ac:dyDescent="0.3">
      <c r="A1121" s="25"/>
      <c r="C1121" s="28"/>
      <c r="D1121" s="28"/>
      <c r="E1121" s="28"/>
      <c r="F1121" s="28"/>
      <c r="G1121" s="32"/>
      <c r="H1121" s="32"/>
      <c r="I1121" s="38"/>
      <c r="K1121" s="39"/>
      <c r="L1121" s="32"/>
      <c r="M1121" s="28"/>
      <c r="N1121" s="28"/>
      <c r="O1121" s="28"/>
      <c r="P1121" s="28"/>
      <c r="Q1121" s="32"/>
      <c r="R1121" s="28"/>
      <c r="S1121" s="28"/>
      <c r="T1121" s="32"/>
      <c r="U1121" s="28"/>
      <c r="V1121" s="21"/>
      <c r="W1121" s="28"/>
    </row>
    <row r="1122" spans="1:23" s="41" customFormat="1" x14ac:dyDescent="0.3">
      <c r="A1122" s="25"/>
      <c r="C1122" s="28"/>
      <c r="D1122" s="28"/>
      <c r="E1122" s="28"/>
      <c r="F1122" s="28"/>
      <c r="G1122" s="32"/>
      <c r="H1122" s="36"/>
      <c r="I1122" s="38"/>
      <c r="K1122" s="39"/>
      <c r="L1122" s="32"/>
      <c r="M1122" s="28"/>
      <c r="N1122" s="28"/>
      <c r="O1122" s="28"/>
      <c r="P1122" s="28"/>
      <c r="Q1122" s="32"/>
      <c r="R1122" s="39"/>
      <c r="S1122" s="28"/>
      <c r="T1122" s="32"/>
      <c r="U1122" s="28"/>
      <c r="V1122" s="21"/>
      <c r="W1122" s="28"/>
    </row>
    <row r="1123" spans="1:23" s="41" customFormat="1" x14ac:dyDescent="0.3">
      <c r="A1123" s="25"/>
      <c r="C1123" s="28"/>
      <c r="D1123" s="28"/>
      <c r="E1123" s="28"/>
      <c r="F1123" s="28"/>
      <c r="G1123" s="32"/>
      <c r="H1123" s="32"/>
      <c r="I1123" s="38"/>
      <c r="K1123" s="39"/>
      <c r="L1123" s="32"/>
      <c r="M1123" s="28"/>
      <c r="N1123" s="28"/>
      <c r="O1123" s="28"/>
      <c r="P1123" s="28"/>
      <c r="Q1123" s="32"/>
      <c r="R1123" s="39"/>
      <c r="S1123" s="28"/>
      <c r="T1123" s="32"/>
      <c r="U1123" s="28"/>
      <c r="V1123" s="21"/>
      <c r="W1123" s="28"/>
    </row>
    <row r="1124" spans="1:23" s="41" customFormat="1" x14ac:dyDescent="0.3">
      <c r="A1124" s="25"/>
      <c r="C1124" s="28"/>
      <c r="D1124" s="28"/>
      <c r="E1124" s="28"/>
      <c r="F1124" s="28"/>
      <c r="G1124" s="32"/>
      <c r="H1124" s="32"/>
      <c r="I1124" s="38"/>
      <c r="K1124" s="39"/>
      <c r="L1124" s="32"/>
      <c r="M1124" s="28"/>
      <c r="N1124" s="28"/>
      <c r="O1124" s="28"/>
      <c r="P1124" s="28"/>
      <c r="Q1124" s="32"/>
      <c r="R1124" s="39"/>
      <c r="S1124" s="28"/>
      <c r="T1124" s="32"/>
      <c r="U1124" s="28"/>
      <c r="V1124" s="21"/>
      <c r="W1124" s="28"/>
    </row>
    <row r="1125" spans="1:23" s="41" customFormat="1" x14ac:dyDescent="0.3">
      <c r="A1125" s="25"/>
      <c r="C1125" s="28"/>
      <c r="D1125" s="28"/>
      <c r="E1125" s="28"/>
      <c r="F1125" s="28"/>
      <c r="G1125" s="32"/>
      <c r="H1125" s="32"/>
      <c r="I1125" s="38"/>
      <c r="K1125" s="39"/>
      <c r="L1125" s="32"/>
      <c r="M1125" s="28"/>
      <c r="N1125" s="28"/>
      <c r="O1125" s="28"/>
      <c r="P1125" s="28"/>
      <c r="Q1125" s="32"/>
      <c r="R1125" s="39"/>
      <c r="S1125" s="28"/>
      <c r="T1125" s="32"/>
      <c r="U1125" s="28"/>
      <c r="V1125" s="21"/>
      <c r="W1125" s="28"/>
    </row>
    <row r="1126" spans="1:23" s="41" customFormat="1" x14ac:dyDescent="0.3">
      <c r="A1126" s="25"/>
      <c r="C1126" s="28"/>
      <c r="D1126" s="28"/>
      <c r="E1126" s="28"/>
      <c r="F1126" s="28"/>
      <c r="G1126" s="32"/>
      <c r="H1126" s="32"/>
      <c r="I1126" s="38"/>
      <c r="K1126" s="39"/>
      <c r="L1126" s="32"/>
      <c r="M1126" s="28"/>
      <c r="N1126" s="28"/>
      <c r="O1126" s="28"/>
      <c r="P1126" s="28"/>
      <c r="Q1126" s="32"/>
      <c r="R1126" s="39"/>
      <c r="S1126" s="28"/>
      <c r="T1126" s="32"/>
      <c r="U1126" s="28"/>
      <c r="V1126" s="21"/>
      <c r="W1126" s="28"/>
    </row>
    <row r="1127" spans="1:23" s="41" customFormat="1" x14ac:dyDescent="0.3">
      <c r="A1127" s="25"/>
      <c r="C1127" s="28"/>
      <c r="D1127" s="28"/>
      <c r="E1127" s="28"/>
      <c r="F1127" s="28"/>
      <c r="G1127" s="32"/>
      <c r="H1127" s="32"/>
      <c r="I1127" s="38"/>
      <c r="K1127" s="39"/>
      <c r="L1127" s="32"/>
      <c r="M1127" s="28"/>
      <c r="N1127" s="28"/>
      <c r="O1127" s="28"/>
      <c r="P1127" s="28"/>
      <c r="Q1127" s="32"/>
      <c r="R1127" s="28"/>
      <c r="S1127" s="28"/>
      <c r="T1127" s="32"/>
      <c r="U1127" s="28"/>
      <c r="V1127" s="21"/>
      <c r="W1127" s="28"/>
    </row>
    <row r="1128" spans="1:23" s="41" customFormat="1" x14ac:dyDescent="0.3">
      <c r="A1128" s="25"/>
      <c r="C1128" s="28"/>
      <c r="D1128" s="28"/>
      <c r="E1128" s="28"/>
      <c r="F1128" s="28"/>
      <c r="G1128" s="32"/>
      <c r="H1128" s="32"/>
      <c r="I1128" s="38"/>
      <c r="K1128" s="39"/>
      <c r="L1128" s="32"/>
      <c r="M1128" s="28"/>
      <c r="N1128" s="28"/>
      <c r="O1128" s="28"/>
      <c r="P1128" s="28"/>
      <c r="Q1128" s="32"/>
      <c r="R1128" s="39"/>
      <c r="S1128" s="28"/>
      <c r="T1128" s="32"/>
      <c r="U1128" s="28"/>
      <c r="V1128" s="21"/>
      <c r="W1128" s="28"/>
    </row>
    <row r="1129" spans="1:23" s="41" customFormat="1" x14ac:dyDescent="0.3">
      <c r="A1129" s="25"/>
      <c r="C1129" s="28"/>
      <c r="D1129" s="28"/>
      <c r="E1129" s="28"/>
      <c r="F1129" s="28"/>
      <c r="G1129" s="32"/>
      <c r="H1129" s="32"/>
      <c r="I1129" s="38"/>
      <c r="K1129" s="39"/>
      <c r="L1129" s="32"/>
      <c r="M1129" s="28"/>
      <c r="N1129" s="28"/>
      <c r="O1129" s="28"/>
      <c r="P1129" s="28"/>
      <c r="Q1129" s="32"/>
      <c r="R1129" s="39"/>
      <c r="S1129" s="28"/>
      <c r="T1129" s="32"/>
      <c r="U1129" s="28"/>
      <c r="V1129" s="21"/>
      <c r="W1129" s="28"/>
    </row>
    <row r="1130" spans="1:23" s="41" customFormat="1" x14ac:dyDescent="0.3">
      <c r="A1130" s="25"/>
      <c r="C1130" s="28"/>
      <c r="D1130" s="28"/>
      <c r="E1130" s="28"/>
      <c r="F1130" s="28"/>
      <c r="G1130" s="32"/>
      <c r="H1130" s="32"/>
      <c r="I1130" s="38"/>
      <c r="K1130" s="39"/>
      <c r="L1130" s="32"/>
      <c r="M1130" s="28"/>
      <c r="N1130" s="28"/>
      <c r="O1130" s="28"/>
      <c r="P1130" s="28"/>
      <c r="Q1130" s="32"/>
      <c r="R1130" s="39"/>
      <c r="S1130" s="28"/>
      <c r="T1130" s="32"/>
      <c r="U1130" s="28"/>
      <c r="V1130" s="21"/>
      <c r="W1130" s="28"/>
    </row>
    <row r="1131" spans="1:23" s="41" customFormat="1" x14ac:dyDescent="0.3">
      <c r="A1131" s="25"/>
      <c r="C1131" s="28"/>
      <c r="D1131" s="28"/>
      <c r="E1131" s="28"/>
      <c r="F1131" s="28"/>
      <c r="G1131" s="32"/>
      <c r="H1131" s="32"/>
      <c r="I1131" s="38"/>
      <c r="K1131" s="39"/>
      <c r="L1131" s="32"/>
      <c r="M1131" s="28"/>
      <c r="N1131" s="28"/>
      <c r="O1131" s="28"/>
      <c r="P1131" s="28"/>
      <c r="Q1131" s="32"/>
      <c r="R1131" s="39"/>
      <c r="S1131" s="28"/>
      <c r="T1131" s="32"/>
      <c r="U1131" s="28"/>
      <c r="V1131" s="21"/>
      <c r="W1131" s="28"/>
    </row>
    <row r="1132" spans="1:23" s="41" customFormat="1" x14ac:dyDescent="0.3">
      <c r="A1132" s="25"/>
      <c r="C1132" s="28"/>
      <c r="D1132" s="28"/>
      <c r="E1132" s="28"/>
      <c r="F1132" s="28"/>
      <c r="G1132" s="32"/>
      <c r="H1132" s="32"/>
      <c r="I1132" s="38"/>
      <c r="K1132" s="39"/>
      <c r="L1132" s="32"/>
      <c r="M1132" s="28"/>
      <c r="N1132" s="28"/>
      <c r="O1132" s="28"/>
      <c r="P1132" s="28"/>
      <c r="Q1132" s="32"/>
      <c r="R1132" s="39"/>
      <c r="S1132" s="28"/>
      <c r="T1132" s="32"/>
      <c r="U1132" s="28"/>
      <c r="V1132" s="21"/>
      <c r="W1132" s="28"/>
    </row>
    <row r="1133" spans="1:23" s="41" customFormat="1" x14ac:dyDescent="0.3">
      <c r="A1133" s="25"/>
      <c r="C1133" s="28"/>
      <c r="D1133" s="28"/>
      <c r="E1133" s="28"/>
      <c r="F1133" s="28"/>
      <c r="G1133" s="32"/>
      <c r="H1133" s="32"/>
      <c r="I1133" s="38"/>
      <c r="K1133" s="39"/>
      <c r="L1133" s="32"/>
      <c r="M1133" s="28"/>
      <c r="N1133" s="28"/>
      <c r="O1133" s="28"/>
      <c r="P1133" s="28"/>
      <c r="Q1133" s="32"/>
      <c r="R1133" s="39"/>
      <c r="S1133" s="28"/>
      <c r="T1133" s="32"/>
      <c r="U1133" s="28"/>
      <c r="V1133" s="21"/>
      <c r="W1133" s="28"/>
    </row>
    <row r="1134" spans="1:23" s="41" customFormat="1" x14ac:dyDescent="0.3">
      <c r="A1134" s="25"/>
      <c r="C1134" s="28"/>
      <c r="D1134" s="28"/>
      <c r="E1134" s="28"/>
      <c r="F1134" s="28"/>
      <c r="G1134" s="32"/>
      <c r="H1134" s="32"/>
      <c r="I1134" s="38"/>
      <c r="K1134" s="39"/>
      <c r="L1134" s="32"/>
      <c r="M1134" s="28"/>
      <c r="N1134" s="28"/>
      <c r="O1134" s="28"/>
      <c r="P1134" s="28"/>
      <c r="Q1134" s="32"/>
      <c r="R1134" s="39"/>
      <c r="S1134" s="28"/>
      <c r="T1134" s="32"/>
      <c r="U1134" s="28"/>
      <c r="V1134" s="21"/>
      <c r="W1134" s="28"/>
    </row>
    <row r="1135" spans="1:23" s="41" customFormat="1" x14ac:dyDescent="0.3">
      <c r="A1135" s="25"/>
      <c r="C1135" s="28"/>
      <c r="D1135" s="28"/>
      <c r="E1135" s="28"/>
      <c r="F1135" s="28"/>
      <c r="G1135" s="32"/>
      <c r="H1135" s="32"/>
      <c r="I1135" s="38"/>
      <c r="K1135" s="39"/>
      <c r="L1135" s="32"/>
      <c r="M1135" s="28"/>
      <c r="N1135" s="28"/>
      <c r="O1135" s="28"/>
      <c r="P1135" s="28"/>
      <c r="Q1135" s="32"/>
      <c r="R1135" s="39"/>
      <c r="S1135" s="28"/>
      <c r="T1135" s="32"/>
      <c r="U1135" s="28"/>
      <c r="V1135" s="21"/>
      <c r="W1135" s="28"/>
    </row>
    <row r="1136" spans="1:23" s="41" customFormat="1" x14ac:dyDescent="0.3">
      <c r="A1136" s="25"/>
      <c r="C1136" s="28"/>
      <c r="D1136" s="28"/>
      <c r="E1136" s="28"/>
      <c r="F1136" s="28"/>
      <c r="G1136" s="32"/>
      <c r="H1136" s="32"/>
      <c r="I1136" s="38"/>
      <c r="K1136" s="39"/>
      <c r="L1136" s="32"/>
      <c r="M1136" s="28"/>
      <c r="N1136" s="28"/>
      <c r="O1136" s="28"/>
      <c r="P1136" s="28"/>
      <c r="Q1136" s="32"/>
      <c r="R1136" s="39"/>
      <c r="S1136" s="28"/>
      <c r="T1136" s="32"/>
      <c r="U1136" s="28"/>
      <c r="V1136" s="21"/>
      <c r="W1136" s="28"/>
    </row>
    <row r="1137" spans="1:23" s="41" customFormat="1" x14ac:dyDescent="0.3">
      <c r="A1137" s="25"/>
      <c r="C1137" s="28"/>
      <c r="D1137" s="28"/>
      <c r="E1137" s="28"/>
      <c r="F1137" s="28"/>
      <c r="G1137" s="32"/>
      <c r="H1137" s="32"/>
      <c r="I1137" s="38"/>
      <c r="K1137" s="39"/>
      <c r="L1137" s="32"/>
      <c r="M1137" s="28"/>
      <c r="N1137" s="28"/>
      <c r="O1137" s="28"/>
      <c r="P1137" s="28"/>
      <c r="Q1137" s="32"/>
      <c r="R1137" s="39"/>
      <c r="S1137" s="28"/>
      <c r="T1137" s="32"/>
      <c r="U1137" s="28"/>
      <c r="V1137" s="21"/>
      <c r="W1137" s="28"/>
    </row>
    <row r="1138" spans="1:23" s="41" customFormat="1" x14ac:dyDescent="0.3">
      <c r="A1138" s="25"/>
      <c r="C1138" s="28"/>
      <c r="D1138" s="28"/>
      <c r="E1138" s="28"/>
      <c r="F1138" s="28"/>
      <c r="G1138" s="32"/>
      <c r="H1138" s="32"/>
      <c r="I1138" s="38"/>
      <c r="K1138" s="39"/>
      <c r="L1138" s="32"/>
      <c r="M1138" s="28"/>
      <c r="N1138" s="28"/>
      <c r="O1138" s="28"/>
      <c r="P1138" s="28"/>
      <c r="Q1138" s="32"/>
      <c r="R1138" s="39"/>
      <c r="S1138" s="28"/>
      <c r="T1138" s="32"/>
      <c r="U1138" s="28"/>
      <c r="V1138" s="21"/>
      <c r="W1138" s="28"/>
    </row>
    <row r="1139" spans="1:23" s="41" customFormat="1" x14ac:dyDescent="0.3">
      <c r="A1139" s="25"/>
      <c r="C1139" s="28"/>
      <c r="D1139" s="28"/>
      <c r="E1139" s="28"/>
      <c r="F1139" s="28"/>
      <c r="G1139" s="32"/>
      <c r="H1139" s="32"/>
      <c r="I1139" s="38"/>
      <c r="K1139" s="39"/>
      <c r="L1139" s="32"/>
      <c r="M1139" s="28"/>
      <c r="N1139" s="28"/>
      <c r="O1139" s="28"/>
      <c r="P1139" s="28"/>
      <c r="Q1139" s="32"/>
      <c r="R1139" s="39"/>
      <c r="S1139" s="28"/>
      <c r="T1139" s="32"/>
      <c r="U1139" s="28"/>
      <c r="V1139" s="21"/>
      <c r="W1139" s="28"/>
    </row>
    <row r="1140" spans="1:23" s="41" customFormat="1" x14ac:dyDescent="0.3">
      <c r="A1140" s="25"/>
      <c r="C1140" s="28"/>
      <c r="D1140" s="28"/>
      <c r="E1140" s="28"/>
      <c r="F1140" s="28"/>
      <c r="G1140" s="32"/>
      <c r="H1140" s="32"/>
      <c r="I1140" s="38"/>
      <c r="K1140" s="39"/>
      <c r="L1140" s="32"/>
      <c r="M1140" s="28"/>
      <c r="N1140" s="28"/>
      <c r="O1140" s="28"/>
      <c r="P1140" s="28"/>
      <c r="Q1140" s="32"/>
      <c r="R1140" s="39"/>
      <c r="S1140" s="28"/>
      <c r="T1140" s="32"/>
      <c r="U1140" s="28"/>
      <c r="V1140" s="21"/>
      <c r="W1140" s="28"/>
    </row>
    <row r="1141" spans="1:23" s="41" customFormat="1" x14ac:dyDescent="0.3">
      <c r="A1141" s="25"/>
      <c r="C1141" s="28"/>
      <c r="D1141" s="28"/>
      <c r="E1141" s="28"/>
      <c r="F1141" s="28"/>
      <c r="G1141" s="32"/>
      <c r="H1141" s="32"/>
      <c r="I1141" s="38"/>
      <c r="K1141" s="39"/>
      <c r="L1141" s="32"/>
      <c r="M1141" s="28"/>
      <c r="N1141" s="28"/>
      <c r="O1141" s="28"/>
      <c r="P1141" s="28"/>
      <c r="Q1141" s="32"/>
      <c r="R1141" s="39"/>
      <c r="S1141" s="28"/>
      <c r="T1141" s="32"/>
      <c r="U1141" s="28"/>
      <c r="V1141" s="21"/>
      <c r="W1141" s="28"/>
    </row>
    <row r="1142" spans="1:23" s="41" customFormat="1" x14ac:dyDescent="0.3">
      <c r="A1142" s="25"/>
      <c r="C1142" s="28"/>
      <c r="D1142" s="28"/>
      <c r="E1142" s="28"/>
      <c r="F1142" s="28"/>
      <c r="G1142" s="32"/>
      <c r="H1142" s="32"/>
      <c r="I1142" s="38"/>
      <c r="K1142" s="39"/>
      <c r="L1142" s="32"/>
      <c r="M1142" s="28"/>
      <c r="N1142" s="28"/>
      <c r="O1142" s="28"/>
      <c r="P1142" s="28"/>
      <c r="Q1142" s="32"/>
      <c r="R1142" s="39"/>
      <c r="S1142" s="28"/>
      <c r="T1142" s="28"/>
      <c r="U1142" s="28"/>
      <c r="V1142" s="21"/>
      <c r="W1142" s="28"/>
    </row>
    <row r="1143" spans="1:23" s="41" customFormat="1" x14ac:dyDescent="0.3">
      <c r="A1143" s="25"/>
      <c r="C1143" s="28"/>
      <c r="D1143" s="28"/>
      <c r="E1143" s="28"/>
      <c r="F1143" s="28"/>
      <c r="G1143" s="32"/>
      <c r="H1143" s="32"/>
      <c r="I1143" s="38"/>
      <c r="K1143" s="39"/>
      <c r="L1143" s="32"/>
      <c r="M1143" s="28"/>
      <c r="N1143" s="28"/>
      <c r="O1143" s="28"/>
      <c r="P1143" s="28"/>
      <c r="Q1143" s="32"/>
      <c r="R1143" s="39"/>
      <c r="S1143" s="28"/>
      <c r="T1143" s="28"/>
      <c r="U1143" s="28"/>
      <c r="V1143" s="21"/>
      <c r="W1143" s="28"/>
    </row>
    <row r="1144" spans="1:23" s="41" customFormat="1" x14ac:dyDescent="0.3">
      <c r="A1144" s="25"/>
      <c r="C1144" s="28"/>
      <c r="D1144" s="28"/>
      <c r="E1144" s="28"/>
      <c r="F1144" s="28"/>
      <c r="G1144" s="32"/>
      <c r="H1144" s="32"/>
      <c r="I1144" s="38"/>
      <c r="K1144" s="39"/>
      <c r="L1144" s="32"/>
      <c r="M1144" s="28"/>
      <c r="N1144" s="28"/>
      <c r="O1144" s="28"/>
      <c r="P1144" s="28"/>
      <c r="Q1144" s="32"/>
      <c r="R1144" s="39"/>
      <c r="S1144" s="28"/>
      <c r="T1144" s="28"/>
      <c r="U1144" s="28"/>
      <c r="V1144" s="21"/>
      <c r="W1144" s="28"/>
    </row>
    <row r="1145" spans="1:23" s="41" customFormat="1" x14ac:dyDescent="0.3">
      <c r="A1145" s="25"/>
      <c r="C1145" s="28"/>
      <c r="D1145" s="28"/>
      <c r="E1145" s="28"/>
      <c r="F1145" s="28"/>
      <c r="G1145" s="32"/>
      <c r="H1145" s="32"/>
      <c r="I1145" s="38"/>
      <c r="K1145" s="39"/>
      <c r="L1145" s="32"/>
      <c r="M1145" s="28"/>
      <c r="N1145" s="28"/>
      <c r="O1145" s="28"/>
      <c r="P1145" s="28"/>
      <c r="Q1145" s="32"/>
      <c r="R1145" s="39"/>
      <c r="S1145" s="28"/>
      <c r="T1145" s="28"/>
      <c r="U1145" s="28"/>
      <c r="V1145" s="21"/>
      <c r="W1145" s="28"/>
    </row>
    <row r="1146" spans="1:23" s="41" customFormat="1" x14ac:dyDescent="0.3">
      <c r="A1146" s="25"/>
      <c r="C1146" s="28"/>
      <c r="D1146" s="28"/>
      <c r="E1146" s="28"/>
      <c r="F1146" s="28"/>
      <c r="G1146" s="32"/>
      <c r="H1146" s="32"/>
      <c r="I1146" s="38"/>
      <c r="K1146" s="39"/>
      <c r="L1146" s="32"/>
      <c r="M1146" s="28"/>
      <c r="N1146" s="28"/>
      <c r="O1146" s="28"/>
      <c r="P1146" s="28"/>
      <c r="Q1146" s="32"/>
      <c r="R1146" s="39"/>
      <c r="S1146" s="28"/>
      <c r="T1146" s="28"/>
      <c r="U1146" s="28"/>
      <c r="V1146" s="21"/>
      <c r="W1146" s="28"/>
    </row>
    <row r="1147" spans="1:23" s="41" customFormat="1" x14ac:dyDescent="0.3">
      <c r="A1147" s="25"/>
      <c r="C1147" s="28"/>
      <c r="D1147" s="28"/>
      <c r="E1147" s="28"/>
      <c r="F1147" s="28"/>
      <c r="G1147" s="32"/>
      <c r="H1147" s="32"/>
      <c r="I1147" s="38"/>
      <c r="K1147" s="39"/>
      <c r="L1147" s="32"/>
      <c r="M1147" s="28"/>
      <c r="N1147" s="28"/>
      <c r="O1147" s="28"/>
      <c r="P1147" s="28"/>
      <c r="Q1147" s="32"/>
      <c r="R1147" s="39"/>
      <c r="S1147" s="28"/>
      <c r="T1147" s="32"/>
      <c r="U1147" s="28"/>
      <c r="V1147" s="21"/>
      <c r="W1147" s="28"/>
    </row>
    <row r="1148" spans="1:23" s="41" customFormat="1" x14ac:dyDescent="0.3">
      <c r="A1148" s="25"/>
      <c r="C1148" s="28"/>
      <c r="D1148" s="28"/>
      <c r="E1148" s="28"/>
      <c r="F1148" s="28"/>
      <c r="G1148" s="32"/>
      <c r="H1148" s="32"/>
      <c r="I1148" s="38"/>
      <c r="K1148" s="39"/>
      <c r="L1148" s="32"/>
      <c r="M1148" s="28"/>
      <c r="N1148" s="28"/>
      <c r="O1148" s="28"/>
      <c r="P1148" s="28"/>
      <c r="Q1148" s="32"/>
      <c r="R1148" s="39"/>
      <c r="S1148" s="28"/>
      <c r="T1148" s="28"/>
      <c r="U1148" s="28"/>
      <c r="V1148" s="21"/>
      <c r="W1148" s="28"/>
    </row>
    <row r="1149" spans="1:23" s="41" customFormat="1" x14ac:dyDescent="0.3">
      <c r="A1149" s="25"/>
      <c r="C1149" s="28"/>
      <c r="D1149" s="28"/>
      <c r="E1149" s="28"/>
      <c r="F1149" s="28"/>
      <c r="G1149" s="32"/>
      <c r="H1149" s="32"/>
      <c r="I1149" s="38"/>
      <c r="K1149" s="39"/>
      <c r="L1149" s="32"/>
      <c r="M1149" s="28"/>
      <c r="N1149" s="28"/>
      <c r="O1149" s="28"/>
      <c r="P1149" s="28"/>
      <c r="Q1149" s="32"/>
      <c r="R1149" s="28"/>
      <c r="S1149" s="28"/>
      <c r="T1149" s="28"/>
      <c r="U1149" s="28"/>
      <c r="V1149" s="21"/>
      <c r="W1149" s="28"/>
    </row>
    <row r="1150" spans="1:23" s="41" customFormat="1" x14ac:dyDescent="0.3">
      <c r="A1150" s="25"/>
      <c r="C1150" s="28"/>
      <c r="D1150" s="28"/>
      <c r="E1150" s="28"/>
      <c r="F1150" s="28"/>
      <c r="G1150" s="32"/>
      <c r="H1150" s="32"/>
      <c r="I1150" s="38"/>
      <c r="K1150" s="39"/>
      <c r="L1150" s="32"/>
      <c r="M1150" s="28"/>
      <c r="N1150" s="28"/>
      <c r="O1150" s="28"/>
      <c r="P1150" s="28"/>
      <c r="Q1150" s="32"/>
      <c r="R1150" s="39"/>
      <c r="S1150" s="28"/>
      <c r="T1150" s="28"/>
      <c r="U1150" s="28"/>
      <c r="V1150" s="21"/>
      <c r="W1150" s="28"/>
    </row>
    <row r="1151" spans="1:23" s="41" customFormat="1" x14ac:dyDescent="0.3">
      <c r="A1151" s="25"/>
      <c r="C1151" s="28"/>
      <c r="D1151" s="28"/>
      <c r="E1151" s="28"/>
      <c r="F1151" s="28"/>
      <c r="G1151" s="32"/>
      <c r="H1151" s="32"/>
      <c r="I1151" s="38"/>
      <c r="K1151" s="39"/>
      <c r="L1151" s="32"/>
      <c r="M1151" s="28"/>
      <c r="N1151" s="28"/>
      <c r="O1151" s="28"/>
      <c r="P1151" s="28"/>
      <c r="Q1151" s="32"/>
      <c r="R1151" s="39"/>
      <c r="S1151" s="28"/>
      <c r="T1151" s="32"/>
      <c r="U1151" s="28"/>
      <c r="V1151" s="21"/>
      <c r="W1151" s="28"/>
    </row>
    <row r="1152" spans="1:23" s="41" customFormat="1" x14ac:dyDescent="0.3">
      <c r="A1152" s="25"/>
      <c r="C1152" s="28"/>
      <c r="D1152" s="28"/>
      <c r="E1152" s="28"/>
      <c r="F1152" s="28"/>
      <c r="G1152" s="32"/>
      <c r="H1152" s="32"/>
      <c r="I1152" s="38"/>
      <c r="K1152" s="39"/>
      <c r="L1152" s="32"/>
      <c r="M1152" s="28"/>
      <c r="N1152" s="28"/>
      <c r="O1152" s="28"/>
      <c r="P1152" s="28"/>
      <c r="Q1152" s="32"/>
      <c r="R1152" s="39"/>
      <c r="S1152" s="28"/>
      <c r="T1152" s="32"/>
      <c r="U1152" s="28"/>
      <c r="V1152" s="21"/>
      <c r="W1152" s="28"/>
    </row>
    <row r="1153" spans="1:23" s="41" customFormat="1" x14ac:dyDescent="0.3">
      <c r="A1153" s="25"/>
      <c r="C1153" s="28"/>
      <c r="D1153" s="28"/>
      <c r="E1153" s="28"/>
      <c r="F1153" s="28"/>
      <c r="G1153" s="32"/>
      <c r="H1153" s="32"/>
      <c r="I1153" s="38"/>
      <c r="K1153" s="39"/>
      <c r="L1153" s="32"/>
      <c r="M1153" s="28"/>
      <c r="N1153" s="28"/>
      <c r="O1153" s="28"/>
      <c r="P1153" s="28"/>
      <c r="Q1153" s="32"/>
      <c r="R1153" s="39"/>
      <c r="S1153" s="28"/>
      <c r="T1153" s="32"/>
      <c r="U1153" s="28"/>
      <c r="V1153" s="21"/>
      <c r="W1153" s="28"/>
    </row>
    <row r="1154" spans="1:23" s="41" customFormat="1" x14ac:dyDescent="0.3">
      <c r="A1154" s="25"/>
      <c r="C1154" s="28"/>
      <c r="D1154" s="28"/>
      <c r="E1154" s="28"/>
      <c r="F1154" s="28"/>
      <c r="G1154" s="32"/>
      <c r="H1154" s="32"/>
      <c r="I1154" s="38"/>
      <c r="K1154" s="39"/>
      <c r="L1154" s="32"/>
      <c r="M1154" s="28"/>
      <c r="N1154" s="28"/>
      <c r="O1154" s="28"/>
      <c r="P1154" s="28"/>
      <c r="Q1154" s="32"/>
      <c r="R1154" s="39"/>
      <c r="S1154" s="28"/>
      <c r="T1154" s="32"/>
      <c r="U1154" s="28"/>
      <c r="V1154" s="21"/>
      <c r="W1154" s="28"/>
    </row>
    <row r="1155" spans="1:23" s="41" customFormat="1" x14ac:dyDescent="0.3">
      <c r="A1155" s="25"/>
      <c r="C1155" s="28"/>
      <c r="D1155" s="28"/>
      <c r="E1155" s="28"/>
      <c r="F1155" s="28"/>
      <c r="G1155" s="32"/>
      <c r="H1155" s="32"/>
      <c r="I1155" s="38"/>
      <c r="K1155" s="39"/>
      <c r="L1155" s="32"/>
      <c r="M1155" s="28"/>
      <c r="N1155" s="28"/>
      <c r="O1155" s="28"/>
      <c r="P1155" s="28"/>
      <c r="Q1155" s="32"/>
      <c r="R1155" s="39"/>
      <c r="S1155" s="28"/>
      <c r="T1155" s="32"/>
      <c r="U1155" s="28"/>
      <c r="V1155" s="21"/>
      <c r="W1155" s="28"/>
    </row>
    <row r="1156" spans="1:23" s="41" customFormat="1" x14ac:dyDescent="0.3">
      <c r="A1156" s="25"/>
      <c r="C1156" s="28"/>
      <c r="D1156" s="28"/>
      <c r="E1156" s="28"/>
      <c r="F1156" s="28"/>
      <c r="G1156" s="32"/>
      <c r="H1156" s="32"/>
      <c r="I1156" s="38"/>
      <c r="K1156" s="39"/>
      <c r="L1156" s="32"/>
      <c r="M1156" s="28"/>
      <c r="N1156" s="28"/>
      <c r="O1156" s="28"/>
      <c r="P1156" s="28"/>
      <c r="Q1156" s="32"/>
      <c r="R1156" s="39"/>
      <c r="S1156" s="28"/>
      <c r="T1156" s="32"/>
      <c r="U1156" s="28"/>
      <c r="V1156" s="21"/>
      <c r="W1156" s="28"/>
    </row>
    <row r="1157" spans="1:23" s="41" customFormat="1" x14ac:dyDescent="0.3">
      <c r="A1157" s="25"/>
      <c r="C1157" s="28"/>
      <c r="D1157" s="28"/>
      <c r="E1157" s="28"/>
      <c r="F1157" s="28"/>
      <c r="G1157" s="32"/>
      <c r="H1157" s="35"/>
      <c r="I1157" s="38"/>
      <c r="K1157" s="39"/>
      <c r="L1157" s="32"/>
      <c r="M1157" s="28"/>
      <c r="N1157" s="28"/>
      <c r="O1157" s="28"/>
      <c r="P1157" s="28"/>
      <c r="Q1157" s="32"/>
      <c r="R1157" s="39"/>
      <c r="S1157" s="28"/>
      <c r="T1157" s="32"/>
      <c r="U1157" s="28"/>
      <c r="V1157" s="21"/>
      <c r="W1157" s="28"/>
    </row>
    <row r="1158" spans="1:23" s="41" customFormat="1" x14ac:dyDescent="0.3">
      <c r="A1158" s="25"/>
      <c r="C1158" s="28"/>
      <c r="D1158" s="28"/>
      <c r="E1158" s="28"/>
      <c r="F1158" s="28"/>
      <c r="G1158" s="32"/>
      <c r="H1158" s="32"/>
      <c r="I1158" s="38"/>
      <c r="K1158" s="39"/>
      <c r="L1158" s="32"/>
      <c r="M1158" s="28"/>
      <c r="N1158" s="28"/>
      <c r="O1158" s="28"/>
      <c r="P1158" s="28"/>
      <c r="Q1158" s="32"/>
      <c r="R1158" s="39"/>
      <c r="S1158" s="28"/>
      <c r="T1158" s="28"/>
      <c r="U1158" s="28"/>
      <c r="V1158" s="21"/>
      <c r="W1158" s="28"/>
    </row>
    <row r="1159" spans="1:23" s="41" customFormat="1" x14ac:dyDescent="0.3">
      <c r="A1159" s="25"/>
      <c r="C1159" s="28"/>
      <c r="D1159" s="28"/>
      <c r="E1159" s="28"/>
      <c r="F1159" s="28"/>
      <c r="G1159" s="32"/>
      <c r="H1159" s="32"/>
      <c r="I1159" s="38"/>
      <c r="K1159" s="39"/>
      <c r="L1159" s="32"/>
      <c r="M1159" s="28"/>
      <c r="N1159" s="28"/>
      <c r="O1159" s="28"/>
      <c r="P1159" s="28"/>
      <c r="Q1159" s="32"/>
      <c r="R1159" s="39"/>
      <c r="S1159" s="28"/>
      <c r="T1159" s="28"/>
      <c r="U1159" s="28"/>
      <c r="V1159" s="21"/>
      <c r="W1159" s="28"/>
    </row>
    <row r="1160" spans="1:23" s="41" customFormat="1" x14ac:dyDescent="0.3">
      <c r="A1160" s="25"/>
      <c r="C1160" s="30"/>
      <c r="D1160" s="28"/>
      <c r="E1160" s="28"/>
      <c r="F1160" s="28"/>
      <c r="G1160" s="32"/>
      <c r="H1160" s="32"/>
      <c r="I1160" s="38"/>
      <c r="K1160" s="39"/>
      <c r="L1160" s="32"/>
      <c r="M1160" s="28"/>
      <c r="N1160" s="28"/>
      <c r="O1160" s="28"/>
      <c r="P1160" s="28"/>
      <c r="Q1160" s="32"/>
      <c r="R1160" s="39"/>
      <c r="S1160" s="28"/>
      <c r="T1160" s="28"/>
      <c r="U1160" s="28"/>
      <c r="V1160" s="21"/>
      <c r="W1160" s="28"/>
    </row>
    <row r="1161" spans="1:23" s="41" customFormat="1" x14ac:dyDescent="0.3">
      <c r="A1161" s="25"/>
      <c r="C1161" s="28"/>
      <c r="D1161" s="28"/>
      <c r="E1161" s="28"/>
      <c r="F1161" s="28"/>
      <c r="G1161" s="32"/>
      <c r="H1161" s="32"/>
      <c r="I1161" s="38"/>
      <c r="K1161" s="39"/>
      <c r="L1161" s="32"/>
      <c r="M1161" s="28"/>
      <c r="N1161" s="28"/>
      <c r="O1161" s="28"/>
      <c r="P1161" s="28"/>
      <c r="Q1161" s="32"/>
      <c r="R1161" s="39"/>
      <c r="S1161" s="28"/>
      <c r="T1161" s="28"/>
      <c r="U1161" s="28"/>
      <c r="V1161" s="21"/>
      <c r="W1161" s="28"/>
    </row>
    <row r="1162" spans="1:23" s="41" customFormat="1" x14ac:dyDescent="0.3">
      <c r="A1162" s="25"/>
      <c r="C1162" s="28"/>
      <c r="D1162" s="28"/>
      <c r="E1162" s="28"/>
      <c r="F1162" s="28"/>
      <c r="G1162" s="32"/>
      <c r="H1162" s="32"/>
      <c r="I1162" s="38"/>
      <c r="K1162" s="39"/>
      <c r="L1162" s="32"/>
      <c r="M1162" s="28"/>
      <c r="N1162" s="28"/>
      <c r="O1162" s="28"/>
      <c r="P1162" s="28"/>
      <c r="Q1162" s="32"/>
      <c r="R1162" s="39"/>
      <c r="S1162" s="28"/>
      <c r="T1162" s="28"/>
      <c r="U1162" s="28"/>
      <c r="V1162" s="21"/>
      <c r="W1162" s="28"/>
    </row>
    <row r="1163" spans="1:23" s="41" customFormat="1" x14ac:dyDescent="0.3">
      <c r="A1163" s="25"/>
      <c r="C1163" s="28"/>
      <c r="D1163" s="28"/>
      <c r="E1163" s="28"/>
      <c r="F1163" s="28"/>
      <c r="G1163" s="32"/>
      <c r="H1163" s="32"/>
      <c r="I1163" s="38"/>
      <c r="K1163" s="39"/>
      <c r="L1163" s="32"/>
      <c r="M1163" s="28"/>
      <c r="N1163" s="28"/>
      <c r="O1163" s="28"/>
      <c r="P1163" s="28"/>
      <c r="Q1163" s="32"/>
      <c r="R1163" s="39"/>
      <c r="S1163" s="28"/>
      <c r="T1163" s="28"/>
      <c r="U1163" s="28"/>
      <c r="V1163" s="21"/>
      <c r="W1163" s="28"/>
    </row>
    <row r="1164" spans="1:23" s="41" customFormat="1" x14ac:dyDescent="0.3">
      <c r="A1164" s="25"/>
      <c r="C1164" s="28"/>
      <c r="D1164" s="28"/>
      <c r="E1164" s="28"/>
      <c r="F1164" s="28"/>
      <c r="G1164" s="32"/>
      <c r="H1164" s="32"/>
      <c r="I1164" s="38"/>
      <c r="K1164" s="39"/>
      <c r="L1164" s="32"/>
      <c r="M1164" s="28"/>
      <c r="N1164" s="28"/>
      <c r="O1164" s="28"/>
      <c r="P1164" s="28"/>
      <c r="Q1164" s="32"/>
      <c r="R1164" s="39"/>
      <c r="S1164" s="28"/>
      <c r="T1164" s="28"/>
      <c r="U1164" s="28"/>
      <c r="V1164" s="21"/>
      <c r="W1164" s="28"/>
    </row>
    <row r="1165" spans="1:23" s="41" customFormat="1" x14ac:dyDescent="0.3">
      <c r="A1165" s="25"/>
      <c r="C1165" s="28"/>
      <c r="D1165" s="28"/>
      <c r="E1165" s="28"/>
      <c r="F1165" s="28"/>
      <c r="G1165" s="32"/>
      <c r="H1165" s="32"/>
      <c r="I1165" s="38"/>
      <c r="K1165" s="39"/>
      <c r="L1165" s="32"/>
      <c r="M1165" s="28"/>
      <c r="N1165" s="28"/>
      <c r="O1165" s="28"/>
      <c r="P1165" s="28"/>
      <c r="Q1165" s="32"/>
      <c r="R1165" s="39"/>
      <c r="S1165" s="28"/>
      <c r="T1165" s="28"/>
      <c r="U1165" s="28"/>
      <c r="V1165" s="21"/>
      <c r="W1165" s="28"/>
    </row>
    <row r="1166" spans="1:23" s="41" customFormat="1" x14ac:dyDescent="0.3">
      <c r="A1166" s="25"/>
      <c r="C1166" s="28"/>
      <c r="D1166" s="28"/>
      <c r="E1166" s="28"/>
      <c r="F1166" s="28"/>
      <c r="G1166" s="32"/>
      <c r="H1166" s="32"/>
      <c r="I1166" s="38"/>
      <c r="K1166" s="39"/>
      <c r="L1166" s="32"/>
      <c r="M1166" s="28"/>
      <c r="N1166" s="28"/>
      <c r="O1166" s="28"/>
      <c r="P1166" s="28"/>
      <c r="Q1166" s="32"/>
      <c r="R1166" s="39"/>
      <c r="S1166" s="28"/>
      <c r="T1166" s="32"/>
      <c r="U1166" s="28"/>
      <c r="V1166" s="21"/>
      <c r="W1166" s="28"/>
    </row>
    <row r="1167" spans="1:23" s="41" customFormat="1" x14ac:dyDescent="0.3">
      <c r="A1167" s="25"/>
      <c r="C1167" s="28"/>
      <c r="D1167" s="28"/>
      <c r="E1167" s="28"/>
      <c r="F1167" s="28"/>
      <c r="G1167" s="32"/>
      <c r="H1167" s="32"/>
      <c r="I1167" s="38"/>
      <c r="K1167" s="39"/>
      <c r="L1167" s="32"/>
      <c r="M1167" s="28"/>
      <c r="N1167" s="28"/>
      <c r="O1167" s="28"/>
      <c r="P1167" s="28"/>
      <c r="Q1167" s="32"/>
      <c r="R1167" s="39"/>
      <c r="S1167" s="28"/>
      <c r="T1167" s="32"/>
      <c r="U1167" s="28"/>
      <c r="V1167" s="21"/>
      <c r="W1167" s="28"/>
    </row>
    <row r="1168" spans="1:23" s="41" customFormat="1" x14ac:dyDescent="0.3">
      <c r="A1168" s="25"/>
      <c r="C1168" s="28"/>
      <c r="D1168" s="28"/>
      <c r="E1168" s="28"/>
      <c r="F1168" s="28"/>
      <c r="G1168" s="32"/>
      <c r="H1168" s="32"/>
      <c r="I1168" s="38"/>
      <c r="K1168" s="39"/>
      <c r="L1168" s="32"/>
      <c r="M1168" s="28"/>
      <c r="N1168" s="28"/>
      <c r="O1168" s="28"/>
      <c r="P1168" s="28"/>
      <c r="Q1168" s="32"/>
      <c r="R1168" s="39"/>
      <c r="S1168" s="28"/>
      <c r="T1168" s="32"/>
      <c r="U1168" s="28"/>
      <c r="V1168" s="21"/>
      <c r="W1168" s="28"/>
    </row>
    <row r="1169" spans="1:23" s="41" customFormat="1" x14ac:dyDescent="0.3">
      <c r="A1169" s="25"/>
      <c r="C1169" s="28"/>
      <c r="D1169" s="28"/>
      <c r="E1169" s="28"/>
      <c r="F1169" s="28"/>
      <c r="G1169" s="32"/>
      <c r="H1169" s="32"/>
      <c r="I1169" s="38"/>
      <c r="K1169" s="39"/>
      <c r="L1169" s="32"/>
      <c r="M1169" s="28"/>
      <c r="N1169" s="28"/>
      <c r="O1169" s="28"/>
      <c r="P1169" s="28"/>
      <c r="Q1169" s="32"/>
      <c r="R1169" s="28"/>
      <c r="S1169" s="28"/>
      <c r="T1169" s="32"/>
      <c r="U1169" s="28"/>
      <c r="V1169" s="21"/>
      <c r="W1169" s="28"/>
    </row>
    <row r="1170" spans="1:23" s="41" customFormat="1" x14ac:dyDescent="0.3">
      <c r="A1170" s="25"/>
      <c r="C1170" s="28"/>
      <c r="D1170" s="28"/>
      <c r="E1170" s="28"/>
      <c r="F1170" s="28"/>
      <c r="G1170" s="32"/>
      <c r="H1170" s="36"/>
      <c r="I1170" s="38"/>
      <c r="K1170" s="39"/>
      <c r="L1170" s="32"/>
      <c r="M1170" s="28"/>
      <c r="N1170" s="28"/>
      <c r="O1170" s="28"/>
      <c r="P1170" s="28"/>
      <c r="Q1170" s="32"/>
      <c r="R1170" s="39"/>
      <c r="S1170" s="28"/>
      <c r="T1170" s="32"/>
      <c r="U1170" s="28"/>
      <c r="V1170" s="21"/>
      <c r="W1170" s="28"/>
    </row>
    <row r="1171" spans="1:23" s="41" customFormat="1" x14ac:dyDescent="0.3">
      <c r="A1171" s="25"/>
      <c r="C1171" s="28"/>
      <c r="D1171" s="28"/>
      <c r="E1171" s="28"/>
      <c r="F1171" s="28"/>
      <c r="G1171" s="32"/>
      <c r="H1171" s="32"/>
      <c r="I1171" s="38"/>
      <c r="K1171" s="39"/>
      <c r="L1171" s="32"/>
      <c r="M1171" s="28"/>
      <c r="N1171" s="28"/>
      <c r="O1171" s="28"/>
      <c r="P1171" s="28"/>
      <c r="Q1171" s="32"/>
      <c r="R1171" s="39"/>
      <c r="S1171" s="28"/>
      <c r="T1171" s="28"/>
      <c r="U1171" s="28"/>
      <c r="V1171" s="21"/>
      <c r="W1171" s="28"/>
    </row>
    <row r="1172" spans="1:23" s="41" customFormat="1" x14ac:dyDescent="0.3">
      <c r="A1172" s="25"/>
      <c r="C1172" s="28"/>
      <c r="D1172" s="28"/>
      <c r="E1172" s="28"/>
      <c r="F1172" s="28"/>
      <c r="G1172" s="32"/>
      <c r="H1172" s="32"/>
      <c r="I1172" s="38"/>
      <c r="K1172" s="39"/>
      <c r="L1172" s="32"/>
      <c r="M1172" s="28"/>
      <c r="N1172" s="28"/>
      <c r="O1172" s="28"/>
      <c r="P1172" s="28"/>
      <c r="Q1172" s="32"/>
      <c r="R1172" s="39"/>
      <c r="S1172" s="28"/>
      <c r="T1172" s="28"/>
      <c r="U1172" s="28"/>
      <c r="V1172" s="21"/>
      <c r="W1172" s="28"/>
    </row>
    <row r="1173" spans="1:23" s="41" customFormat="1" x14ac:dyDescent="0.3">
      <c r="A1173" s="25"/>
      <c r="C1173" s="28"/>
      <c r="D1173" s="28"/>
      <c r="E1173" s="28"/>
      <c r="F1173" s="28"/>
      <c r="G1173" s="32"/>
      <c r="H1173" s="32"/>
      <c r="I1173" s="38"/>
      <c r="K1173" s="39"/>
      <c r="L1173" s="32"/>
      <c r="M1173" s="28"/>
      <c r="N1173" s="28"/>
      <c r="O1173" s="28"/>
      <c r="P1173" s="28"/>
      <c r="Q1173" s="32"/>
      <c r="R1173" s="39"/>
      <c r="S1173" s="28"/>
      <c r="T1173" s="28"/>
      <c r="U1173" s="28"/>
      <c r="V1173" s="21"/>
      <c r="W1173" s="28"/>
    </row>
    <row r="1174" spans="1:23" s="41" customFormat="1" x14ac:dyDescent="0.3">
      <c r="A1174" s="25"/>
      <c r="C1174" s="28"/>
      <c r="D1174" s="28"/>
      <c r="E1174" s="28"/>
      <c r="F1174" s="28"/>
      <c r="G1174" s="32"/>
      <c r="H1174" s="32"/>
      <c r="I1174" s="38"/>
      <c r="K1174" s="39"/>
      <c r="L1174" s="32"/>
      <c r="M1174" s="28"/>
      <c r="N1174" s="28"/>
      <c r="O1174" s="28"/>
      <c r="P1174" s="28"/>
      <c r="Q1174" s="32"/>
      <c r="R1174" s="39"/>
      <c r="S1174" s="28"/>
      <c r="T1174" s="28"/>
      <c r="U1174" s="28"/>
      <c r="V1174" s="21"/>
      <c r="W1174" s="28"/>
    </row>
    <row r="1175" spans="1:23" s="41" customFormat="1" x14ac:dyDescent="0.3">
      <c r="A1175" s="25"/>
      <c r="C1175" s="28"/>
      <c r="D1175" s="28"/>
      <c r="E1175" s="28"/>
      <c r="F1175" s="28"/>
      <c r="G1175" s="32"/>
      <c r="H1175" s="32"/>
      <c r="I1175" s="38"/>
      <c r="K1175" s="39"/>
      <c r="L1175" s="32"/>
      <c r="M1175" s="28"/>
      <c r="N1175" s="28"/>
      <c r="O1175" s="28"/>
      <c r="P1175" s="28"/>
      <c r="Q1175" s="32"/>
      <c r="R1175" s="39"/>
      <c r="S1175" s="28"/>
      <c r="T1175" s="32"/>
      <c r="U1175" s="28"/>
      <c r="V1175" s="21"/>
      <c r="W1175" s="28"/>
    </row>
    <row r="1176" spans="1:23" s="41" customFormat="1" x14ac:dyDescent="0.3">
      <c r="A1176" s="25"/>
      <c r="C1176" s="28"/>
      <c r="D1176" s="28"/>
      <c r="E1176" s="28"/>
      <c r="F1176" s="28"/>
      <c r="G1176" s="32"/>
      <c r="H1176" s="32"/>
      <c r="I1176" s="38"/>
      <c r="K1176" s="39"/>
      <c r="L1176" s="32"/>
      <c r="M1176" s="28"/>
      <c r="N1176" s="28"/>
      <c r="O1176" s="28"/>
      <c r="P1176" s="28"/>
      <c r="Q1176" s="32"/>
      <c r="R1176" s="39"/>
      <c r="S1176" s="28"/>
      <c r="T1176" s="32"/>
      <c r="U1176" s="28"/>
      <c r="V1176" s="21"/>
      <c r="W1176" s="28"/>
    </row>
    <row r="1177" spans="1:23" s="41" customFormat="1" x14ac:dyDescent="0.3">
      <c r="A1177" s="25"/>
      <c r="C1177" s="28"/>
      <c r="D1177" s="28"/>
      <c r="E1177" s="28"/>
      <c r="F1177" s="28"/>
      <c r="G1177" s="32"/>
      <c r="H1177" s="32"/>
      <c r="I1177" s="38"/>
      <c r="K1177" s="39"/>
      <c r="L1177" s="32"/>
      <c r="M1177" s="28"/>
      <c r="N1177" s="28"/>
      <c r="O1177" s="28"/>
      <c r="P1177" s="28"/>
      <c r="Q1177" s="32"/>
      <c r="R1177" s="39"/>
      <c r="S1177" s="28"/>
      <c r="T1177" s="32"/>
      <c r="U1177" s="28"/>
      <c r="V1177" s="21"/>
      <c r="W1177" s="28"/>
    </row>
    <row r="1178" spans="1:23" s="41" customFormat="1" x14ac:dyDescent="0.3">
      <c r="A1178" s="25"/>
      <c r="C1178" s="28"/>
      <c r="D1178" s="28"/>
      <c r="E1178" s="28"/>
      <c r="F1178" s="28"/>
      <c r="G1178" s="32"/>
      <c r="H1178" s="35"/>
      <c r="I1178" s="38"/>
      <c r="K1178" s="39"/>
      <c r="L1178" s="32"/>
      <c r="M1178" s="28"/>
      <c r="N1178" s="28"/>
      <c r="O1178" s="28"/>
      <c r="P1178" s="28"/>
      <c r="Q1178" s="32"/>
      <c r="R1178" s="39"/>
      <c r="S1178" s="28"/>
      <c r="T1178" s="32"/>
      <c r="U1178" s="28"/>
      <c r="V1178" s="21"/>
      <c r="W1178" s="28"/>
    </row>
    <row r="1179" spans="1:23" s="41" customFormat="1" x14ac:dyDescent="0.3">
      <c r="A1179" s="25"/>
      <c r="C1179" s="28"/>
      <c r="D1179" s="28"/>
      <c r="E1179" s="31"/>
      <c r="F1179" s="28"/>
      <c r="G1179" s="32"/>
      <c r="H1179" s="32"/>
      <c r="I1179" s="38"/>
      <c r="K1179" s="39"/>
      <c r="L1179" s="32"/>
      <c r="M1179" s="28"/>
      <c r="N1179" s="28"/>
      <c r="O1179" s="28"/>
      <c r="P1179" s="28"/>
      <c r="Q1179" s="32"/>
      <c r="R1179" s="39"/>
      <c r="S1179" s="28"/>
      <c r="T1179" s="32"/>
      <c r="U1179" s="28"/>
      <c r="V1179" s="21"/>
      <c r="W1179" s="28"/>
    </row>
    <row r="1180" spans="1:23" s="41" customFormat="1" x14ac:dyDescent="0.3">
      <c r="A1180" s="25"/>
      <c r="C1180" s="28"/>
      <c r="D1180" s="28"/>
      <c r="E1180" s="28"/>
      <c r="F1180" s="28"/>
      <c r="G1180" s="32"/>
      <c r="H1180" s="32"/>
      <c r="I1180" s="38"/>
      <c r="K1180" s="39"/>
      <c r="L1180" s="32"/>
      <c r="M1180" s="28"/>
      <c r="N1180" s="28"/>
      <c r="O1180" s="28"/>
      <c r="P1180" s="28"/>
      <c r="Q1180" s="32"/>
      <c r="R1180" s="39"/>
      <c r="S1180" s="28"/>
      <c r="T1180" s="32"/>
      <c r="U1180" s="28"/>
      <c r="V1180" s="21"/>
      <c r="W1180" s="28"/>
    </row>
    <row r="1181" spans="1:23" s="41" customFormat="1" x14ac:dyDescent="0.3">
      <c r="A1181" s="25"/>
      <c r="C1181" s="28"/>
      <c r="D1181" s="28"/>
      <c r="E1181" s="28"/>
      <c r="F1181" s="28"/>
      <c r="G1181" s="32"/>
      <c r="H1181" s="32"/>
      <c r="I1181" s="38"/>
      <c r="K1181" s="39"/>
      <c r="L1181" s="32"/>
      <c r="M1181" s="28"/>
      <c r="N1181" s="28"/>
      <c r="O1181" s="28"/>
      <c r="P1181" s="28"/>
      <c r="Q1181" s="32"/>
      <c r="R1181" s="39"/>
      <c r="S1181" s="28"/>
      <c r="T1181" s="32"/>
      <c r="U1181" s="28"/>
      <c r="V1181" s="21"/>
      <c r="W1181" s="28"/>
    </row>
    <row r="1182" spans="1:23" s="41" customFormat="1" x14ac:dyDescent="0.3">
      <c r="A1182" s="25"/>
      <c r="C1182" s="28"/>
      <c r="D1182" s="28"/>
      <c r="E1182" s="28"/>
      <c r="F1182" s="28"/>
      <c r="G1182" s="32"/>
      <c r="H1182" s="32"/>
      <c r="I1182" s="38"/>
      <c r="K1182" s="39"/>
      <c r="L1182" s="32"/>
      <c r="M1182" s="28"/>
      <c r="N1182" s="28"/>
      <c r="O1182" s="28"/>
      <c r="P1182" s="28"/>
      <c r="Q1182" s="32"/>
      <c r="R1182" s="39"/>
      <c r="S1182" s="28"/>
      <c r="T1182" s="32"/>
      <c r="U1182" s="28"/>
      <c r="V1182" s="21"/>
      <c r="W1182" s="28"/>
    </row>
    <row r="1183" spans="1:23" s="41" customFormat="1" x14ac:dyDescent="0.3">
      <c r="A1183" s="25"/>
      <c r="C1183" s="28"/>
      <c r="D1183" s="28"/>
      <c r="E1183" s="28"/>
      <c r="F1183" s="28"/>
      <c r="G1183" s="32"/>
      <c r="H1183" s="32"/>
      <c r="I1183" s="38"/>
      <c r="K1183" s="39"/>
      <c r="L1183" s="32"/>
      <c r="M1183" s="28"/>
      <c r="N1183" s="28"/>
      <c r="O1183" s="28"/>
      <c r="P1183" s="28"/>
      <c r="Q1183" s="32"/>
      <c r="R1183" s="39"/>
      <c r="S1183" s="28"/>
      <c r="T1183" s="28"/>
      <c r="U1183" s="28"/>
      <c r="V1183" s="21"/>
      <c r="W1183" s="28"/>
    </row>
    <row r="1184" spans="1:23" s="41" customFormat="1" x14ac:dyDescent="0.3">
      <c r="A1184" s="25"/>
      <c r="C1184" s="28"/>
      <c r="D1184" s="28"/>
      <c r="E1184" s="28"/>
      <c r="F1184" s="28"/>
      <c r="G1184" s="32"/>
      <c r="H1184" s="32"/>
      <c r="I1184" s="38"/>
      <c r="K1184" s="39"/>
      <c r="L1184" s="32"/>
      <c r="M1184" s="28"/>
      <c r="N1184" s="28"/>
      <c r="O1184" s="28"/>
      <c r="P1184" s="28"/>
      <c r="Q1184" s="32"/>
      <c r="R1184" s="39"/>
      <c r="S1184" s="28"/>
      <c r="T1184" s="28"/>
      <c r="U1184" s="28"/>
      <c r="V1184" s="21"/>
      <c r="W1184" s="28"/>
    </row>
    <row r="1185" spans="1:23" s="41" customFormat="1" x14ac:dyDescent="0.3">
      <c r="A1185" s="25"/>
      <c r="C1185" s="28"/>
      <c r="D1185" s="28"/>
      <c r="E1185" s="28"/>
      <c r="F1185" s="28"/>
      <c r="G1185" s="32"/>
      <c r="H1185" s="32"/>
      <c r="I1185" s="38"/>
      <c r="K1185" s="39"/>
      <c r="L1185" s="32"/>
      <c r="M1185" s="28"/>
      <c r="N1185" s="28"/>
      <c r="O1185" s="28"/>
      <c r="P1185" s="28"/>
      <c r="Q1185" s="32"/>
      <c r="R1185" s="39"/>
      <c r="S1185" s="28"/>
      <c r="T1185" s="28"/>
      <c r="U1185" s="28"/>
      <c r="V1185" s="21"/>
      <c r="W1185" s="28"/>
    </row>
    <row r="1186" spans="1:23" s="41" customFormat="1" x14ac:dyDescent="0.3">
      <c r="A1186" s="25"/>
      <c r="C1186" s="28"/>
      <c r="D1186" s="28"/>
      <c r="E1186" s="28"/>
      <c r="F1186" s="28"/>
      <c r="G1186" s="32"/>
      <c r="H1186" s="32"/>
      <c r="I1186" s="38"/>
      <c r="K1186" s="39"/>
      <c r="L1186" s="32"/>
      <c r="M1186" s="28"/>
      <c r="N1186" s="28"/>
      <c r="O1186" s="28"/>
      <c r="P1186" s="28"/>
      <c r="Q1186" s="32"/>
      <c r="R1186" s="39"/>
      <c r="S1186" s="28"/>
      <c r="T1186" s="32"/>
      <c r="U1186" s="28"/>
      <c r="V1186" s="21"/>
      <c r="W1186" s="28"/>
    </row>
    <row r="1187" spans="1:23" s="41" customFormat="1" x14ac:dyDescent="0.3">
      <c r="A1187" s="25"/>
      <c r="C1187" s="28"/>
      <c r="D1187" s="28"/>
      <c r="E1187" s="28"/>
      <c r="F1187" s="28"/>
      <c r="G1187" s="32"/>
      <c r="H1187" s="35"/>
      <c r="I1187" s="38"/>
      <c r="K1187" s="39"/>
      <c r="L1187" s="32"/>
      <c r="M1187" s="28"/>
      <c r="N1187" s="28"/>
      <c r="O1187" s="28"/>
      <c r="P1187" s="28"/>
      <c r="Q1187" s="32"/>
      <c r="R1187" s="39"/>
      <c r="S1187" s="28"/>
      <c r="T1187" s="32"/>
      <c r="U1187" s="28"/>
      <c r="V1187" s="21"/>
      <c r="W1187" s="28"/>
    </row>
    <row r="1188" spans="1:23" s="41" customFormat="1" x14ac:dyDescent="0.3">
      <c r="A1188" s="25"/>
      <c r="C1188" s="28"/>
      <c r="D1188" s="28"/>
      <c r="E1188" s="28"/>
      <c r="F1188" s="28"/>
      <c r="G1188" s="32"/>
      <c r="H1188" s="32"/>
      <c r="I1188" s="38"/>
      <c r="K1188" s="39"/>
      <c r="L1188" s="32"/>
      <c r="M1188" s="28"/>
      <c r="N1188" s="28"/>
      <c r="O1188" s="28"/>
      <c r="P1188" s="28"/>
      <c r="Q1188" s="32"/>
      <c r="R1188" s="39"/>
      <c r="S1188" s="28"/>
      <c r="T1188" s="32"/>
      <c r="U1188" s="28"/>
      <c r="V1188" s="21"/>
      <c r="W1188" s="28"/>
    </row>
    <row r="1189" spans="1:23" s="41" customFormat="1" x14ac:dyDescent="0.3">
      <c r="A1189" s="25"/>
      <c r="C1189" s="28"/>
      <c r="D1189" s="28"/>
      <c r="E1189" s="28"/>
      <c r="F1189" s="28"/>
      <c r="G1189" s="32"/>
      <c r="H1189" s="32"/>
      <c r="I1189" s="38"/>
      <c r="K1189" s="39"/>
      <c r="L1189" s="32"/>
      <c r="M1189" s="28"/>
      <c r="N1189" s="28"/>
      <c r="O1189" s="28"/>
      <c r="P1189" s="28"/>
      <c r="Q1189" s="32"/>
      <c r="R1189" s="39"/>
      <c r="S1189" s="28"/>
      <c r="T1189" s="28"/>
      <c r="U1189" s="28"/>
      <c r="V1189" s="21"/>
      <c r="W1189" s="28"/>
    </row>
    <row r="1190" spans="1:23" s="41" customFormat="1" x14ac:dyDescent="0.3">
      <c r="A1190" s="25"/>
      <c r="C1190" s="28"/>
      <c r="D1190" s="28"/>
      <c r="E1190" s="28"/>
      <c r="F1190" s="28"/>
      <c r="G1190" s="32"/>
      <c r="H1190" s="32"/>
      <c r="I1190" s="38"/>
      <c r="K1190" s="39"/>
      <c r="L1190" s="32"/>
      <c r="M1190" s="28"/>
      <c r="N1190" s="28"/>
      <c r="O1190" s="28"/>
      <c r="P1190" s="28"/>
      <c r="Q1190" s="32"/>
      <c r="R1190" s="39"/>
      <c r="S1190" s="28"/>
      <c r="T1190" s="32"/>
      <c r="U1190" s="28"/>
      <c r="V1190" s="21"/>
      <c r="W1190" s="28"/>
    </row>
    <row r="1191" spans="1:23" s="41" customFormat="1" x14ac:dyDescent="0.3">
      <c r="A1191" s="25"/>
      <c r="C1191" s="28"/>
      <c r="D1191" s="28"/>
      <c r="E1191" s="28"/>
      <c r="F1191" s="28"/>
      <c r="G1191" s="32"/>
      <c r="H1191" s="32"/>
      <c r="I1191" s="38"/>
      <c r="K1191" s="39"/>
      <c r="L1191" s="32"/>
      <c r="M1191" s="28"/>
      <c r="N1191" s="28"/>
      <c r="O1191" s="28"/>
      <c r="P1191" s="28"/>
      <c r="Q1191" s="32"/>
      <c r="R1191" s="39"/>
      <c r="S1191" s="28"/>
      <c r="T1191" s="32"/>
      <c r="U1191" s="28"/>
      <c r="V1191" s="21"/>
      <c r="W1191" s="28"/>
    </row>
    <row r="1192" spans="1:23" s="41" customFormat="1" x14ac:dyDescent="0.3">
      <c r="A1192" s="25"/>
      <c r="C1192" s="28"/>
      <c r="D1192" s="28"/>
      <c r="E1192" s="28"/>
      <c r="F1192" s="28"/>
      <c r="G1192" s="32"/>
      <c r="H1192" s="32"/>
      <c r="I1192" s="38"/>
      <c r="K1192" s="39"/>
      <c r="L1192" s="32"/>
      <c r="M1192" s="28"/>
      <c r="N1192" s="28"/>
      <c r="O1192" s="28"/>
      <c r="P1192" s="28"/>
      <c r="Q1192" s="32"/>
      <c r="R1192" s="39"/>
      <c r="S1192" s="28"/>
      <c r="T1192" s="32"/>
      <c r="U1192" s="28"/>
      <c r="V1192" s="21"/>
      <c r="W1192" s="28"/>
    </row>
    <row r="1193" spans="1:23" s="41" customFormat="1" x14ac:dyDescent="0.3">
      <c r="A1193" s="25"/>
      <c r="C1193" s="30"/>
      <c r="D1193" s="28"/>
      <c r="E1193" s="28"/>
      <c r="F1193" s="28"/>
      <c r="G1193" s="33"/>
      <c r="H1193" s="32"/>
      <c r="I1193" s="38"/>
      <c r="K1193" s="39"/>
      <c r="L1193" s="32"/>
      <c r="M1193" s="28"/>
      <c r="N1193" s="28"/>
      <c r="O1193" s="28"/>
      <c r="P1193" s="28"/>
      <c r="Q1193" s="32"/>
      <c r="R1193" s="39"/>
      <c r="S1193" s="28"/>
      <c r="T1193" s="32"/>
      <c r="U1193" s="28"/>
      <c r="V1193" s="21"/>
      <c r="W1193" s="28"/>
    </row>
    <row r="1194" spans="1:23" s="41" customFormat="1" x14ac:dyDescent="0.3">
      <c r="A1194" s="25"/>
      <c r="C1194" s="28"/>
      <c r="D1194" s="28"/>
      <c r="E1194" s="28"/>
      <c r="F1194" s="28"/>
      <c r="G1194" s="32"/>
      <c r="H1194" s="32"/>
      <c r="I1194" s="38"/>
      <c r="K1194" s="39"/>
      <c r="L1194" s="32"/>
      <c r="M1194" s="28"/>
      <c r="N1194" s="28"/>
      <c r="O1194" s="28"/>
      <c r="P1194" s="28"/>
      <c r="Q1194" s="32"/>
      <c r="R1194" s="39"/>
      <c r="S1194" s="28"/>
      <c r="T1194" s="32"/>
      <c r="U1194" s="28"/>
      <c r="V1194" s="21"/>
      <c r="W1194" s="28"/>
    </row>
    <row r="1195" spans="1:23" s="41" customFormat="1" x14ac:dyDescent="0.3">
      <c r="A1195" s="25"/>
      <c r="C1195" s="28"/>
      <c r="D1195" s="28"/>
      <c r="E1195" s="28"/>
      <c r="F1195" s="28"/>
      <c r="G1195" s="32"/>
      <c r="H1195" s="32"/>
      <c r="I1195" s="38"/>
      <c r="K1195" s="39"/>
      <c r="L1195" s="32"/>
      <c r="M1195" s="28"/>
      <c r="N1195" s="28"/>
      <c r="O1195" s="28"/>
      <c r="P1195" s="28"/>
      <c r="Q1195" s="32"/>
      <c r="R1195" s="39"/>
      <c r="S1195" s="28"/>
      <c r="T1195" s="28"/>
      <c r="U1195" s="28"/>
      <c r="V1195" s="21"/>
      <c r="W1195" s="28"/>
    </row>
    <row r="1196" spans="1:23" s="41" customFormat="1" x14ac:dyDescent="0.3">
      <c r="A1196" s="25"/>
      <c r="C1196" s="28"/>
      <c r="D1196" s="28"/>
      <c r="E1196" s="28"/>
      <c r="F1196" s="28"/>
      <c r="G1196" s="32"/>
      <c r="H1196" s="32"/>
      <c r="I1196" s="38"/>
      <c r="K1196" s="39"/>
      <c r="L1196" s="32"/>
      <c r="M1196" s="28"/>
      <c r="N1196" s="28"/>
      <c r="O1196" s="28"/>
      <c r="P1196" s="28"/>
      <c r="Q1196" s="32"/>
      <c r="R1196" s="39"/>
      <c r="S1196" s="28"/>
      <c r="T1196" s="28"/>
      <c r="U1196" s="28"/>
      <c r="V1196" s="21"/>
      <c r="W1196" s="28"/>
    </row>
    <row r="1197" spans="1:23" s="41" customFormat="1" x14ac:dyDescent="0.3">
      <c r="A1197" s="25"/>
      <c r="C1197" s="28"/>
      <c r="D1197" s="28"/>
      <c r="E1197" s="28"/>
      <c r="F1197" s="28"/>
      <c r="G1197" s="32"/>
      <c r="H1197" s="32"/>
      <c r="I1197" s="38"/>
      <c r="K1197" s="39"/>
      <c r="L1197" s="32"/>
      <c r="M1197" s="28"/>
      <c r="N1197" s="28"/>
      <c r="O1197" s="28"/>
      <c r="P1197" s="28"/>
      <c r="Q1197" s="32"/>
      <c r="R1197" s="39"/>
      <c r="S1197" s="28"/>
      <c r="T1197" s="28"/>
      <c r="U1197" s="28"/>
      <c r="V1197" s="21"/>
      <c r="W1197" s="28"/>
    </row>
    <row r="1198" spans="1:23" s="41" customFormat="1" x14ac:dyDescent="0.3">
      <c r="A1198" s="25"/>
      <c r="C1198" s="28"/>
      <c r="D1198" s="28"/>
      <c r="E1198" s="28"/>
      <c r="F1198" s="28"/>
      <c r="G1198" s="32"/>
      <c r="H1198" s="32"/>
      <c r="I1198" s="38"/>
      <c r="K1198" s="39"/>
      <c r="L1198" s="32"/>
      <c r="M1198" s="28"/>
      <c r="N1198" s="28"/>
      <c r="O1198" s="28"/>
      <c r="P1198" s="28"/>
      <c r="Q1198" s="32"/>
      <c r="R1198" s="39"/>
      <c r="S1198" s="28"/>
      <c r="T1198" s="32"/>
      <c r="U1198" s="28"/>
      <c r="V1198" s="21"/>
      <c r="W1198" s="28"/>
    </row>
    <row r="1199" spans="1:23" s="41" customFormat="1" x14ac:dyDescent="0.3">
      <c r="A1199" s="25"/>
      <c r="C1199" s="28"/>
      <c r="D1199" s="28"/>
      <c r="E1199" s="28"/>
      <c r="F1199" s="28"/>
      <c r="G1199" s="32"/>
      <c r="H1199" s="32"/>
      <c r="I1199" s="38"/>
      <c r="K1199" s="39"/>
      <c r="L1199" s="32"/>
      <c r="M1199" s="28"/>
      <c r="N1199" s="28"/>
      <c r="O1199" s="28"/>
      <c r="P1199" s="28"/>
      <c r="Q1199" s="32"/>
      <c r="R1199" s="39"/>
      <c r="S1199" s="28"/>
      <c r="T1199" s="32"/>
      <c r="U1199" s="28"/>
      <c r="V1199" s="21"/>
      <c r="W1199" s="28"/>
    </row>
    <row r="1200" spans="1:23" s="41" customFormat="1" x14ac:dyDescent="0.3">
      <c r="A1200" s="25"/>
      <c r="C1200" s="28"/>
      <c r="D1200" s="28"/>
      <c r="E1200" s="28"/>
      <c r="F1200" s="28"/>
      <c r="G1200" s="32"/>
      <c r="H1200" s="32"/>
      <c r="I1200" s="38"/>
      <c r="K1200" s="39"/>
      <c r="L1200" s="32"/>
      <c r="M1200" s="28"/>
      <c r="N1200" s="28"/>
      <c r="O1200" s="28"/>
      <c r="P1200" s="28"/>
      <c r="Q1200" s="32"/>
      <c r="R1200" s="39"/>
      <c r="S1200" s="28"/>
      <c r="T1200" s="32"/>
      <c r="U1200" s="28"/>
      <c r="V1200" s="21"/>
      <c r="W1200" s="28"/>
    </row>
    <row r="1201" spans="1:23" s="41" customFormat="1" x14ac:dyDescent="0.3">
      <c r="A1201" s="25"/>
      <c r="C1201" s="28"/>
      <c r="D1201" s="28"/>
      <c r="E1201" s="28"/>
      <c r="F1201" s="28"/>
      <c r="G1201" s="32"/>
      <c r="H1201" s="32"/>
      <c r="I1201" s="38"/>
      <c r="K1201" s="39"/>
      <c r="L1201" s="32"/>
      <c r="M1201" s="28"/>
      <c r="N1201" s="28"/>
      <c r="O1201" s="28"/>
      <c r="P1201" s="28"/>
      <c r="Q1201" s="32"/>
      <c r="R1201" s="39"/>
      <c r="S1201" s="28"/>
      <c r="T1201" s="32"/>
      <c r="U1201" s="28"/>
      <c r="V1201" s="21"/>
      <c r="W1201" s="28"/>
    </row>
    <row r="1202" spans="1:23" s="41" customFormat="1" x14ac:dyDescent="0.3">
      <c r="A1202" s="25"/>
      <c r="C1202" s="28"/>
      <c r="D1202" s="28"/>
      <c r="E1202" s="28"/>
      <c r="F1202" s="28"/>
      <c r="G1202" s="32"/>
      <c r="H1202" s="32"/>
      <c r="I1202" s="38"/>
      <c r="K1202" s="39"/>
      <c r="L1202" s="32"/>
      <c r="M1202" s="28"/>
      <c r="N1202" s="28"/>
      <c r="O1202" s="28"/>
      <c r="P1202" s="28"/>
      <c r="Q1202" s="32"/>
      <c r="R1202" s="39"/>
      <c r="S1202" s="28"/>
      <c r="T1202" s="28"/>
      <c r="U1202" s="28"/>
      <c r="V1202" s="21"/>
      <c r="W1202" s="28"/>
    </row>
    <row r="1203" spans="1:23" s="41" customFormat="1" x14ac:dyDescent="0.3">
      <c r="A1203" s="25"/>
      <c r="C1203" s="28"/>
      <c r="D1203" s="28"/>
      <c r="E1203" s="28"/>
      <c r="F1203" s="28"/>
      <c r="G1203" s="32"/>
      <c r="H1203" s="32"/>
      <c r="I1203" s="38"/>
      <c r="K1203" s="39"/>
      <c r="L1203" s="32"/>
      <c r="M1203" s="28"/>
      <c r="N1203" s="28"/>
      <c r="O1203" s="28"/>
      <c r="P1203" s="28"/>
      <c r="Q1203" s="32"/>
      <c r="R1203" s="39"/>
      <c r="S1203" s="28"/>
      <c r="T1203" s="28"/>
      <c r="U1203" s="28"/>
      <c r="V1203" s="21"/>
      <c r="W1203" s="28"/>
    </row>
    <row r="1204" spans="1:23" s="41" customFormat="1" x14ac:dyDescent="0.3">
      <c r="A1204" s="25"/>
      <c r="C1204" s="28"/>
      <c r="D1204" s="28"/>
      <c r="E1204" s="28"/>
      <c r="F1204" s="28"/>
      <c r="G1204" s="32"/>
      <c r="H1204" s="32"/>
      <c r="I1204" s="38"/>
      <c r="K1204" s="39"/>
      <c r="L1204" s="32"/>
      <c r="M1204" s="28"/>
      <c r="N1204" s="28"/>
      <c r="O1204" s="28"/>
      <c r="P1204" s="28"/>
      <c r="Q1204" s="32"/>
      <c r="R1204" s="39"/>
      <c r="S1204" s="28"/>
      <c r="T1204" s="28"/>
      <c r="U1204" s="28"/>
      <c r="V1204" s="21"/>
      <c r="W1204" s="28"/>
    </row>
    <row r="1205" spans="1:23" s="41" customFormat="1" x14ac:dyDescent="0.3">
      <c r="A1205" s="25"/>
      <c r="C1205" s="28"/>
      <c r="D1205" s="28"/>
      <c r="E1205" s="28"/>
      <c r="F1205" s="28"/>
      <c r="G1205" s="32"/>
      <c r="H1205" s="32"/>
      <c r="I1205" s="38"/>
      <c r="K1205" s="39"/>
      <c r="L1205" s="32"/>
      <c r="M1205" s="28"/>
      <c r="N1205" s="28"/>
      <c r="O1205" s="28"/>
      <c r="P1205" s="28"/>
      <c r="Q1205" s="32"/>
      <c r="R1205" s="28"/>
      <c r="S1205" s="28"/>
      <c r="T1205" s="32"/>
      <c r="U1205" s="28"/>
      <c r="V1205" s="21"/>
      <c r="W1205" s="28"/>
    </row>
    <row r="1206" spans="1:23" s="41" customFormat="1" x14ac:dyDescent="0.3">
      <c r="A1206" s="25"/>
      <c r="C1206" s="28"/>
      <c r="D1206" s="28"/>
      <c r="E1206" s="28"/>
      <c r="F1206" s="28"/>
      <c r="G1206" s="32"/>
      <c r="H1206" s="32"/>
      <c r="I1206" s="38"/>
      <c r="K1206" s="39"/>
      <c r="L1206" s="32"/>
      <c r="M1206" s="28"/>
      <c r="N1206" s="28"/>
      <c r="O1206" s="28"/>
      <c r="P1206" s="28"/>
      <c r="Q1206" s="32"/>
      <c r="R1206" s="39"/>
      <c r="S1206" s="28"/>
      <c r="T1206" s="32"/>
      <c r="U1206" s="28"/>
      <c r="V1206" s="21"/>
      <c r="W1206" s="28"/>
    </row>
    <row r="1207" spans="1:23" s="41" customFormat="1" x14ac:dyDescent="0.3">
      <c r="A1207" s="25"/>
      <c r="C1207" s="28"/>
      <c r="D1207" s="28"/>
      <c r="E1207" s="28"/>
      <c r="F1207" s="28"/>
      <c r="G1207" s="32"/>
      <c r="H1207" s="32"/>
      <c r="I1207" s="38"/>
      <c r="K1207" s="39"/>
      <c r="L1207" s="32"/>
      <c r="M1207" s="28"/>
      <c r="N1207" s="28"/>
      <c r="O1207" s="28"/>
      <c r="P1207" s="28"/>
      <c r="Q1207" s="32"/>
      <c r="R1207" s="39"/>
      <c r="S1207" s="28"/>
      <c r="T1207" s="28"/>
      <c r="U1207" s="28"/>
      <c r="V1207" s="21"/>
      <c r="W1207" s="28"/>
    </row>
    <row r="1208" spans="1:23" s="41" customFormat="1" x14ac:dyDescent="0.3">
      <c r="A1208" s="25"/>
      <c r="C1208" s="28"/>
      <c r="D1208" s="28"/>
      <c r="E1208" s="28"/>
      <c r="F1208" s="28"/>
      <c r="G1208" s="32"/>
      <c r="H1208" s="32"/>
      <c r="I1208" s="38"/>
      <c r="K1208" s="39"/>
      <c r="L1208" s="32"/>
      <c r="M1208" s="28"/>
      <c r="N1208" s="28"/>
      <c r="O1208" s="28"/>
      <c r="P1208" s="28"/>
      <c r="Q1208" s="32"/>
      <c r="R1208" s="39"/>
      <c r="S1208" s="28"/>
      <c r="T1208" s="28"/>
      <c r="U1208" s="28"/>
      <c r="V1208" s="21"/>
      <c r="W1208" s="28"/>
    </row>
    <row r="1209" spans="1:23" s="41" customFormat="1" x14ac:dyDescent="0.3">
      <c r="A1209" s="25"/>
      <c r="C1209" s="28"/>
      <c r="D1209" s="28"/>
      <c r="E1209" s="28"/>
      <c r="F1209" s="28"/>
      <c r="G1209" s="32"/>
      <c r="H1209" s="32"/>
      <c r="I1209" s="38"/>
      <c r="K1209" s="39"/>
      <c r="L1209" s="32"/>
      <c r="M1209" s="28"/>
      <c r="N1209" s="28"/>
      <c r="O1209" s="28"/>
      <c r="P1209" s="28"/>
      <c r="Q1209" s="32"/>
      <c r="R1209" s="39"/>
      <c r="S1209" s="28"/>
      <c r="T1209" s="28"/>
      <c r="U1209" s="28"/>
      <c r="V1209" s="21"/>
      <c r="W1209" s="28"/>
    </row>
    <row r="1210" spans="1:23" s="41" customFormat="1" x14ac:dyDescent="0.3">
      <c r="A1210" s="25"/>
      <c r="C1210" s="28"/>
      <c r="D1210" s="28"/>
      <c r="E1210" s="28"/>
      <c r="F1210" s="28"/>
      <c r="G1210" s="32"/>
      <c r="H1210" s="32"/>
      <c r="I1210" s="38"/>
      <c r="K1210" s="39"/>
      <c r="L1210" s="32"/>
      <c r="M1210" s="28"/>
      <c r="N1210" s="28"/>
      <c r="O1210" s="28"/>
      <c r="P1210" s="28"/>
      <c r="Q1210" s="42"/>
      <c r="R1210" s="39"/>
      <c r="S1210" s="28"/>
      <c r="T1210" s="32"/>
      <c r="U1210" s="28"/>
      <c r="V1210" s="21"/>
      <c r="W1210" s="28"/>
    </row>
    <row r="1211" spans="1:23" s="41" customFormat="1" x14ac:dyDescent="0.3">
      <c r="A1211" s="25"/>
      <c r="C1211" s="28"/>
      <c r="D1211" s="28"/>
      <c r="E1211" s="28"/>
      <c r="F1211" s="28"/>
      <c r="G1211" s="32"/>
      <c r="H1211" s="32"/>
      <c r="I1211" s="38"/>
      <c r="K1211" s="39"/>
      <c r="L1211" s="32"/>
      <c r="M1211" s="28"/>
      <c r="N1211" s="28"/>
      <c r="O1211" s="28"/>
      <c r="P1211" s="28"/>
      <c r="Q1211" s="32"/>
      <c r="R1211" s="39"/>
      <c r="S1211" s="28"/>
      <c r="T1211" s="32"/>
      <c r="U1211" s="28"/>
      <c r="V1211" s="21"/>
      <c r="W1211" s="28"/>
    </row>
    <row r="1212" spans="1:23" s="41" customFormat="1" x14ac:dyDescent="0.3">
      <c r="A1212" s="25"/>
      <c r="C1212" s="28"/>
      <c r="D1212" s="28"/>
      <c r="E1212" s="28"/>
      <c r="F1212" s="28"/>
      <c r="G1212" s="32"/>
      <c r="H1212" s="32"/>
      <c r="I1212" s="38"/>
      <c r="K1212" s="39"/>
      <c r="L1212" s="32"/>
      <c r="M1212" s="28"/>
      <c r="N1212" s="28"/>
      <c r="O1212" s="28"/>
      <c r="P1212" s="28"/>
      <c r="Q1212" s="32"/>
      <c r="R1212" s="39"/>
      <c r="S1212" s="28"/>
      <c r="T1212" s="32"/>
      <c r="U1212" s="28"/>
      <c r="V1212" s="21"/>
      <c r="W1212" s="28"/>
    </row>
    <row r="1213" spans="1:23" s="41" customFormat="1" x14ac:dyDescent="0.3">
      <c r="A1213" s="25"/>
      <c r="C1213" s="28"/>
      <c r="D1213" s="28"/>
      <c r="E1213" s="28"/>
      <c r="F1213" s="28"/>
      <c r="G1213" s="32"/>
      <c r="H1213" s="32"/>
      <c r="I1213" s="38"/>
      <c r="K1213" s="39"/>
      <c r="L1213" s="32"/>
      <c r="M1213" s="28"/>
      <c r="N1213" s="28"/>
      <c r="O1213" s="28"/>
      <c r="P1213" s="28"/>
      <c r="Q1213" s="32"/>
      <c r="R1213" s="39"/>
      <c r="S1213" s="28"/>
      <c r="T1213" s="32"/>
      <c r="U1213" s="28"/>
      <c r="V1213" s="21"/>
      <c r="W1213" s="28"/>
    </row>
    <row r="1214" spans="1:23" s="41" customFormat="1" x14ac:dyDescent="0.3">
      <c r="A1214" s="25"/>
      <c r="C1214" s="28"/>
      <c r="D1214" s="28"/>
      <c r="E1214" s="28"/>
      <c r="F1214" s="28"/>
      <c r="G1214" s="32"/>
      <c r="H1214" s="32"/>
      <c r="I1214" s="38"/>
      <c r="K1214" s="39"/>
      <c r="L1214" s="32"/>
      <c r="M1214" s="28"/>
      <c r="N1214" s="28"/>
      <c r="O1214" s="28"/>
      <c r="P1214" s="28"/>
      <c r="Q1214" s="32"/>
      <c r="R1214" s="39"/>
      <c r="S1214" s="28"/>
      <c r="T1214" s="32"/>
      <c r="U1214" s="28"/>
      <c r="V1214" s="21"/>
      <c r="W1214" s="28"/>
    </row>
    <row r="1215" spans="1:23" s="41" customFormat="1" x14ac:dyDescent="0.3">
      <c r="A1215" s="25"/>
      <c r="C1215" s="28"/>
      <c r="D1215" s="28"/>
      <c r="E1215" s="28"/>
      <c r="F1215" s="28"/>
      <c r="G1215" s="32"/>
      <c r="H1215" s="32"/>
      <c r="I1215" s="38"/>
      <c r="K1215" s="39"/>
      <c r="L1215" s="32"/>
      <c r="M1215" s="28"/>
      <c r="N1215" s="28"/>
      <c r="O1215" s="28"/>
      <c r="P1215" s="28"/>
      <c r="Q1215" s="32"/>
      <c r="R1215" s="39"/>
      <c r="S1215" s="28"/>
      <c r="T1215" s="28"/>
      <c r="U1215" s="28"/>
      <c r="V1215" s="21"/>
      <c r="W1215" s="28"/>
    </row>
    <row r="1216" spans="1:23" s="41" customFormat="1" x14ac:dyDescent="0.3">
      <c r="A1216" s="25"/>
      <c r="C1216" s="28"/>
      <c r="D1216" s="28"/>
      <c r="E1216" s="28"/>
      <c r="F1216" s="28"/>
      <c r="G1216" s="32"/>
      <c r="H1216" s="32"/>
      <c r="I1216" s="38"/>
      <c r="K1216" s="39"/>
      <c r="L1216" s="32"/>
      <c r="M1216" s="28"/>
      <c r="N1216" s="28"/>
      <c r="O1216" s="28"/>
      <c r="P1216" s="28"/>
      <c r="Q1216" s="32"/>
      <c r="R1216" s="39"/>
      <c r="S1216" s="28"/>
      <c r="T1216" s="28"/>
      <c r="U1216" s="28"/>
      <c r="V1216" s="21"/>
      <c r="W1216" s="28"/>
    </row>
    <row r="1217" spans="1:23" s="41" customFormat="1" x14ac:dyDescent="0.3">
      <c r="A1217" s="25"/>
      <c r="C1217" s="28"/>
      <c r="D1217" s="28"/>
      <c r="E1217" s="28"/>
      <c r="F1217" s="28"/>
      <c r="G1217" s="32"/>
      <c r="H1217" s="32"/>
      <c r="I1217" s="38"/>
      <c r="K1217" s="39"/>
      <c r="L1217" s="32"/>
      <c r="M1217" s="28"/>
      <c r="N1217" s="28"/>
      <c r="O1217" s="28"/>
      <c r="P1217" s="28"/>
      <c r="Q1217" s="32"/>
      <c r="R1217" s="39"/>
      <c r="S1217" s="28"/>
      <c r="T1217" s="28"/>
      <c r="U1217" s="28"/>
      <c r="V1217" s="21"/>
      <c r="W1217" s="28"/>
    </row>
    <row r="1218" spans="1:23" s="41" customFormat="1" x14ac:dyDescent="0.3">
      <c r="A1218" s="25"/>
      <c r="C1218" s="28"/>
      <c r="D1218" s="28"/>
      <c r="E1218" s="28"/>
      <c r="F1218" s="28"/>
      <c r="G1218" s="32"/>
      <c r="H1218" s="32"/>
      <c r="I1218" s="38"/>
      <c r="K1218" s="39"/>
      <c r="L1218" s="32"/>
      <c r="M1218" s="28"/>
      <c r="N1218" s="28"/>
      <c r="O1218" s="28"/>
      <c r="P1218" s="28"/>
      <c r="Q1218" s="32"/>
      <c r="R1218" s="39"/>
      <c r="S1218" s="28"/>
      <c r="T1218" s="32"/>
      <c r="U1218" s="28"/>
      <c r="V1218" s="21"/>
      <c r="W1218" s="28"/>
    </row>
    <row r="1219" spans="1:23" s="41" customFormat="1" x14ac:dyDescent="0.3">
      <c r="A1219" s="25"/>
      <c r="C1219" s="28"/>
      <c r="D1219" s="28"/>
      <c r="E1219" s="28"/>
      <c r="F1219" s="28"/>
      <c r="G1219" s="32"/>
      <c r="H1219" s="35"/>
      <c r="I1219" s="38"/>
      <c r="K1219" s="39"/>
      <c r="L1219" s="32"/>
      <c r="M1219" s="28"/>
      <c r="N1219" s="28"/>
      <c r="O1219" s="28"/>
      <c r="P1219" s="28"/>
      <c r="Q1219" s="32"/>
      <c r="R1219" s="39"/>
      <c r="S1219" s="28"/>
      <c r="T1219" s="32"/>
      <c r="U1219" s="28"/>
      <c r="V1219" s="21"/>
      <c r="W1219" s="28"/>
    </row>
    <row r="1220" spans="1:23" s="41" customFormat="1" x14ac:dyDescent="0.3">
      <c r="A1220" s="25"/>
      <c r="C1220" s="28"/>
      <c r="D1220" s="28"/>
      <c r="E1220" s="28"/>
      <c r="F1220" s="28"/>
      <c r="G1220" s="32"/>
      <c r="H1220" s="35"/>
      <c r="I1220" s="38"/>
      <c r="K1220" s="39"/>
      <c r="L1220" s="32"/>
      <c r="M1220" s="28"/>
      <c r="N1220" s="28"/>
      <c r="O1220" s="28"/>
      <c r="P1220" s="28"/>
      <c r="Q1220" s="32"/>
      <c r="R1220" s="39"/>
      <c r="S1220" s="28"/>
      <c r="T1220" s="32"/>
      <c r="U1220" s="28"/>
      <c r="V1220" s="21"/>
      <c r="W1220" s="28"/>
    </row>
    <row r="1221" spans="1:23" s="41" customFormat="1" x14ac:dyDescent="0.3">
      <c r="A1221" s="25"/>
      <c r="C1221" s="28"/>
      <c r="D1221" s="28"/>
      <c r="E1221" s="28"/>
      <c r="F1221" s="28"/>
      <c r="G1221" s="32"/>
      <c r="H1221" s="32"/>
      <c r="I1221" s="38"/>
      <c r="K1221" s="39"/>
      <c r="L1221" s="32"/>
      <c r="M1221" s="28"/>
      <c r="N1221" s="28"/>
      <c r="O1221" s="28"/>
      <c r="P1221" s="28"/>
      <c r="Q1221" s="32"/>
      <c r="R1221" s="39"/>
      <c r="S1221" s="28"/>
      <c r="T1221" s="32"/>
      <c r="U1221" s="28"/>
      <c r="V1221" s="21"/>
      <c r="W1221" s="28"/>
    </row>
    <row r="1222" spans="1:23" s="41" customFormat="1" x14ac:dyDescent="0.3">
      <c r="A1222" s="25"/>
      <c r="C1222" s="28"/>
      <c r="D1222" s="28"/>
      <c r="E1222" s="28"/>
      <c r="F1222" s="28"/>
      <c r="G1222" s="32"/>
      <c r="H1222" s="32"/>
      <c r="I1222" s="38"/>
      <c r="K1222" s="39"/>
      <c r="L1222" s="32"/>
      <c r="M1222" s="28"/>
      <c r="N1222" s="28"/>
      <c r="O1222" s="28"/>
      <c r="P1222" s="28"/>
      <c r="Q1222" s="32"/>
      <c r="R1222" s="39"/>
      <c r="S1222" s="28"/>
      <c r="T1222" s="32"/>
      <c r="U1222" s="28"/>
      <c r="V1222" s="21"/>
      <c r="W1222" s="28"/>
    </row>
    <row r="1223" spans="1:23" s="41" customFormat="1" x14ac:dyDescent="0.3">
      <c r="A1223" s="25"/>
      <c r="C1223" s="28"/>
      <c r="D1223" s="28"/>
      <c r="E1223" s="28"/>
      <c r="F1223" s="28"/>
      <c r="G1223" s="32"/>
      <c r="H1223" s="32"/>
      <c r="I1223" s="38"/>
      <c r="K1223" s="39"/>
      <c r="L1223" s="32"/>
      <c r="M1223" s="28"/>
      <c r="N1223" s="28"/>
      <c r="O1223" s="28"/>
      <c r="P1223" s="28"/>
      <c r="Q1223" s="32"/>
      <c r="R1223" s="39"/>
      <c r="S1223" s="28"/>
      <c r="T1223" s="28"/>
      <c r="U1223" s="28"/>
      <c r="V1223" s="21"/>
      <c r="W1223" s="28"/>
    </row>
    <row r="1224" spans="1:23" s="41" customFormat="1" x14ac:dyDescent="0.3">
      <c r="A1224" s="25"/>
      <c r="C1224" s="28"/>
      <c r="D1224" s="28"/>
      <c r="E1224" s="28"/>
      <c r="F1224" s="28"/>
      <c r="G1224" s="32"/>
      <c r="H1224" s="32"/>
      <c r="I1224" s="38"/>
      <c r="K1224" s="39"/>
      <c r="L1224" s="32"/>
      <c r="M1224" s="28"/>
      <c r="N1224" s="28"/>
      <c r="O1224" s="28"/>
      <c r="P1224" s="28"/>
      <c r="Q1224" s="32"/>
      <c r="R1224" s="39"/>
      <c r="S1224" s="28"/>
      <c r="T1224" s="28"/>
      <c r="U1224" s="28"/>
      <c r="V1224" s="21"/>
      <c r="W1224" s="28"/>
    </row>
    <row r="1225" spans="1:23" s="41" customFormat="1" x14ac:dyDescent="0.3">
      <c r="A1225" s="25"/>
      <c r="C1225" s="28"/>
      <c r="D1225" s="28"/>
      <c r="E1225" s="28"/>
      <c r="F1225" s="28"/>
      <c r="G1225" s="32"/>
      <c r="H1225" s="32"/>
      <c r="I1225" s="38"/>
      <c r="K1225" s="39"/>
      <c r="L1225" s="32"/>
      <c r="M1225" s="28"/>
      <c r="N1225" s="28"/>
      <c r="O1225" s="28"/>
      <c r="P1225" s="28"/>
      <c r="Q1225" s="32"/>
      <c r="R1225" s="39"/>
      <c r="S1225" s="28"/>
      <c r="T1225" s="28"/>
      <c r="U1225" s="28"/>
      <c r="V1225" s="21"/>
      <c r="W1225" s="28"/>
    </row>
    <row r="1226" spans="1:23" s="41" customFormat="1" x14ac:dyDescent="0.3">
      <c r="A1226" s="25"/>
      <c r="C1226" s="28"/>
      <c r="D1226" s="28"/>
      <c r="E1226" s="28"/>
      <c r="F1226" s="28"/>
      <c r="G1226" s="32"/>
      <c r="H1226" s="32"/>
      <c r="I1226" s="38"/>
      <c r="K1226" s="39"/>
      <c r="L1226" s="32"/>
      <c r="M1226" s="28"/>
      <c r="N1226" s="28"/>
      <c r="O1226" s="28"/>
      <c r="P1226" s="28"/>
      <c r="Q1226" s="32"/>
      <c r="R1226" s="39"/>
      <c r="S1226" s="28"/>
      <c r="T1226" s="28"/>
      <c r="U1226" s="28"/>
      <c r="V1226" s="21"/>
      <c r="W1226" s="28"/>
    </row>
    <row r="1227" spans="1:23" s="41" customFormat="1" x14ac:dyDescent="0.3">
      <c r="A1227" s="25"/>
      <c r="C1227" s="28"/>
      <c r="D1227" s="28"/>
      <c r="E1227" s="28"/>
      <c r="F1227" s="28"/>
      <c r="G1227" s="32"/>
      <c r="H1227" s="32"/>
      <c r="I1227" s="38"/>
      <c r="K1227" s="39"/>
      <c r="L1227" s="32"/>
      <c r="M1227" s="28"/>
      <c r="N1227" s="28"/>
      <c r="O1227" s="28"/>
      <c r="P1227" s="28"/>
      <c r="Q1227" s="32"/>
      <c r="R1227" s="39"/>
      <c r="S1227" s="28"/>
      <c r="T1227" s="32"/>
      <c r="U1227" s="28"/>
      <c r="V1227" s="21"/>
      <c r="W1227" s="28"/>
    </row>
    <row r="1228" spans="1:23" s="41" customFormat="1" x14ac:dyDescent="0.3">
      <c r="A1228" s="25"/>
      <c r="C1228" s="28"/>
      <c r="D1228" s="28"/>
      <c r="E1228" s="28"/>
      <c r="F1228" s="28"/>
      <c r="G1228" s="32"/>
      <c r="H1228" s="32"/>
      <c r="I1228" s="38"/>
      <c r="K1228" s="39"/>
      <c r="L1228" s="32"/>
      <c r="M1228" s="28"/>
      <c r="N1228" s="28"/>
      <c r="O1228" s="28"/>
      <c r="P1228" s="28"/>
      <c r="Q1228" s="32"/>
      <c r="R1228" s="39"/>
      <c r="S1228" s="28"/>
      <c r="T1228" s="32"/>
      <c r="U1228" s="28"/>
      <c r="V1228" s="21"/>
      <c r="W1228" s="28"/>
    </row>
    <row r="1229" spans="1:23" s="41" customFormat="1" x14ac:dyDescent="0.3">
      <c r="A1229" s="25"/>
      <c r="C1229" s="28"/>
      <c r="D1229" s="28"/>
      <c r="E1229" s="28"/>
      <c r="F1229" s="28"/>
      <c r="G1229" s="32"/>
      <c r="H1229" s="32"/>
      <c r="I1229" s="38"/>
      <c r="K1229" s="39"/>
      <c r="L1229" s="32"/>
      <c r="M1229" s="28"/>
      <c r="N1229" s="28"/>
      <c r="O1229" s="28"/>
      <c r="P1229" s="28"/>
      <c r="Q1229" s="32"/>
      <c r="R1229" s="39"/>
      <c r="S1229" s="28"/>
      <c r="T1229" s="32"/>
      <c r="U1229" s="28"/>
      <c r="V1229" s="21"/>
      <c r="W1229" s="28"/>
    </row>
    <row r="1230" spans="1:23" s="41" customFormat="1" x14ac:dyDescent="0.3">
      <c r="A1230" s="25"/>
      <c r="C1230" s="28"/>
      <c r="D1230" s="28"/>
      <c r="E1230" s="28"/>
      <c r="F1230" s="28"/>
      <c r="G1230" s="32"/>
      <c r="H1230" s="32"/>
      <c r="I1230" s="38"/>
      <c r="K1230" s="39"/>
      <c r="L1230" s="32"/>
      <c r="M1230" s="28"/>
      <c r="N1230" s="28"/>
      <c r="O1230" s="28"/>
      <c r="P1230" s="28"/>
      <c r="Q1230" s="32"/>
      <c r="R1230" s="39"/>
      <c r="S1230" s="28"/>
      <c r="T1230" s="28"/>
      <c r="U1230" s="28"/>
      <c r="V1230" s="21"/>
      <c r="W1230" s="28"/>
    </row>
    <row r="1231" spans="1:23" s="41" customFormat="1" x14ac:dyDescent="0.3">
      <c r="A1231" s="25"/>
      <c r="C1231" s="28"/>
      <c r="D1231" s="28"/>
      <c r="E1231" s="28"/>
      <c r="F1231" s="28"/>
      <c r="G1231" s="32"/>
      <c r="H1231" s="32"/>
      <c r="I1231" s="38"/>
      <c r="K1231" s="39"/>
      <c r="L1231" s="32"/>
      <c r="M1231" s="28"/>
      <c r="N1231" s="28"/>
      <c r="O1231" s="28"/>
      <c r="P1231" s="28"/>
      <c r="Q1231" s="32"/>
      <c r="R1231" s="39"/>
      <c r="S1231" s="28"/>
      <c r="T1231" s="28"/>
      <c r="U1231" s="28"/>
      <c r="V1231" s="21"/>
      <c r="W1231" s="28"/>
    </row>
    <row r="1232" spans="1:23" s="41" customFormat="1" x14ac:dyDescent="0.3">
      <c r="A1232" s="25"/>
      <c r="C1232" s="28"/>
      <c r="D1232" s="28"/>
      <c r="E1232" s="28"/>
      <c r="F1232" s="28"/>
      <c r="G1232" s="32"/>
      <c r="H1232" s="32"/>
      <c r="I1232" s="38"/>
      <c r="K1232" s="39"/>
      <c r="L1232" s="32"/>
      <c r="M1232" s="28"/>
      <c r="N1232" s="28"/>
      <c r="O1232" s="28"/>
      <c r="P1232" s="28"/>
      <c r="Q1232" s="32"/>
      <c r="R1232" s="39"/>
      <c r="S1232" s="28"/>
      <c r="T1232" s="28"/>
      <c r="U1232" s="28"/>
      <c r="V1232" s="21"/>
      <c r="W1232" s="28"/>
    </row>
    <row r="1233" spans="1:23" s="41" customFormat="1" x14ac:dyDescent="0.3">
      <c r="A1233" s="25"/>
      <c r="C1233" s="28"/>
      <c r="D1233" s="28"/>
      <c r="E1233" s="28"/>
      <c r="F1233" s="28"/>
      <c r="G1233" s="32"/>
      <c r="H1233" s="32"/>
      <c r="I1233" s="38"/>
      <c r="K1233" s="39"/>
      <c r="L1233" s="32"/>
      <c r="M1233" s="28"/>
      <c r="N1233" s="28"/>
      <c r="O1233" s="28"/>
      <c r="P1233" s="28"/>
      <c r="Q1233" s="32"/>
      <c r="R1233" s="39"/>
      <c r="S1233" s="28"/>
      <c r="T1233" s="28"/>
      <c r="U1233" s="28"/>
      <c r="V1233" s="21"/>
      <c r="W1233" s="28"/>
    </row>
    <row r="1234" spans="1:23" s="41" customFormat="1" x14ac:dyDescent="0.3">
      <c r="A1234" s="25"/>
      <c r="C1234" s="28"/>
      <c r="D1234" s="28"/>
      <c r="E1234" s="28"/>
      <c r="F1234" s="28"/>
      <c r="G1234" s="32"/>
      <c r="H1234" s="32"/>
      <c r="I1234" s="38"/>
      <c r="K1234" s="39"/>
      <c r="L1234" s="32"/>
      <c r="M1234" s="28"/>
      <c r="N1234" s="28"/>
      <c r="O1234" s="28"/>
      <c r="P1234" s="28"/>
      <c r="Q1234" s="32"/>
      <c r="R1234" s="39"/>
      <c r="S1234" s="28"/>
      <c r="T1234" s="32"/>
      <c r="U1234" s="28"/>
      <c r="V1234" s="21"/>
      <c r="W1234" s="28"/>
    </row>
    <row r="1235" spans="1:23" s="41" customFormat="1" x14ac:dyDescent="0.3">
      <c r="A1235" s="25"/>
      <c r="C1235" s="28"/>
      <c r="D1235" s="28"/>
      <c r="E1235" s="28"/>
      <c r="F1235" s="28"/>
      <c r="G1235" s="32"/>
      <c r="H1235" s="32"/>
      <c r="I1235" s="38"/>
      <c r="K1235" s="39"/>
      <c r="L1235" s="32"/>
      <c r="M1235" s="28"/>
      <c r="N1235" s="28"/>
      <c r="O1235" s="28"/>
      <c r="P1235" s="28"/>
      <c r="Q1235" s="32"/>
      <c r="R1235" s="39"/>
      <c r="S1235" s="28"/>
      <c r="T1235" s="28"/>
      <c r="U1235" s="28"/>
      <c r="V1235" s="21"/>
      <c r="W1235" s="28"/>
    </row>
    <row r="1236" spans="1:23" s="41" customFormat="1" x14ac:dyDescent="0.3">
      <c r="A1236" s="25"/>
      <c r="C1236" s="28"/>
      <c r="D1236" s="28"/>
      <c r="E1236" s="28"/>
      <c r="F1236" s="28"/>
      <c r="G1236" s="32"/>
      <c r="H1236" s="32"/>
      <c r="I1236" s="38"/>
      <c r="K1236" s="39"/>
      <c r="L1236" s="32"/>
      <c r="M1236" s="28"/>
      <c r="N1236" s="28"/>
      <c r="O1236" s="28"/>
      <c r="P1236" s="28"/>
      <c r="Q1236" s="32"/>
      <c r="R1236" s="39"/>
      <c r="S1236" s="28"/>
      <c r="T1236" s="28"/>
      <c r="U1236" s="28"/>
      <c r="V1236" s="21"/>
      <c r="W1236" s="28"/>
    </row>
    <row r="1237" spans="1:23" s="41" customFormat="1" x14ac:dyDescent="0.3">
      <c r="A1237" s="25"/>
      <c r="C1237" s="28"/>
      <c r="D1237" s="28"/>
      <c r="E1237" s="28"/>
      <c r="F1237" s="28"/>
      <c r="G1237" s="32"/>
      <c r="H1237" s="32"/>
      <c r="I1237" s="38"/>
      <c r="K1237" s="39"/>
      <c r="L1237" s="32"/>
      <c r="M1237" s="28"/>
      <c r="N1237" s="28"/>
      <c r="O1237" s="28"/>
      <c r="P1237" s="28"/>
      <c r="Q1237" s="32"/>
      <c r="R1237" s="39"/>
      <c r="S1237" s="28"/>
      <c r="T1237" s="28"/>
      <c r="U1237" s="28"/>
      <c r="V1237" s="21"/>
      <c r="W1237" s="28"/>
    </row>
    <row r="1238" spans="1:23" s="41" customFormat="1" x14ac:dyDescent="0.3">
      <c r="A1238" s="25"/>
      <c r="C1238" s="28"/>
      <c r="D1238" s="28"/>
      <c r="E1238" s="28"/>
      <c r="F1238" s="28"/>
      <c r="G1238" s="32"/>
      <c r="H1238" s="32"/>
      <c r="I1238" s="38"/>
      <c r="K1238" s="39"/>
      <c r="L1238" s="32"/>
      <c r="M1238" s="28"/>
      <c r="N1238" s="28"/>
      <c r="O1238" s="28"/>
      <c r="P1238" s="28"/>
      <c r="Q1238" s="32"/>
      <c r="R1238" s="39"/>
      <c r="S1238" s="28"/>
      <c r="T1238" s="28"/>
      <c r="U1238" s="28"/>
      <c r="V1238" s="21"/>
      <c r="W1238" s="28"/>
    </row>
    <row r="1239" spans="1:23" s="41" customFormat="1" x14ac:dyDescent="0.3">
      <c r="A1239" s="25"/>
      <c r="C1239" s="28"/>
      <c r="D1239" s="28"/>
      <c r="E1239" s="28"/>
      <c r="F1239" s="28"/>
      <c r="G1239" s="32"/>
      <c r="H1239" s="32"/>
      <c r="I1239" s="38"/>
      <c r="K1239" s="39"/>
      <c r="L1239" s="32"/>
      <c r="M1239" s="28"/>
      <c r="N1239" s="28"/>
      <c r="O1239" s="28"/>
      <c r="P1239" s="28"/>
      <c r="Q1239" s="32"/>
      <c r="R1239" s="39"/>
      <c r="S1239" s="28"/>
      <c r="T1239" s="28"/>
      <c r="U1239" s="28"/>
      <c r="V1239" s="21"/>
      <c r="W1239" s="28"/>
    </row>
    <row r="1240" spans="1:23" s="41" customFormat="1" x14ac:dyDescent="0.3">
      <c r="A1240" s="25"/>
      <c r="C1240" s="28"/>
      <c r="D1240" s="28"/>
      <c r="E1240" s="28"/>
      <c r="F1240" s="28"/>
      <c r="G1240" s="32"/>
      <c r="H1240" s="32"/>
      <c r="I1240" s="38"/>
      <c r="K1240" s="39"/>
      <c r="L1240" s="32"/>
      <c r="M1240" s="28"/>
      <c r="N1240" s="28"/>
      <c r="O1240" s="28"/>
      <c r="P1240" s="28"/>
      <c r="Q1240" s="32"/>
      <c r="R1240" s="39"/>
      <c r="S1240" s="28"/>
      <c r="T1240" s="28"/>
      <c r="U1240" s="28"/>
      <c r="V1240" s="21"/>
      <c r="W1240" s="28"/>
    </row>
    <row r="1241" spans="1:23" s="41" customFormat="1" x14ac:dyDescent="0.3">
      <c r="A1241" s="25"/>
      <c r="C1241" s="28"/>
      <c r="D1241" s="28"/>
      <c r="E1241" s="28"/>
      <c r="F1241" s="28"/>
      <c r="G1241" s="32"/>
      <c r="H1241" s="32"/>
      <c r="I1241" s="38"/>
      <c r="K1241" s="39"/>
      <c r="L1241" s="32"/>
      <c r="M1241" s="28"/>
      <c r="N1241" s="28"/>
      <c r="O1241" s="28"/>
      <c r="P1241" s="28"/>
      <c r="Q1241" s="32"/>
      <c r="R1241" s="39"/>
      <c r="S1241" s="28"/>
      <c r="T1241" s="28"/>
      <c r="U1241" s="28"/>
      <c r="V1241" s="21"/>
      <c r="W1241" s="28"/>
    </row>
    <row r="1242" spans="1:23" s="41" customFormat="1" x14ac:dyDescent="0.3">
      <c r="A1242" s="25"/>
      <c r="C1242" s="28"/>
      <c r="D1242" s="28"/>
      <c r="E1242" s="28"/>
      <c r="F1242" s="28"/>
      <c r="G1242" s="32"/>
      <c r="H1242" s="32"/>
      <c r="I1242" s="38"/>
      <c r="K1242" s="39"/>
      <c r="L1242" s="32"/>
      <c r="M1242" s="28"/>
      <c r="N1242" s="28"/>
      <c r="O1242" s="28"/>
      <c r="P1242" s="28"/>
      <c r="Q1242" s="32"/>
      <c r="R1242" s="39"/>
      <c r="S1242" s="28"/>
      <c r="T1242" s="28"/>
      <c r="U1242" s="28"/>
      <c r="V1242" s="21"/>
      <c r="W1242" s="28"/>
    </row>
    <row r="1243" spans="1:23" s="41" customFormat="1" x14ac:dyDescent="0.3">
      <c r="A1243" s="25"/>
      <c r="C1243" s="28"/>
      <c r="D1243" s="28"/>
      <c r="E1243" s="28"/>
      <c r="F1243" s="28"/>
      <c r="G1243" s="32"/>
      <c r="H1243" s="32"/>
      <c r="I1243" s="38"/>
      <c r="K1243" s="39"/>
      <c r="L1243" s="32"/>
      <c r="M1243" s="28"/>
      <c r="N1243" s="28"/>
      <c r="O1243" s="28"/>
      <c r="P1243" s="28"/>
      <c r="Q1243" s="32"/>
      <c r="R1243" s="39"/>
      <c r="S1243" s="28"/>
      <c r="T1243" s="32"/>
      <c r="U1243" s="28"/>
      <c r="V1243" s="21"/>
      <c r="W1243" s="28"/>
    </row>
    <row r="1244" spans="1:23" s="41" customFormat="1" x14ac:dyDescent="0.3">
      <c r="A1244" s="25"/>
      <c r="C1244" s="28"/>
      <c r="D1244" s="28"/>
      <c r="E1244" s="28"/>
      <c r="F1244" s="28"/>
      <c r="G1244" s="32"/>
      <c r="H1244" s="32"/>
      <c r="I1244" s="38"/>
      <c r="K1244" s="39"/>
      <c r="L1244" s="32"/>
      <c r="M1244" s="28"/>
      <c r="N1244" s="28"/>
      <c r="O1244" s="28"/>
      <c r="P1244" s="28"/>
      <c r="Q1244" s="32"/>
      <c r="R1244" s="39"/>
      <c r="S1244" s="28"/>
      <c r="T1244" s="32"/>
      <c r="U1244" s="28"/>
      <c r="V1244" s="21"/>
      <c r="W1244" s="28"/>
    </row>
    <row r="1245" spans="1:23" s="41" customFormat="1" x14ac:dyDescent="0.3">
      <c r="A1245" s="25"/>
      <c r="C1245" s="28"/>
      <c r="D1245" s="28"/>
      <c r="E1245" s="28"/>
      <c r="F1245" s="28"/>
      <c r="G1245" s="32"/>
      <c r="H1245" s="32"/>
      <c r="I1245" s="38"/>
      <c r="K1245" s="39"/>
      <c r="L1245" s="32"/>
      <c r="M1245" s="28"/>
      <c r="N1245" s="28"/>
      <c r="O1245" s="28"/>
      <c r="P1245" s="28"/>
      <c r="Q1245" s="32"/>
      <c r="R1245" s="39"/>
      <c r="S1245" s="28"/>
      <c r="T1245" s="32"/>
      <c r="U1245" s="28"/>
      <c r="V1245" s="21"/>
      <c r="W1245" s="28"/>
    </row>
    <row r="1246" spans="1:23" s="41" customFormat="1" x14ac:dyDescent="0.3">
      <c r="A1246" s="25"/>
      <c r="C1246" s="28"/>
      <c r="D1246" s="28"/>
      <c r="E1246" s="28"/>
      <c r="F1246" s="28"/>
      <c r="G1246" s="32"/>
      <c r="H1246" s="32"/>
      <c r="I1246" s="38"/>
      <c r="K1246" s="39"/>
      <c r="L1246" s="32"/>
      <c r="M1246" s="28"/>
      <c r="N1246" s="28"/>
      <c r="O1246" s="28"/>
      <c r="P1246" s="28"/>
      <c r="Q1246" s="32"/>
      <c r="R1246" s="39"/>
      <c r="S1246" s="28"/>
      <c r="T1246" s="28"/>
      <c r="U1246" s="28"/>
      <c r="V1246" s="21"/>
      <c r="W1246" s="28"/>
    </row>
    <row r="1247" spans="1:23" s="41" customFormat="1" x14ac:dyDescent="0.3">
      <c r="A1247" s="25"/>
      <c r="C1247" s="28"/>
      <c r="D1247" s="28"/>
      <c r="E1247" s="28"/>
      <c r="F1247" s="28"/>
      <c r="G1247" s="32"/>
      <c r="H1247" s="32"/>
      <c r="I1247" s="38"/>
      <c r="K1247" s="39"/>
      <c r="L1247" s="32"/>
      <c r="M1247" s="28"/>
      <c r="N1247" s="28"/>
      <c r="O1247" s="28"/>
      <c r="P1247" s="28"/>
      <c r="Q1247" s="32"/>
      <c r="R1247" s="39"/>
      <c r="S1247" s="28"/>
      <c r="T1247" s="28"/>
      <c r="U1247" s="28"/>
      <c r="V1247" s="21"/>
      <c r="W1247" s="28"/>
    </row>
    <row r="1248" spans="1:23" s="41" customFormat="1" x14ac:dyDescent="0.3">
      <c r="A1248" s="25"/>
      <c r="C1248" s="28"/>
      <c r="D1248" s="28"/>
      <c r="E1248" s="28"/>
      <c r="F1248" s="28"/>
      <c r="G1248" s="32"/>
      <c r="H1248" s="32"/>
      <c r="I1248" s="38"/>
      <c r="K1248" s="39"/>
      <c r="L1248" s="32"/>
      <c r="M1248" s="28"/>
      <c r="N1248" s="28"/>
      <c r="O1248" s="28"/>
      <c r="P1248" s="28"/>
      <c r="Q1248" s="32"/>
      <c r="R1248" s="39"/>
      <c r="S1248" s="28"/>
      <c r="T1248" s="28"/>
      <c r="U1248" s="28"/>
      <c r="V1248" s="21"/>
      <c r="W1248" s="28"/>
    </row>
    <row r="1249" spans="1:23" s="41" customFormat="1" x14ac:dyDescent="0.3">
      <c r="A1249" s="25"/>
      <c r="C1249" s="28"/>
      <c r="D1249" s="28"/>
      <c r="E1249" s="28"/>
      <c r="F1249" s="28"/>
      <c r="G1249" s="32"/>
      <c r="H1249" s="32"/>
      <c r="I1249" s="38"/>
      <c r="K1249" s="39"/>
      <c r="L1249" s="32"/>
      <c r="M1249" s="28"/>
      <c r="N1249" s="28"/>
      <c r="O1249" s="28"/>
      <c r="P1249" s="28"/>
      <c r="Q1249" s="32"/>
      <c r="R1249" s="28"/>
      <c r="S1249" s="28"/>
      <c r="T1249" s="32"/>
      <c r="U1249" s="28"/>
      <c r="V1249" s="21"/>
      <c r="W1249" s="28"/>
    </row>
    <row r="1250" spans="1:23" s="41" customFormat="1" x14ac:dyDescent="0.3">
      <c r="A1250" s="25"/>
      <c r="C1250" s="28"/>
      <c r="D1250" s="28"/>
      <c r="E1250" s="28"/>
      <c r="F1250" s="28"/>
      <c r="G1250" s="32"/>
      <c r="H1250" s="32"/>
      <c r="I1250" s="38"/>
      <c r="K1250" s="39"/>
      <c r="L1250" s="32"/>
      <c r="M1250" s="28"/>
      <c r="N1250" s="28"/>
      <c r="O1250" s="28"/>
      <c r="P1250" s="28"/>
      <c r="Q1250" s="32"/>
      <c r="R1250" s="28"/>
      <c r="S1250" s="28"/>
      <c r="T1250" s="32"/>
      <c r="U1250" s="28"/>
      <c r="V1250" s="21"/>
      <c r="W1250" s="28"/>
    </row>
    <row r="1251" spans="1:23" s="41" customFormat="1" x14ac:dyDescent="0.3">
      <c r="A1251" s="25"/>
      <c r="C1251" s="28"/>
      <c r="D1251" s="28"/>
      <c r="E1251" s="30"/>
      <c r="F1251" s="28"/>
      <c r="G1251" s="32"/>
      <c r="H1251" s="32"/>
      <c r="I1251" s="38"/>
      <c r="K1251" s="39"/>
      <c r="L1251" s="32"/>
      <c r="M1251" s="28"/>
      <c r="N1251" s="28"/>
      <c r="O1251" s="28"/>
      <c r="P1251" s="28"/>
      <c r="Q1251" s="32"/>
      <c r="R1251" s="39"/>
      <c r="S1251" s="28"/>
      <c r="T1251" s="32"/>
      <c r="U1251" s="28"/>
      <c r="V1251" s="21"/>
      <c r="W1251" s="28"/>
    </row>
    <row r="1252" spans="1:23" s="41" customFormat="1" x14ac:dyDescent="0.3">
      <c r="A1252" s="25"/>
      <c r="C1252" s="28"/>
      <c r="D1252" s="28"/>
      <c r="E1252" s="28"/>
      <c r="F1252" s="28"/>
      <c r="G1252" s="32"/>
      <c r="H1252" s="32"/>
      <c r="I1252" s="38"/>
      <c r="K1252" s="39"/>
      <c r="L1252" s="32"/>
      <c r="M1252" s="28"/>
      <c r="N1252" s="28"/>
      <c r="O1252" s="28"/>
      <c r="P1252" s="28"/>
      <c r="Q1252" s="32"/>
      <c r="R1252" s="39"/>
      <c r="S1252" s="28"/>
      <c r="T1252" s="32"/>
      <c r="U1252" s="28"/>
      <c r="V1252" s="21"/>
      <c r="W1252" s="28"/>
    </row>
    <row r="1253" spans="1:23" s="41" customFormat="1" x14ac:dyDescent="0.3">
      <c r="A1253" s="25"/>
      <c r="C1253" s="28"/>
      <c r="D1253" s="28"/>
      <c r="E1253" s="30"/>
      <c r="F1253" s="28"/>
      <c r="G1253" s="32"/>
      <c r="H1253" s="32"/>
      <c r="I1253" s="38"/>
      <c r="K1253" s="39"/>
      <c r="L1253" s="32"/>
      <c r="M1253" s="28"/>
      <c r="N1253" s="28"/>
      <c r="O1253" s="28"/>
      <c r="P1253" s="28"/>
      <c r="Q1253" s="32"/>
      <c r="R1253" s="39"/>
      <c r="S1253" s="28"/>
      <c r="T1253" s="32"/>
      <c r="U1253" s="28"/>
      <c r="V1253" s="21"/>
      <c r="W1253" s="28"/>
    </row>
    <row r="1254" spans="1:23" s="41" customFormat="1" x14ac:dyDescent="0.3">
      <c r="A1254" s="25"/>
      <c r="C1254" s="28"/>
      <c r="D1254" s="28"/>
      <c r="E1254" s="28"/>
      <c r="F1254" s="28"/>
      <c r="G1254" s="32"/>
      <c r="H1254" s="32"/>
      <c r="I1254" s="38"/>
      <c r="K1254" s="39"/>
      <c r="L1254" s="32"/>
      <c r="M1254" s="28"/>
      <c r="N1254" s="28"/>
      <c r="O1254" s="28"/>
      <c r="P1254" s="28"/>
      <c r="Q1254" s="32"/>
      <c r="R1254" s="39"/>
      <c r="S1254" s="28"/>
      <c r="T1254" s="32"/>
      <c r="U1254" s="28"/>
      <c r="V1254" s="21"/>
      <c r="W1254" s="28"/>
    </row>
    <row r="1255" spans="1:23" s="41" customFormat="1" x14ac:dyDescent="0.3">
      <c r="A1255" s="25"/>
      <c r="C1255" s="28"/>
      <c r="D1255" s="28"/>
      <c r="E1255" s="28"/>
      <c r="F1255" s="28"/>
      <c r="G1255" s="32"/>
      <c r="H1255" s="32"/>
      <c r="I1255" s="38"/>
      <c r="K1255" s="39"/>
      <c r="L1255" s="32"/>
      <c r="M1255" s="28"/>
      <c r="N1255" s="28"/>
      <c r="O1255" s="28"/>
      <c r="P1255" s="28"/>
      <c r="Q1255" s="32"/>
      <c r="R1255" s="39"/>
      <c r="S1255" s="28"/>
      <c r="T1255" s="32"/>
      <c r="U1255" s="28"/>
      <c r="V1255" s="21"/>
      <c r="W1255" s="28"/>
    </row>
    <row r="1256" spans="1:23" s="41" customFormat="1" x14ac:dyDescent="0.3">
      <c r="A1256" s="25"/>
      <c r="C1256" s="28"/>
      <c r="D1256" s="28"/>
      <c r="E1256" s="28"/>
      <c r="F1256" s="28"/>
      <c r="G1256" s="32"/>
      <c r="H1256" s="32"/>
      <c r="I1256" s="38"/>
      <c r="K1256" s="39"/>
      <c r="L1256" s="32"/>
      <c r="M1256" s="28"/>
      <c r="N1256" s="28"/>
      <c r="O1256" s="28"/>
      <c r="P1256" s="28"/>
      <c r="Q1256" s="32"/>
      <c r="R1256" s="39"/>
      <c r="S1256" s="28"/>
      <c r="T1256" s="28"/>
      <c r="U1256" s="28"/>
      <c r="V1256" s="21"/>
      <c r="W1256" s="28"/>
    </row>
    <row r="1257" spans="1:23" s="41" customFormat="1" x14ac:dyDescent="0.3">
      <c r="A1257" s="25"/>
      <c r="C1257" s="28"/>
      <c r="D1257" s="28"/>
      <c r="E1257" s="28"/>
      <c r="F1257" s="28"/>
      <c r="G1257" s="32"/>
      <c r="H1257" s="32"/>
      <c r="I1257" s="38"/>
      <c r="K1257" s="39"/>
      <c r="L1257" s="32"/>
      <c r="M1257" s="28"/>
      <c r="N1257" s="28"/>
      <c r="O1257" s="28"/>
      <c r="P1257" s="28"/>
      <c r="Q1257" s="32"/>
      <c r="R1257" s="39"/>
      <c r="S1257" s="28"/>
      <c r="T1257" s="28"/>
      <c r="U1257" s="28"/>
      <c r="V1257" s="21"/>
      <c r="W1257" s="28"/>
    </row>
    <row r="1258" spans="1:23" s="41" customFormat="1" x14ac:dyDescent="0.3">
      <c r="A1258" s="25"/>
      <c r="C1258" s="28"/>
      <c r="D1258" s="28"/>
      <c r="E1258" s="28"/>
      <c r="F1258" s="28"/>
      <c r="G1258" s="32"/>
      <c r="H1258" s="32"/>
      <c r="I1258" s="38"/>
      <c r="K1258" s="39"/>
      <c r="L1258" s="32"/>
      <c r="M1258" s="28"/>
      <c r="N1258" s="28"/>
      <c r="O1258" s="28"/>
      <c r="P1258" s="28"/>
      <c r="Q1258" s="32"/>
      <c r="R1258" s="39"/>
      <c r="S1258" s="28"/>
      <c r="T1258" s="28"/>
      <c r="U1258" s="28"/>
      <c r="V1258" s="21"/>
      <c r="W1258" s="28"/>
    </row>
    <row r="1259" spans="1:23" s="41" customFormat="1" x14ac:dyDescent="0.3">
      <c r="A1259" s="25"/>
      <c r="C1259" s="28"/>
      <c r="D1259" s="28"/>
      <c r="E1259" s="28"/>
      <c r="F1259" s="28"/>
      <c r="G1259" s="32"/>
      <c r="H1259" s="32"/>
      <c r="I1259" s="38"/>
      <c r="K1259" s="39"/>
      <c r="L1259" s="32"/>
      <c r="M1259" s="28"/>
      <c r="N1259" s="28"/>
      <c r="O1259" s="28"/>
      <c r="P1259" s="28"/>
      <c r="Q1259" s="32"/>
      <c r="R1259" s="39"/>
      <c r="S1259" s="28"/>
      <c r="T1259" s="28"/>
      <c r="U1259" s="28"/>
      <c r="V1259" s="21"/>
      <c r="W1259" s="28"/>
    </row>
    <row r="1260" spans="1:23" s="41" customFormat="1" x14ac:dyDescent="0.3">
      <c r="A1260" s="25"/>
      <c r="C1260" s="28"/>
      <c r="D1260" s="28"/>
      <c r="E1260" s="28"/>
      <c r="F1260" s="28"/>
      <c r="G1260" s="32"/>
      <c r="H1260" s="32"/>
      <c r="I1260" s="38"/>
      <c r="K1260" s="39"/>
      <c r="L1260" s="32"/>
      <c r="M1260" s="28"/>
      <c r="N1260" s="28"/>
      <c r="O1260" s="28"/>
      <c r="P1260" s="28"/>
      <c r="Q1260" s="32"/>
      <c r="R1260" s="39"/>
      <c r="S1260" s="28"/>
      <c r="T1260" s="32"/>
      <c r="U1260" s="28"/>
      <c r="V1260" s="21"/>
      <c r="W1260" s="28"/>
    </row>
    <row r="1261" spans="1:23" s="41" customFormat="1" x14ac:dyDescent="0.3">
      <c r="A1261" s="25"/>
      <c r="C1261" s="28"/>
      <c r="D1261" s="28"/>
      <c r="E1261" s="28"/>
      <c r="F1261" s="28"/>
      <c r="G1261" s="32"/>
      <c r="H1261" s="32"/>
      <c r="I1261" s="38"/>
      <c r="K1261" s="39"/>
      <c r="L1261" s="32"/>
      <c r="M1261" s="28"/>
      <c r="N1261" s="28"/>
      <c r="O1261" s="28"/>
      <c r="P1261" s="28"/>
      <c r="Q1261" s="32"/>
      <c r="R1261" s="39"/>
      <c r="S1261" s="28"/>
      <c r="T1261" s="32"/>
      <c r="U1261" s="28"/>
      <c r="V1261" s="21"/>
      <c r="W1261" s="28"/>
    </row>
    <row r="1262" spans="1:23" s="41" customFormat="1" x14ac:dyDescent="0.3">
      <c r="A1262" s="25"/>
      <c r="C1262" s="28"/>
      <c r="D1262" s="28"/>
      <c r="E1262" s="28"/>
      <c r="F1262" s="28"/>
      <c r="G1262" s="32"/>
      <c r="H1262" s="32"/>
      <c r="I1262" s="38"/>
      <c r="K1262" s="39"/>
      <c r="L1262" s="32"/>
      <c r="M1262" s="28"/>
      <c r="N1262" s="28"/>
      <c r="O1262" s="28"/>
      <c r="P1262" s="28"/>
      <c r="Q1262" s="32"/>
      <c r="R1262" s="39"/>
      <c r="S1262" s="28"/>
      <c r="T1262" s="32"/>
      <c r="U1262" s="28"/>
      <c r="V1262" s="21"/>
      <c r="W1262" s="28"/>
    </row>
    <row r="1263" spans="1:23" s="41" customFormat="1" x14ac:dyDescent="0.3">
      <c r="A1263" s="25"/>
      <c r="C1263" s="28"/>
      <c r="D1263" s="28"/>
      <c r="E1263" s="28"/>
      <c r="F1263" s="28"/>
      <c r="G1263" s="32"/>
      <c r="H1263" s="32"/>
      <c r="I1263" s="38"/>
      <c r="K1263" s="39"/>
      <c r="L1263" s="32"/>
      <c r="M1263" s="28"/>
      <c r="N1263" s="28"/>
      <c r="O1263" s="28"/>
      <c r="P1263" s="28"/>
      <c r="Q1263" s="32"/>
      <c r="R1263" s="39"/>
      <c r="S1263" s="28"/>
      <c r="T1263" s="32"/>
      <c r="U1263" s="28"/>
      <c r="V1263" s="21"/>
      <c r="W1263" s="28"/>
    </row>
    <row r="1264" spans="1:23" s="41" customFormat="1" x14ac:dyDescent="0.3">
      <c r="A1264" s="25"/>
      <c r="C1264" s="28"/>
      <c r="D1264" s="28"/>
      <c r="E1264" s="28"/>
      <c r="F1264" s="28"/>
      <c r="G1264" s="32"/>
      <c r="H1264" s="32"/>
      <c r="I1264" s="38"/>
      <c r="K1264" s="39"/>
      <c r="L1264" s="32"/>
      <c r="M1264" s="28"/>
      <c r="N1264" s="28"/>
      <c r="O1264" s="28"/>
      <c r="P1264" s="28"/>
      <c r="Q1264" s="32"/>
      <c r="R1264" s="39"/>
      <c r="S1264" s="28"/>
      <c r="T1264" s="32"/>
      <c r="U1264" s="28"/>
      <c r="V1264" s="21"/>
      <c r="W1264" s="28"/>
    </row>
    <row r="1265" spans="1:23" s="41" customFormat="1" x14ac:dyDescent="0.3">
      <c r="A1265" s="25"/>
      <c r="C1265" s="28"/>
      <c r="D1265" s="28"/>
      <c r="E1265" s="28"/>
      <c r="F1265" s="28"/>
      <c r="G1265" s="32"/>
      <c r="H1265" s="32"/>
      <c r="I1265" s="38"/>
      <c r="K1265" s="39"/>
      <c r="L1265" s="32"/>
      <c r="M1265" s="28"/>
      <c r="N1265" s="28"/>
      <c r="O1265" s="28"/>
      <c r="P1265" s="28"/>
      <c r="Q1265" s="32"/>
      <c r="R1265" s="39"/>
      <c r="S1265" s="28"/>
      <c r="T1265" s="32"/>
      <c r="U1265" s="28"/>
      <c r="V1265" s="21"/>
      <c r="W1265" s="28"/>
    </row>
    <row r="1266" spans="1:23" s="41" customFormat="1" x14ac:dyDescent="0.3">
      <c r="A1266" s="25"/>
      <c r="C1266" s="28"/>
      <c r="D1266" s="28"/>
      <c r="E1266" s="28"/>
      <c r="F1266" s="28"/>
      <c r="G1266" s="32"/>
      <c r="H1266" s="32"/>
      <c r="I1266" s="38"/>
      <c r="K1266" s="39"/>
      <c r="L1266" s="32"/>
      <c r="M1266" s="28"/>
      <c r="N1266" s="28"/>
      <c r="O1266" s="28"/>
      <c r="P1266" s="28"/>
      <c r="Q1266" s="32"/>
      <c r="R1266" s="39"/>
      <c r="S1266" s="28"/>
      <c r="T1266" s="32"/>
      <c r="U1266" s="28"/>
      <c r="V1266" s="21"/>
      <c r="W1266" s="28"/>
    </row>
    <row r="1267" spans="1:23" s="41" customFormat="1" x14ac:dyDescent="0.3">
      <c r="A1267" s="25"/>
      <c r="C1267" s="28"/>
      <c r="D1267" s="28"/>
      <c r="E1267" s="28"/>
      <c r="F1267" s="28"/>
      <c r="G1267" s="32"/>
      <c r="H1267" s="32"/>
      <c r="I1267" s="38"/>
      <c r="K1267" s="39"/>
      <c r="L1267" s="32"/>
      <c r="M1267" s="28"/>
      <c r="N1267" s="28"/>
      <c r="O1267" s="28"/>
      <c r="P1267" s="28"/>
      <c r="Q1267" s="32"/>
      <c r="R1267" s="39"/>
      <c r="S1267" s="28"/>
      <c r="T1267" s="32"/>
      <c r="U1267" s="28"/>
      <c r="V1267" s="21"/>
      <c r="W1267" s="28"/>
    </row>
    <row r="1268" spans="1:23" s="41" customFormat="1" x14ac:dyDescent="0.3">
      <c r="A1268" s="25"/>
      <c r="C1268" s="28"/>
      <c r="D1268" s="28"/>
      <c r="E1268" s="28"/>
      <c r="F1268" s="28"/>
      <c r="G1268" s="32"/>
      <c r="H1268" s="32"/>
      <c r="I1268" s="38"/>
      <c r="K1268" s="39"/>
      <c r="L1268" s="32"/>
      <c r="M1268" s="28"/>
      <c r="N1268" s="28"/>
      <c r="O1268" s="28"/>
      <c r="P1268" s="28"/>
      <c r="Q1268" s="32"/>
      <c r="R1268" s="39"/>
      <c r="S1268" s="28"/>
      <c r="T1268" s="32"/>
      <c r="U1268" s="28"/>
      <c r="V1268" s="21"/>
      <c r="W1268" s="28"/>
    </row>
    <row r="1269" spans="1:23" s="41" customFormat="1" x14ac:dyDescent="0.3">
      <c r="A1269" s="25"/>
      <c r="C1269" s="28"/>
      <c r="D1269" s="28"/>
      <c r="E1269" s="28"/>
      <c r="F1269" s="28"/>
      <c r="G1269" s="32"/>
      <c r="H1269" s="32"/>
      <c r="I1269" s="38"/>
      <c r="K1269" s="39"/>
      <c r="L1269" s="32"/>
      <c r="M1269" s="28"/>
      <c r="N1269" s="28"/>
      <c r="O1269" s="28"/>
      <c r="P1269" s="28"/>
      <c r="Q1269" s="32"/>
      <c r="R1269" s="39"/>
      <c r="S1269" s="28"/>
      <c r="T1269" s="32"/>
      <c r="U1269" s="28"/>
      <c r="V1269" s="21"/>
      <c r="W1269" s="28"/>
    </row>
    <row r="1270" spans="1:23" s="41" customFormat="1" x14ac:dyDescent="0.3">
      <c r="A1270" s="25"/>
      <c r="C1270" s="28"/>
      <c r="D1270" s="28"/>
      <c r="E1270" s="28"/>
      <c r="F1270" s="28"/>
      <c r="G1270" s="32"/>
      <c r="H1270" s="32"/>
      <c r="I1270" s="38"/>
      <c r="K1270" s="39"/>
      <c r="L1270" s="32"/>
      <c r="M1270" s="28"/>
      <c r="N1270" s="28"/>
      <c r="O1270" s="28"/>
      <c r="P1270" s="28"/>
      <c r="Q1270" s="32"/>
      <c r="R1270" s="39"/>
      <c r="S1270" s="28"/>
      <c r="T1270" s="32"/>
      <c r="U1270" s="28"/>
      <c r="V1270" s="21"/>
      <c r="W1270" s="28"/>
    </row>
    <row r="1271" spans="1:23" s="41" customFormat="1" x14ac:dyDescent="0.3">
      <c r="A1271" s="25"/>
      <c r="C1271" s="28"/>
      <c r="D1271" s="28"/>
      <c r="E1271" s="28"/>
      <c r="F1271" s="28"/>
      <c r="G1271" s="32"/>
      <c r="H1271" s="32"/>
      <c r="I1271" s="38"/>
      <c r="K1271" s="39"/>
      <c r="L1271" s="32"/>
      <c r="M1271" s="28"/>
      <c r="N1271" s="28"/>
      <c r="O1271" s="28"/>
      <c r="P1271" s="28"/>
      <c r="Q1271" s="32"/>
      <c r="R1271" s="39"/>
      <c r="S1271" s="28"/>
      <c r="T1271" s="32"/>
      <c r="U1271" s="28"/>
      <c r="V1271" s="21"/>
      <c r="W1271" s="28"/>
    </row>
    <row r="1272" spans="1:23" s="41" customFormat="1" x14ac:dyDescent="0.3">
      <c r="A1272" s="25"/>
      <c r="C1272" s="28"/>
      <c r="D1272" s="28"/>
      <c r="E1272" s="28"/>
      <c r="F1272" s="28"/>
      <c r="G1272" s="32"/>
      <c r="H1272" s="32"/>
      <c r="I1272" s="38"/>
      <c r="K1272" s="39"/>
      <c r="L1272" s="32"/>
      <c r="M1272" s="28"/>
      <c r="N1272" s="28"/>
      <c r="O1272" s="28"/>
      <c r="P1272" s="28"/>
      <c r="Q1272" s="32"/>
      <c r="R1272" s="39"/>
      <c r="S1272" s="28"/>
      <c r="T1272" s="32"/>
      <c r="U1272" s="28"/>
      <c r="V1272" s="21"/>
      <c r="W1272" s="28"/>
    </row>
    <row r="1273" spans="1:23" s="41" customFormat="1" x14ac:dyDescent="0.3">
      <c r="A1273" s="25"/>
      <c r="C1273" s="28"/>
      <c r="D1273" s="28"/>
      <c r="E1273" s="28"/>
      <c r="F1273" s="28"/>
      <c r="G1273" s="32"/>
      <c r="H1273" s="32"/>
      <c r="I1273" s="38"/>
      <c r="K1273" s="39"/>
      <c r="L1273" s="32"/>
      <c r="M1273" s="28"/>
      <c r="N1273" s="28"/>
      <c r="O1273" s="28"/>
      <c r="P1273" s="28"/>
      <c r="Q1273" s="32"/>
      <c r="R1273" s="39"/>
      <c r="S1273" s="28"/>
      <c r="T1273" s="32"/>
      <c r="U1273" s="28"/>
      <c r="V1273" s="21"/>
      <c r="W1273" s="28"/>
    </row>
    <row r="1274" spans="1:23" s="41" customFormat="1" x14ac:dyDescent="0.3">
      <c r="A1274" s="25"/>
      <c r="C1274" s="30"/>
      <c r="D1274" s="28"/>
      <c r="E1274" s="28"/>
      <c r="F1274" s="28"/>
      <c r="G1274" s="32"/>
      <c r="H1274" s="32"/>
      <c r="I1274" s="38"/>
      <c r="K1274" s="39"/>
      <c r="L1274" s="32"/>
      <c r="M1274" s="28"/>
      <c r="N1274" s="28"/>
      <c r="O1274" s="28"/>
      <c r="P1274" s="28"/>
      <c r="Q1274" s="32"/>
      <c r="R1274" s="39"/>
      <c r="S1274" s="28"/>
      <c r="T1274" s="32"/>
      <c r="U1274" s="28"/>
      <c r="V1274" s="21"/>
      <c r="W1274" s="28"/>
    </row>
    <row r="1275" spans="1:23" s="41" customFormat="1" x14ac:dyDescent="0.3">
      <c r="A1275" s="25"/>
      <c r="C1275" s="28"/>
      <c r="D1275" s="28"/>
      <c r="E1275" s="28"/>
      <c r="F1275" s="28"/>
      <c r="G1275" s="32"/>
      <c r="H1275" s="32"/>
      <c r="I1275" s="38"/>
      <c r="K1275" s="39"/>
      <c r="L1275" s="32"/>
      <c r="M1275" s="28"/>
      <c r="N1275" s="28"/>
      <c r="O1275" s="28"/>
      <c r="P1275" s="28"/>
      <c r="Q1275" s="32"/>
      <c r="R1275" s="39"/>
      <c r="S1275" s="28"/>
      <c r="T1275" s="32"/>
      <c r="U1275" s="28"/>
      <c r="V1275" s="21"/>
      <c r="W1275" s="28"/>
    </row>
    <row r="1276" spans="1:23" s="41" customFormat="1" x14ac:dyDescent="0.3">
      <c r="A1276" s="25"/>
      <c r="C1276" s="28"/>
      <c r="D1276" s="28"/>
      <c r="E1276" s="28"/>
      <c r="F1276" s="28"/>
      <c r="G1276" s="32"/>
      <c r="H1276" s="32"/>
      <c r="I1276" s="38"/>
      <c r="K1276" s="39"/>
      <c r="L1276" s="32"/>
      <c r="M1276" s="28"/>
      <c r="N1276" s="28"/>
      <c r="O1276" s="28"/>
      <c r="P1276" s="28"/>
      <c r="Q1276" s="32"/>
      <c r="R1276" s="39"/>
      <c r="S1276" s="28"/>
      <c r="T1276" s="32"/>
      <c r="U1276" s="28"/>
      <c r="V1276" s="21"/>
      <c r="W1276" s="28"/>
    </row>
    <row r="1277" spans="1:23" s="41" customFormat="1" x14ac:dyDescent="0.3">
      <c r="A1277" s="25"/>
      <c r="C1277" s="28"/>
      <c r="D1277" s="28"/>
      <c r="E1277" s="28"/>
      <c r="F1277" s="28"/>
      <c r="G1277" s="32"/>
      <c r="H1277" s="32"/>
      <c r="I1277" s="38"/>
      <c r="K1277" s="39"/>
      <c r="L1277" s="32"/>
      <c r="M1277" s="28"/>
      <c r="N1277" s="28"/>
      <c r="O1277" s="28"/>
      <c r="P1277" s="28"/>
      <c r="Q1277" s="32"/>
      <c r="R1277" s="39"/>
      <c r="S1277" s="28"/>
      <c r="T1277" s="32"/>
      <c r="U1277" s="28"/>
      <c r="V1277" s="21"/>
      <c r="W1277" s="28"/>
    </row>
    <row r="1278" spans="1:23" s="41" customFormat="1" x14ac:dyDescent="0.3">
      <c r="A1278" s="25"/>
      <c r="C1278" s="28"/>
      <c r="D1278" s="28"/>
      <c r="E1278" s="28"/>
      <c r="F1278" s="28"/>
      <c r="G1278" s="32"/>
      <c r="H1278" s="32"/>
      <c r="I1278" s="38"/>
      <c r="K1278" s="39"/>
      <c r="L1278" s="32"/>
      <c r="M1278" s="28"/>
      <c r="N1278" s="28"/>
      <c r="O1278" s="28"/>
      <c r="P1278" s="28"/>
      <c r="Q1278" s="32"/>
      <c r="R1278" s="39"/>
      <c r="S1278" s="28"/>
      <c r="T1278" s="32"/>
      <c r="U1278" s="28"/>
      <c r="V1278" s="21"/>
      <c r="W1278" s="28"/>
    </row>
    <row r="1279" spans="1:23" s="41" customFormat="1" x14ac:dyDescent="0.3">
      <c r="A1279" s="25"/>
      <c r="C1279" s="28"/>
      <c r="D1279" s="28"/>
      <c r="E1279" s="28"/>
      <c r="F1279" s="28"/>
      <c r="G1279" s="32"/>
      <c r="H1279" s="32"/>
      <c r="I1279" s="38"/>
      <c r="K1279" s="39"/>
      <c r="L1279" s="32"/>
      <c r="M1279" s="28"/>
      <c r="N1279" s="28"/>
      <c r="O1279" s="28"/>
      <c r="P1279" s="28"/>
      <c r="Q1279" s="32"/>
      <c r="R1279" s="39"/>
      <c r="S1279" s="28"/>
      <c r="T1279" s="32"/>
      <c r="U1279" s="28"/>
      <c r="V1279" s="21"/>
      <c r="W1279" s="28"/>
    </row>
    <row r="1280" spans="1:23" s="41" customFormat="1" x14ac:dyDescent="0.3">
      <c r="A1280" s="25"/>
      <c r="C1280" s="28"/>
      <c r="D1280" s="28"/>
      <c r="E1280" s="28"/>
      <c r="F1280" s="28"/>
      <c r="G1280" s="32"/>
      <c r="H1280" s="32"/>
      <c r="I1280" s="38"/>
      <c r="K1280" s="39"/>
      <c r="L1280" s="32"/>
      <c r="M1280" s="28"/>
      <c r="N1280" s="28"/>
      <c r="O1280" s="28"/>
      <c r="P1280" s="28"/>
      <c r="Q1280" s="32"/>
      <c r="R1280" s="39"/>
      <c r="S1280" s="28"/>
      <c r="T1280" s="32"/>
      <c r="U1280" s="28"/>
      <c r="V1280" s="21"/>
      <c r="W1280" s="28"/>
    </row>
    <row r="1281" spans="1:23" s="41" customFormat="1" x14ac:dyDescent="0.3">
      <c r="A1281" s="25"/>
      <c r="C1281" s="28"/>
      <c r="D1281" s="28"/>
      <c r="E1281" s="28"/>
      <c r="F1281" s="28"/>
      <c r="G1281" s="32"/>
      <c r="H1281" s="36"/>
      <c r="I1281" s="38"/>
      <c r="K1281" s="39"/>
      <c r="L1281" s="32"/>
      <c r="M1281" s="28"/>
      <c r="N1281" s="28"/>
      <c r="O1281" s="28"/>
      <c r="P1281" s="28"/>
      <c r="Q1281" s="32"/>
      <c r="R1281" s="39"/>
      <c r="S1281" s="28"/>
      <c r="T1281" s="32"/>
      <c r="U1281" s="28"/>
      <c r="V1281" s="21"/>
      <c r="W1281" s="28"/>
    </row>
    <row r="1282" spans="1:23" s="41" customFormat="1" x14ac:dyDescent="0.3">
      <c r="A1282" s="25"/>
      <c r="C1282" s="28"/>
      <c r="D1282" s="28"/>
      <c r="E1282" s="28"/>
      <c r="F1282" s="28"/>
      <c r="G1282" s="32"/>
      <c r="H1282" s="36"/>
      <c r="I1282" s="38"/>
      <c r="K1282" s="39"/>
      <c r="L1282" s="32"/>
      <c r="M1282" s="28"/>
      <c r="N1282" s="28"/>
      <c r="O1282" s="28"/>
      <c r="P1282" s="28"/>
      <c r="Q1282" s="32"/>
      <c r="R1282" s="39"/>
      <c r="S1282" s="28"/>
      <c r="T1282" s="32"/>
      <c r="U1282" s="28"/>
      <c r="V1282" s="21"/>
      <c r="W1282" s="28"/>
    </row>
    <row r="1283" spans="1:23" s="41" customFormat="1" x14ac:dyDescent="0.3">
      <c r="A1283" s="25"/>
      <c r="C1283" s="28"/>
      <c r="D1283" s="28"/>
      <c r="E1283" s="28"/>
      <c r="F1283" s="28"/>
      <c r="G1283" s="32"/>
      <c r="H1283" s="36"/>
      <c r="I1283" s="38"/>
      <c r="K1283" s="39"/>
      <c r="L1283" s="32"/>
      <c r="M1283" s="28"/>
      <c r="N1283" s="28"/>
      <c r="O1283" s="28"/>
      <c r="P1283" s="28"/>
      <c r="Q1283" s="32"/>
      <c r="R1283" s="39"/>
      <c r="S1283" s="28"/>
      <c r="T1283" s="32"/>
      <c r="U1283" s="28"/>
      <c r="V1283" s="21"/>
      <c r="W1283" s="28"/>
    </row>
    <row r="1284" spans="1:23" s="41" customFormat="1" x14ac:dyDescent="0.3">
      <c r="A1284" s="26"/>
      <c r="C1284" s="43"/>
      <c r="D1284" s="29"/>
      <c r="E1284" s="29"/>
      <c r="F1284" s="29"/>
      <c r="G1284" s="34"/>
      <c r="H1284" s="37"/>
      <c r="I1284" s="44"/>
      <c r="K1284" s="40"/>
      <c r="L1284" s="34"/>
      <c r="M1284" s="29"/>
      <c r="N1284" s="29"/>
      <c r="O1284" s="29"/>
      <c r="P1284" s="29"/>
      <c r="Q1284" s="34"/>
      <c r="R1284" s="40"/>
      <c r="S1284" s="29"/>
      <c r="T1284" s="34"/>
      <c r="U1284" s="29"/>
      <c r="V1284" s="21"/>
      <c r="W1284" s="29"/>
    </row>
  </sheetData>
  <sortState xmlns:xlrd2="http://schemas.microsoft.com/office/spreadsheetml/2017/richdata2" ref="A2:X867">
    <sortCondition ref="A2:A867"/>
  </sortState>
  <dataValidations disablePrompts="1" count="6">
    <dataValidation type="decimal" operator="greaterThan" allowBlank="1" showErrorMessage="1" sqref="I605:I679" xr:uid="{BFE00F26-574B-4B2B-A1BC-5C8CAE192349}">
      <formula1>0</formula1>
    </dataValidation>
    <dataValidation type="list" allowBlank="1" showInputMessage="1" showErrorMessage="1" sqref="S605:S679" xr:uid="{9462C93B-D51C-4E00-881E-3906A5C81B04}">
      <formula1>"144p,240p,360p,480p,720p,1080p,1440p,2160p"</formula1>
    </dataValidation>
    <dataValidation type="list" allowBlank="1" showInputMessage="1" showErrorMessage="1" sqref="N605:N679 V605:V679" xr:uid="{96AA437D-1DD1-443B-9423-C347C10C495F}">
      <formula1>"Yes,No"</formula1>
    </dataValidation>
    <dataValidation type="date" operator="greaterThan" allowBlank="1" showInputMessage="1" showErrorMessage="1" sqref="K605:K679" xr:uid="{CF6CC45B-FEDE-4584-8B52-B7342BE3F6F5}">
      <formula1>1</formula1>
    </dataValidation>
    <dataValidation type="whole" operator="greaterThan" allowBlank="1" showInputMessage="1" showErrorMessage="1" sqref="H606:H679 G605:G654 L605:L656 T605:U679 W679 Q669:Q679 Q605:Q667 W606 W608:W611 W613:W615 W617:W626 W629:W630 W632 W634 W637:W638 W640 W642:W649 W651:W653 W656:W658 W660:W667 W669:W670 W675" xr:uid="{53B7DAD4-650E-47A2-82CB-FD90B4916D1A}">
      <formula1>0</formula1>
    </dataValidation>
    <dataValidation type="list" allowBlank="1" showInputMessage="1" showErrorMessage="1" sqref="F605:F678" xr:uid="{8DB6D5FF-1480-4E51-9772-1131EF647E75}">
      <formula1>"Male,Female"</formula1>
    </dataValidation>
  </dataValidation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82B5-07B9-4490-BED3-CE2D8EE71731}">
  <dimension ref="A1:A9"/>
  <sheetViews>
    <sheetView zoomScale="130" zoomScaleNormal="130" workbookViewId="0">
      <selection activeCell="A15" sqref="A15"/>
    </sheetView>
  </sheetViews>
  <sheetFormatPr defaultRowHeight="14.4" x14ac:dyDescent="0.3"/>
  <cols>
    <col min="1" max="1" width="42.6640625" bestFit="1" customWidth="1"/>
  </cols>
  <sheetData>
    <row r="1" spans="1:1" x14ac:dyDescent="0.3">
      <c r="A1" s="46" t="s">
        <v>3143</v>
      </c>
    </row>
    <row r="2" spans="1:1" x14ac:dyDescent="0.3">
      <c r="A2" t="s">
        <v>3144</v>
      </c>
    </row>
    <row r="3" spans="1:1" x14ac:dyDescent="0.3">
      <c r="A3" t="s">
        <v>3145</v>
      </c>
    </row>
    <row r="4" spans="1:1" x14ac:dyDescent="0.3">
      <c r="A4" t="s">
        <v>3146</v>
      </c>
    </row>
    <row r="5" spans="1:1" x14ac:dyDescent="0.3">
      <c r="A5" t="s">
        <v>3147</v>
      </c>
    </row>
    <row r="6" spans="1:1" x14ac:dyDescent="0.3">
      <c r="A6" t="s">
        <v>3148</v>
      </c>
    </row>
    <row r="7" spans="1:1" x14ac:dyDescent="0.3">
      <c r="A7" t="s">
        <v>3149</v>
      </c>
    </row>
    <row r="8" spans="1:1" x14ac:dyDescent="0.3">
      <c r="A8" t="s">
        <v>3150</v>
      </c>
    </row>
    <row r="9" spans="1:1" x14ac:dyDescent="0.3">
      <c r="A9" t="s">
        <v>3151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19DEC-BD7E-43F2-806B-F3031838EB6E}">
  <dimension ref="A1:Q42"/>
  <sheetViews>
    <sheetView topLeftCell="A7" zoomScale="99" zoomScaleNormal="99" workbookViewId="0">
      <selection activeCell="M17" sqref="M17:O19"/>
    </sheetView>
  </sheetViews>
  <sheetFormatPr defaultRowHeight="14.4" x14ac:dyDescent="0.3"/>
  <cols>
    <col min="1" max="1" width="11.44140625" bestFit="1" customWidth="1"/>
    <col min="2" max="2" width="15.77734375" bestFit="1" customWidth="1"/>
    <col min="3" max="3" width="14.21875" bestFit="1" customWidth="1"/>
    <col min="10" max="10" width="11.44140625" bestFit="1" customWidth="1"/>
    <col min="11" max="11" width="32.21875" bestFit="1" customWidth="1"/>
    <col min="12" max="12" width="28.88671875" bestFit="1" customWidth="1"/>
    <col min="13" max="13" width="11.44140625" bestFit="1" customWidth="1"/>
    <col min="14" max="14" width="20.21875" bestFit="1" customWidth="1"/>
    <col min="15" max="15" width="25.33203125" bestFit="1" customWidth="1"/>
  </cols>
  <sheetData>
    <row r="1" spans="1:17" x14ac:dyDescent="0.3">
      <c r="A1" s="47" t="s">
        <v>3144</v>
      </c>
    </row>
    <row r="4" spans="1:17" x14ac:dyDescent="0.3">
      <c r="A4" s="48" t="s">
        <v>3328</v>
      </c>
      <c r="B4" t="s">
        <v>3329</v>
      </c>
      <c r="C4" t="s">
        <v>3493</v>
      </c>
    </row>
    <row r="5" spans="1:17" ht="15.6" x14ac:dyDescent="0.3">
      <c r="A5" s="49" t="s">
        <v>27</v>
      </c>
      <c r="B5" s="50">
        <v>547</v>
      </c>
      <c r="C5" s="51">
        <v>0.60043907793633366</v>
      </c>
      <c r="E5" s="53" t="s">
        <v>3332</v>
      </c>
      <c r="M5" s="48" t="s">
        <v>3328</v>
      </c>
      <c r="N5" t="s">
        <v>3338</v>
      </c>
      <c r="O5" t="s">
        <v>3339</v>
      </c>
    </row>
    <row r="6" spans="1:17" ht="15.6" x14ac:dyDescent="0.3">
      <c r="A6" s="49" t="s">
        <v>73</v>
      </c>
      <c r="B6" s="50">
        <v>184</v>
      </c>
      <c r="C6" s="51">
        <v>0.20197585071350166</v>
      </c>
      <c r="E6" t="s">
        <v>3331</v>
      </c>
      <c r="M6" s="49" t="s">
        <v>27</v>
      </c>
      <c r="N6" s="50">
        <v>781215.26431718061</v>
      </c>
      <c r="O6" s="50">
        <v>51739.760646108662</v>
      </c>
      <c r="Q6" s="53" t="s">
        <v>3332</v>
      </c>
    </row>
    <row r="7" spans="1:17" x14ac:dyDescent="0.3">
      <c r="A7" s="49" t="s">
        <v>2565</v>
      </c>
      <c r="B7" s="50">
        <v>55</v>
      </c>
      <c r="C7" s="51">
        <v>6.0373216245883647E-2</v>
      </c>
      <c r="E7" t="s">
        <v>3330</v>
      </c>
      <c r="M7" s="49" t="s">
        <v>73</v>
      </c>
      <c r="N7" s="50">
        <v>515976.422907489</v>
      </c>
      <c r="O7" s="50">
        <v>23483.145374449337</v>
      </c>
      <c r="Q7" t="s">
        <v>3340</v>
      </c>
    </row>
    <row r="8" spans="1:17" x14ac:dyDescent="0.3">
      <c r="A8" s="49" t="s">
        <v>226</v>
      </c>
      <c r="B8" s="50">
        <v>31</v>
      </c>
      <c r="C8" s="51">
        <v>3.4028540065861687E-2</v>
      </c>
      <c r="E8" t="s">
        <v>3333</v>
      </c>
      <c r="M8" s="49" t="s">
        <v>39</v>
      </c>
      <c r="N8" s="50">
        <v>237120.41666666666</v>
      </c>
      <c r="O8" s="50">
        <v>9206.0833333333339</v>
      </c>
    </row>
    <row r="9" spans="1:17" x14ac:dyDescent="0.3">
      <c r="A9" s="49" t="s">
        <v>39</v>
      </c>
      <c r="B9" s="50">
        <v>24</v>
      </c>
      <c r="C9" s="51">
        <v>2.6344676180021953E-2</v>
      </c>
      <c r="M9" s="49" t="s">
        <v>226</v>
      </c>
      <c r="N9" s="50">
        <v>88393.93548387097</v>
      </c>
      <c r="O9" s="50">
        <v>3400.516129032258</v>
      </c>
    </row>
    <row r="10" spans="1:17" x14ac:dyDescent="0.3">
      <c r="A10" s="49" t="s">
        <v>1464</v>
      </c>
      <c r="B10" s="50">
        <v>22</v>
      </c>
      <c r="C10" s="51">
        <v>2.4149286498353458E-2</v>
      </c>
      <c r="M10" s="49" t="s">
        <v>1464</v>
      </c>
      <c r="N10" s="50">
        <v>88290.772727272721</v>
      </c>
      <c r="O10" s="50">
        <v>311.36363636363637</v>
      </c>
    </row>
    <row r="11" spans="1:17" x14ac:dyDescent="0.3">
      <c r="A11" s="49" t="s">
        <v>3327</v>
      </c>
      <c r="B11" s="50">
        <v>21</v>
      </c>
      <c r="C11" s="51">
        <v>2.3051591657519209E-2</v>
      </c>
      <c r="M11" s="49" t="s">
        <v>2565</v>
      </c>
      <c r="N11" s="50">
        <v>63643.963636363638</v>
      </c>
      <c r="O11" s="50">
        <v>1720.6181818181817</v>
      </c>
    </row>
    <row r="12" spans="1:17" x14ac:dyDescent="0.3">
      <c r="A12" s="49" t="s">
        <v>3095</v>
      </c>
      <c r="B12" s="50">
        <v>5</v>
      </c>
      <c r="C12" s="51">
        <v>5.4884742041712408E-3</v>
      </c>
    </row>
    <row r="13" spans="1:17" x14ac:dyDescent="0.3">
      <c r="A13" s="49" t="s">
        <v>3094</v>
      </c>
      <c r="B13" s="50">
        <v>3</v>
      </c>
      <c r="C13" s="51">
        <v>3.2930845225027441E-3</v>
      </c>
    </row>
    <row r="14" spans="1:17" x14ac:dyDescent="0.3">
      <c r="A14" s="49" t="s">
        <v>2271</v>
      </c>
      <c r="B14" s="50">
        <v>3</v>
      </c>
      <c r="C14" s="51">
        <v>3.2930845225027441E-3</v>
      </c>
    </row>
    <row r="15" spans="1:17" x14ac:dyDescent="0.3">
      <c r="A15" s="49" t="s">
        <v>1800</v>
      </c>
      <c r="B15" s="50">
        <v>3</v>
      </c>
      <c r="C15" s="51">
        <v>3.2930845225027441E-3</v>
      </c>
    </row>
    <row r="16" spans="1:17" ht="15.6" x14ac:dyDescent="0.3">
      <c r="A16" s="49" t="s">
        <v>3096</v>
      </c>
      <c r="B16" s="50">
        <v>2</v>
      </c>
      <c r="C16" s="51">
        <v>2.1953896816684962E-3</v>
      </c>
      <c r="M16" s="96" t="s">
        <v>3342</v>
      </c>
      <c r="N16" s="97"/>
      <c r="O16" s="97"/>
    </row>
    <row r="17" spans="1:15" x14ac:dyDescent="0.3">
      <c r="A17" s="49" t="s">
        <v>3097</v>
      </c>
      <c r="B17" s="50">
        <v>2</v>
      </c>
      <c r="C17" s="51">
        <v>2.1953896816684962E-3</v>
      </c>
      <c r="M17" s="98" t="s">
        <v>3341</v>
      </c>
      <c r="N17" s="98"/>
      <c r="O17" s="98"/>
    </row>
    <row r="18" spans="1:15" x14ac:dyDescent="0.3">
      <c r="A18" s="49" t="s">
        <v>3100</v>
      </c>
      <c r="B18" s="50">
        <v>2</v>
      </c>
      <c r="C18" s="51">
        <v>2.1953896816684962E-3</v>
      </c>
      <c r="M18" s="98"/>
      <c r="N18" s="98"/>
      <c r="O18" s="98"/>
    </row>
    <row r="19" spans="1:15" x14ac:dyDescent="0.3">
      <c r="A19" s="49" t="s">
        <v>3098</v>
      </c>
      <c r="B19" s="50">
        <v>2</v>
      </c>
      <c r="C19" s="51">
        <v>2.1953896816684962E-3</v>
      </c>
      <c r="M19" s="98"/>
      <c r="N19" s="98"/>
      <c r="O19" s="98"/>
    </row>
    <row r="20" spans="1:15" x14ac:dyDescent="0.3">
      <c r="A20" s="49" t="s">
        <v>1252</v>
      </c>
      <c r="B20" s="50">
        <v>1</v>
      </c>
      <c r="C20" s="51">
        <v>1.0976948408342481E-3</v>
      </c>
    </row>
    <row r="21" spans="1:15" x14ac:dyDescent="0.3">
      <c r="A21" s="49" t="s">
        <v>2075</v>
      </c>
      <c r="B21" s="50">
        <v>1</v>
      </c>
      <c r="C21" s="51">
        <v>1.0976948408342481E-3</v>
      </c>
    </row>
    <row r="22" spans="1:15" x14ac:dyDescent="0.3">
      <c r="A22" s="49" t="s">
        <v>1346</v>
      </c>
      <c r="B22" s="50">
        <v>1</v>
      </c>
      <c r="C22" s="51">
        <v>1.0976948408342481E-3</v>
      </c>
    </row>
    <row r="23" spans="1:15" x14ac:dyDescent="0.3">
      <c r="A23" s="49" t="s">
        <v>3099</v>
      </c>
      <c r="B23" s="50">
        <v>1</v>
      </c>
      <c r="C23" s="51">
        <v>1.0976948408342481E-3</v>
      </c>
    </row>
    <row r="24" spans="1:15" x14ac:dyDescent="0.3">
      <c r="A24" s="49" t="s">
        <v>2125</v>
      </c>
      <c r="B24" s="50">
        <v>1</v>
      </c>
      <c r="C24" s="51">
        <v>1.0976948408342481E-3</v>
      </c>
    </row>
    <row r="25" spans="1:15" x14ac:dyDescent="0.3">
      <c r="A25" s="49" t="s">
        <v>3324</v>
      </c>
      <c r="B25" s="50">
        <v>911</v>
      </c>
      <c r="C25" s="51">
        <v>1</v>
      </c>
    </row>
    <row r="31" spans="1:15" x14ac:dyDescent="0.3">
      <c r="A31" s="48" t="s">
        <v>3328</v>
      </c>
      <c r="B31" t="s">
        <v>3335</v>
      </c>
      <c r="J31" s="48" t="s">
        <v>3328</v>
      </c>
      <c r="K31" t="s">
        <v>3357</v>
      </c>
      <c r="L31" t="s">
        <v>3358</v>
      </c>
    </row>
    <row r="32" spans="1:15" ht="15.6" x14ac:dyDescent="0.3">
      <c r="A32" s="49" t="s">
        <v>27</v>
      </c>
      <c r="B32" s="58">
        <v>77137054.225862071</v>
      </c>
      <c r="D32" s="53" t="s">
        <v>3332</v>
      </c>
      <c r="J32" s="49" t="s">
        <v>27</v>
      </c>
      <c r="K32" s="57">
        <v>13911425.447214076</v>
      </c>
      <c r="L32" s="57">
        <v>305200000</v>
      </c>
    </row>
    <row r="33" spans="1:12" x14ac:dyDescent="0.3">
      <c r="A33" s="49" t="s">
        <v>73</v>
      </c>
      <c r="B33" s="58">
        <v>26755104.604060914</v>
      </c>
      <c r="D33" t="s">
        <v>3336</v>
      </c>
      <c r="J33" s="49" t="s">
        <v>73</v>
      </c>
      <c r="K33" s="57">
        <v>18104890.82300885</v>
      </c>
      <c r="L33" s="57">
        <v>225000000</v>
      </c>
    </row>
    <row r="34" spans="1:12" x14ac:dyDescent="0.3">
      <c r="A34" s="49" t="s">
        <v>39</v>
      </c>
      <c r="B34" s="58">
        <v>6558528</v>
      </c>
      <c r="D34" t="s">
        <v>3337</v>
      </c>
      <c r="J34" s="49" t="s">
        <v>1464</v>
      </c>
      <c r="K34" s="57">
        <v>170358.18181818182</v>
      </c>
      <c r="L34" s="57">
        <v>759000</v>
      </c>
    </row>
    <row r="35" spans="1:12" x14ac:dyDescent="0.3">
      <c r="A35" s="49" t="s">
        <v>226</v>
      </c>
      <c r="B35" s="58">
        <v>2603394.3548387098</v>
      </c>
      <c r="J35" s="49" t="s">
        <v>39</v>
      </c>
      <c r="K35" s="57">
        <v>1876389.2083333333</v>
      </c>
      <c r="L35" s="57">
        <v>8460000</v>
      </c>
    </row>
    <row r="36" spans="1:12" x14ac:dyDescent="0.3">
      <c r="A36" s="49" t="s">
        <v>2565</v>
      </c>
      <c r="B36" s="58">
        <v>1445990.509090909</v>
      </c>
      <c r="J36" s="49" t="s">
        <v>2565</v>
      </c>
      <c r="K36" s="57">
        <v>2219418.1818181816</v>
      </c>
      <c r="L36" s="57">
        <v>9930000</v>
      </c>
    </row>
    <row r="37" spans="1:12" x14ac:dyDescent="0.3">
      <c r="A37" s="49" t="s">
        <v>1464</v>
      </c>
      <c r="B37" s="58">
        <v>276784.63636363635</v>
      </c>
      <c r="J37" s="49" t="s">
        <v>226</v>
      </c>
      <c r="K37" s="57">
        <v>2193798.7096774192</v>
      </c>
      <c r="L37" s="57">
        <v>17700000</v>
      </c>
    </row>
    <row r="42" spans="1:12" x14ac:dyDescent="0.3">
      <c r="L42" s="46"/>
    </row>
  </sheetData>
  <mergeCells count="2">
    <mergeCell ref="M16:O16"/>
    <mergeCell ref="M17:O19"/>
  </mergeCells>
  <conditionalFormatting pivot="1" sqref="C5:C24">
    <cfRule type="colorScale" priority="5">
      <colorScale>
        <cfvo type="min"/>
        <cfvo type="max"/>
        <color rgb="FFFCFCFF"/>
        <color rgb="FF63BE7B"/>
      </colorScale>
    </cfRule>
  </conditionalFormatting>
  <conditionalFormatting pivot="1" sqref="B32:B37">
    <cfRule type="colorScale" priority="4">
      <colorScale>
        <cfvo type="min"/>
        <cfvo type="max"/>
        <color rgb="FFFCFCFF"/>
        <color rgb="FF63BE7B"/>
      </colorScale>
    </cfRule>
  </conditionalFormatting>
  <conditionalFormatting pivot="1" sqref="N6:N11">
    <cfRule type="colorScale" priority="2">
      <colorScale>
        <cfvo type="min"/>
        <cfvo type="max"/>
        <color rgb="FFFCFCFF"/>
        <color rgb="FF63BE7B"/>
      </colorScale>
    </cfRule>
  </conditionalFormatting>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AFD0-7419-44FB-8C5B-E4AE0CE63D69}">
  <dimension ref="A1:O48"/>
  <sheetViews>
    <sheetView topLeftCell="A25" workbookViewId="0">
      <selection activeCell="D52" sqref="D52"/>
    </sheetView>
  </sheetViews>
  <sheetFormatPr defaultRowHeight="14.4" x14ac:dyDescent="0.3"/>
  <cols>
    <col min="1" max="1" width="14.5546875" bestFit="1" customWidth="1"/>
    <col min="2" max="2" width="25.109375" bestFit="1" customWidth="1"/>
    <col min="3" max="3" width="25.6640625" bestFit="1" customWidth="1"/>
    <col min="4" max="4" width="9.77734375" bestFit="1" customWidth="1"/>
    <col min="5" max="5" width="9.6640625" bestFit="1" customWidth="1"/>
  </cols>
  <sheetData>
    <row r="1" spans="1:5" x14ac:dyDescent="0.3">
      <c r="A1" t="s">
        <v>3145</v>
      </c>
    </row>
    <row r="4" spans="1:5" x14ac:dyDescent="0.3">
      <c r="A4" s="48" t="s">
        <v>3343</v>
      </c>
      <c r="B4" t="s">
        <v>3326</v>
      </c>
      <c r="C4" t="s">
        <v>3344</v>
      </c>
    </row>
    <row r="5" spans="1:5" x14ac:dyDescent="0.3">
      <c r="A5" s="49">
        <v>240</v>
      </c>
      <c r="B5" s="50">
        <v>2</v>
      </c>
      <c r="C5" s="51">
        <v>2.1953896816684962E-3</v>
      </c>
    </row>
    <row r="6" spans="1:5" ht="15.6" x14ac:dyDescent="0.3">
      <c r="A6" s="49">
        <v>360</v>
      </c>
      <c r="B6" s="50">
        <v>5</v>
      </c>
      <c r="C6" s="51">
        <v>5.4884742041712408E-3</v>
      </c>
      <c r="E6" s="53" t="s">
        <v>3345</v>
      </c>
    </row>
    <row r="7" spans="1:5" x14ac:dyDescent="0.3">
      <c r="A7" s="49">
        <v>480</v>
      </c>
      <c r="B7" s="50">
        <v>4</v>
      </c>
      <c r="C7" s="51">
        <v>4.3907793633369925E-3</v>
      </c>
      <c r="E7" t="s">
        <v>3346</v>
      </c>
    </row>
    <row r="8" spans="1:5" x14ac:dyDescent="0.3">
      <c r="A8" s="49">
        <v>720</v>
      </c>
      <c r="B8" s="50">
        <v>47</v>
      </c>
      <c r="C8" s="51">
        <v>5.159165751920966E-2</v>
      </c>
    </row>
    <row r="9" spans="1:5" x14ac:dyDescent="0.3">
      <c r="A9" s="49">
        <v>1080</v>
      </c>
      <c r="B9" s="50">
        <v>694</v>
      </c>
      <c r="C9" s="51">
        <v>0.76180021953896815</v>
      </c>
    </row>
    <row r="10" spans="1:5" x14ac:dyDescent="0.3">
      <c r="A10" s="49">
        <v>1440</v>
      </c>
      <c r="B10" s="50">
        <v>17</v>
      </c>
      <c r="C10" s="51">
        <v>1.8660812294182216E-2</v>
      </c>
    </row>
    <row r="11" spans="1:5" x14ac:dyDescent="0.3">
      <c r="A11" s="49">
        <v>2160</v>
      </c>
      <c r="B11" s="50">
        <v>142</v>
      </c>
      <c r="C11" s="51">
        <v>0.15587266739846323</v>
      </c>
    </row>
    <row r="12" spans="1:5" x14ac:dyDescent="0.3">
      <c r="A12" s="49" t="s">
        <v>3324</v>
      </c>
      <c r="B12" s="50">
        <v>911</v>
      </c>
      <c r="C12" s="51">
        <v>1</v>
      </c>
    </row>
    <row r="17" spans="1:4" x14ac:dyDescent="0.3">
      <c r="A17" s="48" t="s">
        <v>3343</v>
      </c>
      <c r="B17" t="s">
        <v>3338</v>
      </c>
    </row>
    <row r="18" spans="1:4" x14ac:dyDescent="0.3">
      <c r="A18" s="49">
        <v>240</v>
      </c>
      <c r="B18" s="50">
        <v>111500</v>
      </c>
    </row>
    <row r="19" spans="1:4" x14ac:dyDescent="0.3">
      <c r="A19" s="49">
        <v>360</v>
      </c>
      <c r="B19" s="50">
        <v>28221.4</v>
      </c>
    </row>
    <row r="20" spans="1:4" x14ac:dyDescent="0.3">
      <c r="A20" s="49">
        <v>480</v>
      </c>
      <c r="B20" s="50">
        <v>179880</v>
      </c>
    </row>
    <row r="21" spans="1:4" x14ac:dyDescent="0.3">
      <c r="A21" s="49">
        <v>720</v>
      </c>
      <c r="B21" s="50">
        <v>704168.98113207542</v>
      </c>
    </row>
    <row r="22" spans="1:4" x14ac:dyDescent="0.3">
      <c r="A22" s="49">
        <v>1080</v>
      </c>
      <c r="B22" s="50">
        <v>636451.21566265065</v>
      </c>
    </row>
    <row r="23" spans="1:4" x14ac:dyDescent="0.3">
      <c r="A23" s="49">
        <v>1440</v>
      </c>
      <c r="B23" s="50">
        <v>2588418.1</v>
      </c>
    </row>
    <row r="24" spans="1:4" x14ac:dyDescent="0.3">
      <c r="A24" s="49">
        <v>2160</v>
      </c>
      <c r="B24" s="50">
        <v>377060.27419354836</v>
      </c>
    </row>
    <row r="25" spans="1:4" x14ac:dyDescent="0.3">
      <c r="D25" s="52" t="s">
        <v>3332</v>
      </c>
    </row>
    <row r="26" spans="1:4" x14ac:dyDescent="0.3">
      <c r="D26" t="s">
        <v>3347</v>
      </c>
    </row>
    <row r="29" spans="1:4" x14ac:dyDescent="0.3">
      <c r="A29" s="48" t="s">
        <v>3343</v>
      </c>
      <c r="B29" t="s">
        <v>3339</v>
      </c>
    </row>
    <row r="30" spans="1:4" x14ac:dyDescent="0.3">
      <c r="A30" s="49">
        <v>240</v>
      </c>
      <c r="B30" s="50">
        <v>11593</v>
      </c>
    </row>
    <row r="31" spans="1:4" x14ac:dyDescent="0.3">
      <c r="A31" s="49">
        <v>360</v>
      </c>
      <c r="B31" s="50">
        <v>931.6</v>
      </c>
    </row>
    <row r="32" spans="1:4" x14ac:dyDescent="0.3">
      <c r="A32" s="49">
        <v>480</v>
      </c>
      <c r="B32" s="50">
        <v>2262.6</v>
      </c>
    </row>
    <row r="33" spans="1:15" x14ac:dyDescent="0.3">
      <c r="A33" s="49">
        <v>720</v>
      </c>
      <c r="B33" s="50">
        <v>36274.358490566039</v>
      </c>
    </row>
    <row r="34" spans="1:15" x14ac:dyDescent="0.3">
      <c r="A34" s="49">
        <v>1080</v>
      </c>
      <c r="B34" s="50">
        <v>39722.144578313251</v>
      </c>
    </row>
    <row r="35" spans="1:15" ht="15.6" x14ac:dyDescent="0.3">
      <c r="A35" s="49">
        <v>1440</v>
      </c>
      <c r="B35" s="50">
        <v>221262.4</v>
      </c>
      <c r="K35" s="96" t="s">
        <v>3342</v>
      </c>
      <c r="L35" s="96"/>
      <c r="M35" s="96"/>
      <c r="N35" s="96"/>
      <c r="O35" s="96"/>
    </row>
    <row r="36" spans="1:15" ht="14.4" customHeight="1" x14ac:dyDescent="0.3">
      <c r="A36" s="49">
        <v>2160</v>
      </c>
      <c r="B36" s="50">
        <v>17014.543010752688</v>
      </c>
      <c r="K36" s="99" t="s">
        <v>3348</v>
      </c>
      <c r="L36" s="99"/>
      <c r="M36" s="99"/>
      <c r="N36" s="99"/>
      <c r="O36" s="99"/>
    </row>
    <row r="37" spans="1:15" x14ac:dyDescent="0.3">
      <c r="A37" s="49" t="s">
        <v>3324</v>
      </c>
      <c r="B37" s="50">
        <v>38620.373297002727</v>
      </c>
      <c r="K37" s="99"/>
      <c r="L37" s="99"/>
      <c r="M37" s="99"/>
      <c r="N37" s="99"/>
      <c r="O37" s="99"/>
    </row>
    <row r="38" spans="1:15" x14ac:dyDescent="0.3">
      <c r="K38" s="99"/>
      <c r="L38" s="99"/>
      <c r="M38" s="99"/>
      <c r="N38" s="99"/>
      <c r="O38" s="99"/>
    </row>
    <row r="39" spans="1:15" x14ac:dyDescent="0.3">
      <c r="K39" s="99"/>
      <c r="L39" s="99"/>
      <c r="M39" s="99"/>
      <c r="N39" s="99"/>
      <c r="O39" s="99"/>
    </row>
    <row r="41" spans="1:15" x14ac:dyDescent="0.3">
      <c r="A41" s="48" t="s">
        <v>3343</v>
      </c>
      <c r="B41" t="s">
        <v>3334</v>
      </c>
    </row>
    <row r="42" spans="1:15" x14ac:dyDescent="0.3">
      <c r="A42" s="49">
        <v>240</v>
      </c>
      <c r="B42" s="57">
        <v>12791358.5</v>
      </c>
    </row>
    <row r="43" spans="1:15" x14ac:dyDescent="0.3">
      <c r="A43" s="49">
        <v>360</v>
      </c>
      <c r="B43" s="57">
        <v>1597006.4</v>
      </c>
    </row>
    <row r="44" spans="1:15" x14ac:dyDescent="0.3">
      <c r="A44" s="49">
        <v>480</v>
      </c>
      <c r="B44" s="57">
        <v>16580751.75</v>
      </c>
    </row>
    <row r="45" spans="1:15" x14ac:dyDescent="0.3">
      <c r="A45" s="49">
        <v>720</v>
      </c>
      <c r="B45" s="57">
        <v>113955922.35416667</v>
      </c>
    </row>
    <row r="46" spans="1:15" x14ac:dyDescent="0.3">
      <c r="A46" s="49">
        <v>1080</v>
      </c>
      <c r="B46" s="57">
        <v>47124781.872108847</v>
      </c>
    </row>
    <row r="47" spans="1:15" x14ac:dyDescent="0.3">
      <c r="A47" s="49">
        <v>1440</v>
      </c>
      <c r="B47" s="57">
        <v>478310471.7647059</v>
      </c>
    </row>
    <row r="48" spans="1:15" x14ac:dyDescent="0.3">
      <c r="A48" s="49">
        <v>2160</v>
      </c>
      <c r="B48" s="57">
        <v>30111124.986577183</v>
      </c>
    </row>
  </sheetData>
  <mergeCells count="2">
    <mergeCell ref="K35:O35"/>
    <mergeCell ref="K36:O39"/>
  </mergeCells>
  <conditionalFormatting pivot="1" sqref="C5:C11">
    <cfRule type="colorScale" priority="8">
      <colorScale>
        <cfvo type="min"/>
        <cfvo type="max"/>
        <color rgb="FFFCFCFF"/>
        <color rgb="FF63BE7B"/>
      </colorScale>
    </cfRule>
  </conditionalFormatting>
  <conditionalFormatting pivot="1" sqref="B18:B24">
    <cfRule type="colorScale" priority="6">
      <colorScale>
        <cfvo type="min"/>
        <cfvo type="max"/>
        <color rgb="FFFCFCFF"/>
        <color rgb="FF63BE7B"/>
      </colorScale>
    </cfRule>
  </conditionalFormatting>
  <conditionalFormatting pivot="1" sqref="B30:B36">
    <cfRule type="colorScale" priority="4">
      <colorScale>
        <cfvo type="min"/>
        <cfvo type="max"/>
        <color rgb="FFFCFCFF"/>
        <color rgb="FF63BE7B"/>
      </colorScale>
    </cfRule>
  </conditionalFormatting>
  <conditionalFormatting pivot="1" sqref="B42:B48">
    <cfRule type="colorScale" priority="2">
      <colorScale>
        <cfvo type="min"/>
        <cfvo type="max"/>
        <color rgb="FFFCFCFF"/>
        <color rgb="FF63BE7B"/>
      </colorScale>
    </cfRule>
  </conditionalFormatting>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D0B10-2E93-44E3-AC1F-093FDF719A48}">
  <dimension ref="A1:O20"/>
  <sheetViews>
    <sheetView topLeftCell="A7" workbookViewId="0">
      <selection activeCell="F38" sqref="F38"/>
    </sheetView>
  </sheetViews>
  <sheetFormatPr defaultRowHeight="14.4" x14ac:dyDescent="0.3"/>
  <cols>
    <col min="1" max="1" width="11.88671875" bestFit="1" customWidth="1"/>
    <col min="2" max="2" width="21" bestFit="1" customWidth="1"/>
    <col min="3" max="3" width="25.109375" bestFit="1" customWidth="1"/>
    <col min="5" max="5" width="9.88671875" customWidth="1"/>
  </cols>
  <sheetData>
    <row r="1" spans="1:15" x14ac:dyDescent="0.3">
      <c r="A1" t="s">
        <v>3146</v>
      </c>
    </row>
    <row r="4" spans="1:15" x14ac:dyDescent="0.3">
      <c r="A4" s="48" t="s">
        <v>3350</v>
      </c>
      <c r="B4" t="s">
        <v>3326</v>
      </c>
      <c r="C4" t="s">
        <v>3344</v>
      </c>
      <c r="E4" s="52" t="s">
        <v>3332</v>
      </c>
    </row>
    <row r="5" spans="1:15" x14ac:dyDescent="0.3">
      <c r="A5" s="49" t="s">
        <v>28</v>
      </c>
      <c r="B5" s="50">
        <v>102</v>
      </c>
      <c r="C5" s="51">
        <v>0.1119648737650933</v>
      </c>
      <c r="E5" t="s">
        <v>3349</v>
      </c>
    </row>
    <row r="6" spans="1:15" x14ac:dyDescent="0.3">
      <c r="A6" s="49" t="s">
        <v>29</v>
      </c>
      <c r="B6" s="50">
        <v>809</v>
      </c>
      <c r="C6" s="51">
        <v>0.88803512623490666</v>
      </c>
    </row>
    <row r="7" spans="1:15" ht="15.6" x14ac:dyDescent="0.3">
      <c r="A7" s="49" t="s">
        <v>3324</v>
      </c>
      <c r="B7" s="50">
        <v>911</v>
      </c>
      <c r="C7" s="51">
        <v>1</v>
      </c>
      <c r="K7" s="96" t="s">
        <v>3342</v>
      </c>
      <c r="L7" s="96"/>
      <c r="M7" s="96"/>
      <c r="N7" s="96"/>
      <c r="O7" s="96"/>
    </row>
    <row r="8" spans="1:15" ht="14.4" customHeight="1" x14ac:dyDescent="0.3">
      <c r="K8" s="99" t="s">
        <v>3352</v>
      </c>
      <c r="L8" s="99"/>
      <c r="M8" s="99"/>
      <c r="N8" s="99"/>
      <c r="O8" s="99"/>
    </row>
    <row r="9" spans="1:15" x14ac:dyDescent="0.3">
      <c r="K9" s="99"/>
      <c r="L9" s="99"/>
      <c r="M9" s="99"/>
      <c r="N9" s="99"/>
      <c r="O9" s="99"/>
    </row>
    <row r="10" spans="1:15" x14ac:dyDescent="0.3">
      <c r="K10" s="99"/>
      <c r="L10" s="99"/>
      <c r="M10" s="99"/>
      <c r="N10" s="99"/>
      <c r="O10" s="99"/>
    </row>
    <row r="11" spans="1:15" x14ac:dyDescent="0.3">
      <c r="K11" s="99"/>
      <c r="L11" s="99"/>
      <c r="M11" s="99"/>
      <c r="N11" s="99"/>
      <c r="O11" s="99"/>
    </row>
    <row r="12" spans="1:15" x14ac:dyDescent="0.3">
      <c r="A12" s="48" t="s">
        <v>3350</v>
      </c>
      <c r="B12" t="s">
        <v>3334</v>
      </c>
    </row>
    <row r="13" spans="1:15" x14ac:dyDescent="0.3">
      <c r="A13" s="49" t="s">
        <v>28</v>
      </c>
      <c r="B13" s="57">
        <v>83500146.452830195</v>
      </c>
    </row>
    <row r="14" spans="1:15" x14ac:dyDescent="0.3">
      <c r="A14" s="49" t="s">
        <v>29</v>
      </c>
      <c r="B14" s="57">
        <v>51490995.110070258</v>
      </c>
    </row>
    <row r="15" spans="1:15" x14ac:dyDescent="0.3">
      <c r="E15" s="52" t="s">
        <v>3332</v>
      </c>
    </row>
    <row r="16" spans="1:15" x14ac:dyDescent="0.3">
      <c r="E16" t="s">
        <v>3351</v>
      </c>
    </row>
    <row r="18" spans="1:3" x14ac:dyDescent="0.3">
      <c r="A18" s="48" t="s">
        <v>3350</v>
      </c>
      <c r="B18" t="s">
        <v>3338</v>
      </c>
      <c r="C18" t="s">
        <v>3339</v>
      </c>
    </row>
    <row r="19" spans="1:3" x14ac:dyDescent="0.3">
      <c r="A19" s="49" t="s">
        <v>28</v>
      </c>
      <c r="B19" s="50">
        <v>1386520.2605042018</v>
      </c>
      <c r="C19" s="50">
        <v>145159.46218487396</v>
      </c>
    </row>
    <row r="20" spans="1:3" x14ac:dyDescent="0.3">
      <c r="A20" s="49" t="s">
        <v>29</v>
      </c>
      <c r="B20" s="50">
        <v>533344.84114052949</v>
      </c>
      <c r="C20" s="50">
        <v>25709.831975560082</v>
      </c>
    </row>
  </sheetData>
  <mergeCells count="2">
    <mergeCell ref="K7:O7"/>
    <mergeCell ref="K8:O11"/>
  </mergeCells>
  <conditionalFormatting pivot="1" sqref="C5:C6">
    <cfRule type="colorScale" priority="7">
      <colorScale>
        <cfvo type="min"/>
        <cfvo type="max"/>
        <color rgb="FFFCFCFF"/>
        <color rgb="FF63BE7B"/>
      </colorScale>
    </cfRule>
  </conditionalFormatting>
  <conditionalFormatting pivot="1" sqref="B13:B14">
    <cfRule type="colorScale" priority="5">
      <colorScale>
        <cfvo type="min"/>
        <cfvo type="max"/>
        <color rgb="FFFCFCFF"/>
        <color rgb="FF63BE7B"/>
      </colorScale>
    </cfRule>
  </conditionalFormatting>
  <conditionalFormatting pivot="1" sqref="B19:C20">
    <cfRule type="colorScale" priority="4">
      <colorScale>
        <cfvo type="min"/>
        <cfvo type="max"/>
        <color rgb="FFFCFCFF"/>
        <color rgb="FF63BE7B"/>
      </colorScale>
    </cfRule>
  </conditionalFormatting>
  <conditionalFormatting pivot="1" sqref="B19:B20">
    <cfRule type="colorScale" priority="3">
      <colorScale>
        <cfvo type="min"/>
        <cfvo type="max"/>
        <color rgb="FFFCFCFF"/>
        <color rgb="FF63BE7B"/>
      </colorScale>
    </cfRule>
  </conditionalFormatting>
  <conditionalFormatting pivot="1" sqref="C19:C20">
    <cfRule type="colorScale" priority="2">
      <colorScale>
        <cfvo type="min"/>
        <cfvo type="max"/>
        <color rgb="FFFCFCFF"/>
        <color rgb="FF63BE7B"/>
      </colorScale>
    </cfRule>
  </conditionalFormatting>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6003D-7DFA-4231-9222-7D8DE89B7A3F}">
  <dimension ref="A1:P83"/>
  <sheetViews>
    <sheetView topLeftCell="A19" workbookViewId="0">
      <selection activeCell="J44" sqref="J44"/>
    </sheetView>
  </sheetViews>
  <sheetFormatPr defaultRowHeight="14.4" x14ac:dyDescent="0.3"/>
  <cols>
    <col min="1" max="1" width="10" bestFit="1" customWidth="1"/>
    <col min="2" max="2" width="20" bestFit="1" customWidth="1"/>
    <col min="3" max="3" width="25.109375" bestFit="1" customWidth="1"/>
  </cols>
  <sheetData>
    <row r="1" spans="1:16" x14ac:dyDescent="0.3">
      <c r="A1" t="s">
        <v>3147</v>
      </c>
    </row>
    <row r="4" spans="1:16" x14ac:dyDescent="0.3">
      <c r="A4" s="48" t="s">
        <v>3354</v>
      </c>
      <c r="B4" t="s">
        <v>3326</v>
      </c>
      <c r="C4" t="s">
        <v>3344</v>
      </c>
    </row>
    <row r="5" spans="1:16" x14ac:dyDescent="0.3">
      <c r="A5" s="49">
        <v>0</v>
      </c>
      <c r="B5" s="50">
        <v>531</v>
      </c>
      <c r="C5" s="51">
        <v>0.58287596048298573</v>
      </c>
    </row>
    <row r="6" spans="1:16" x14ac:dyDescent="0.3">
      <c r="A6" s="49">
        <v>1</v>
      </c>
      <c r="B6" s="50">
        <v>150</v>
      </c>
      <c r="C6" s="51">
        <v>0.16465422612513722</v>
      </c>
    </row>
    <row r="7" spans="1:16" ht="15.6" x14ac:dyDescent="0.3">
      <c r="A7" s="49">
        <v>2</v>
      </c>
      <c r="B7" s="50">
        <v>39</v>
      </c>
      <c r="C7" s="51">
        <v>4.2810098792535674E-2</v>
      </c>
      <c r="L7" s="96" t="s">
        <v>3342</v>
      </c>
      <c r="M7" s="96"/>
      <c r="N7" s="96"/>
      <c r="O7" s="96"/>
      <c r="P7" s="96"/>
    </row>
    <row r="8" spans="1:16" x14ac:dyDescent="0.3">
      <c r="A8" s="49">
        <v>3</v>
      </c>
      <c r="B8" s="50">
        <v>154</v>
      </c>
      <c r="C8" s="51">
        <v>0.1690450054884742</v>
      </c>
      <c r="L8" s="99" t="s">
        <v>3355</v>
      </c>
      <c r="M8" s="99"/>
      <c r="N8" s="99"/>
      <c r="O8" s="99"/>
      <c r="P8" s="99"/>
    </row>
    <row r="9" spans="1:16" x14ac:dyDescent="0.3">
      <c r="A9" s="49">
        <v>4</v>
      </c>
      <c r="B9" s="50">
        <v>11</v>
      </c>
      <c r="C9" s="51">
        <v>1.2074643249176729E-2</v>
      </c>
      <c r="E9" s="52" t="s">
        <v>3332</v>
      </c>
      <c r="L9" s="99"/>
      <c r="M9" s="99"/>
      <c r="N9" s="99"/>
      <c r="O9" s="99"/>
      <c r="P9" s="99"/>
    </row>
    <row r="10" spans="1:16" x14ac:dyDescent="0.3">
      <c r="A10" s="49">
        <v>5</v>
      </c>
      <c r="B10" s="50">
        <v>10</v>
      </c>
      <c r="C10" s="51">
        <v>1.0976948408342482E-2</v>
      </c>
      <c r="E10" t="s">
        <v>3353</v>
      </c>
      <c r="L10" s="99"/>
      <c r="M10" s="99"/>
      <c r="N10" s="99"/>
      <c r="O10" s="99"/>
      <c r="P10" s="99"/>
    </row>
    <row r="11" spans="1:16" x14ac:dyDescent="0.3">
      <c r="A11" s="49">
        <v>6</v>
      </c>
      <c r="B11" s="50">
        <v>5</v>
      </c>
      <c r="C11" s="51">
        <v>5.4884742041712408E-3</v>
      </c>
      <c r="L11" s="99"/>
      <c r="M11" s="99"/>
      <c r="N11" s="99"/>
      <c r="O11" s="99"/>
      <c r="P11" s="99"/>
    </row>
    <row r="12" spans="1:16" x14ac:dyDescent="0.3">
      <c r="A12" s="49">
        <v>7</v>
      </c>
      <c r="B12" s="50">
        <v>1</v>
      </c>
      <c r="C12" s="51">
        <v>1.0976948408342481E-3</v>
      </c>
    </row>
    <row r="13" spans="1:16" x14ac:dyDescent="0.3">
      <c r="A13" s="49">
        <v>8</v>
      </c>
      <c r="B13" s="50">
        <v>1</v>
      </c>
      <c r="C13" s="51">
        <v>1.0976948408342481E-3</v>
      </c>
    </row>
    <row r="14" spans="1:16" x14ac:dyDescent="0.3">
      <c r="A14" s="49">
        <v>9</v>
      </c>
      <c r="B14" s="50">
        <v>2</v>
      </c>
      <c r="C14" s="51">
        <v>2.1953896816684962E-3</v>
      </c>
    </row>
    <row r="15" spans="1:16" x14ac:dyDescent="0.3">
      <c r="A15" s="49">
        <v>10</v>
      </c>
      <c r="B15" s="50">
        <v>3</v>
      </c>
      <c r="C15" s="51">
        <v>3.2930845225027441E-3</v>
      </c>
    </row>
    <row r="16" spans="1:16" x14ac:dyDescent="0.3">
      <c r="A16" s="49">
        <v>11</v>
      </c>
      <c r="B16" s="50">
        <v>3</v>
      </c>
      <c r="C16" s="51">
        <v>3.2930845225027441E-3</v>
      </c>
    </row>
    <row r="17" spans="1:3" x14ac:dyDescent="0.3">
      <c r="A17" s="49">
        <v>28</v>
      </c>
      <c r="B17" s="50">
        <v>1</v>
      </c>
      <c r="C17" s="51">
        <v>1.0976948408342481E-3</v>
      </c>
    </row>
    <row r="18" spans="1:3" x14ac:dyDescent="0.3">
      <c r="A18" s="49" t="s">
        <v>3324</v>
      </c>
      <c r="B18" s="50">
        <v>911</v>
      </c>
      <c r="C18" s="51">
        <v>1</v>
      </c>
    </row>
    <row r="24" spans="1:3" x14ac:dyDescent="0.3">
      <c r="A24" s="48" t="s">
        <v>3354</v>
      </c>
      <c r="B24" t="s">
        <v>3334</v>
      </c>
    </row>
    <row r="25" spans="1:3" x14ac:dyDescent="0.3">
      <c r="A25" s="49">
        <v>1</v>
      </c>
      <c r="B25" s="57">
        <v>54620366.138157897</v>
      </c>
    </row>
    <row r="26" spans="1:3" x14ac:dyDescent="0.3">
      <c r="A26" s="49">
        <v>2</v>
      </c>
      <c r="B26" s="57">
        <v>9855630.333333334</v>
      </c>
    </row>
    <row r="27" spans="1:3" x14ac:dyDescent="0.3">
      <c r="A27" s="49">
        <v>3</v>
      </c>
      <c r="B27" s="57">
        <v>104048877.44444445</v>
      </c>
    </row>
    <row r="28" spans="1:3" x14ac:dyDescent="0.3">
      <c r="A28" s="49">
        <v>4</v>
      </c>
      <c r="B28" s="57">
        <v>5383918</v>
      </c>
    </row>
    <row r="29" spans="1:3" x14ac:dyDescent="0.3">
      <c r="A29" s="49">
        <v>5</v>
      </c>
      <c r="B29" s="57">
        <v>1544517.3</v>
      </c>
    </row>
    <row r="30" spans="1:3" x14ac:dyDescent="0.3">
      <c r="A30" s="49">
        <v>6</v>
      </c>
      <c r="B30" s="57">
        <v>2935982.4</v>
      </c>
    </row>
    <row r="31" spans="1:3" x14ac:dyDescent="0.3">
      <c r="A31" s="49">
        <v>7</v>
      </c>
      <c r="B31" s="57">
        <v>21274487</v>
      </c>
    </row>
    <row r="32" spans="1:3" x14ac:dyDescent="0.3">
      <c r="A32" s="49">
        <v>8</v>
      </c>
      <c r="B32" s="57">
        <v>1291717</v>
      </c>
    </row>
    <row r="33" spans="1:3" x14ac:dyDescent="0.3">
      <c r="A33" s="49">
        <v>9</v>
      </c>
      <c r="B33" s="57">
        <v>884881.5</v>
      </c>
    </row>
    <row r="34" spans="1:3" x14ac:dyDescent="0.3">
      <c r="A34" s="49">
        <v>10</v>
      </c>
      <c r="B34" s="57">
        <v>20577148.666666668</v>
      </c>
    </row>
    <row r="35" spans="1:3" x14ac:dyDescent="0.3">
      <c r="A35" s="49">
        <v>11</v>
      </c>
      <c r="B35" s="57">
        <v>5337524</v>
      </c>
    </row>
    <row r="36" spans="1:3" x14ac:dyDescent="0.3">
      <c r="A36" s="49">
        <v>28</v>
      </c>
      <c r="B36" s="57">
        <v>2375852</v>
      </c>
    </row>
    <row r="42" spans="1:3" x14ac:dyDescent="0.3">
      <c r="A42" s="48" t="s">
        <v>3354</v>
      </c>
      <c r="B42" t="s">
        <v>3338</v>
      </c>
      <c r="C42" t="s">
        <v>3339</v>
      </c>
    </row>
    <row r="43" spans="1:3" x14ac:dyDescent="0.3">
      <c r="A43" s="49">
        <v>1</v>
      </c>
      <c r="B43" s="50">
        <v>454918.59006211179</v>
      </c>
      <c r="C43" s="50">
        <v>26335.413580246914</v>
      </c>
    </row>
    <row r="44" spans="1:3" x14ac:dyDescent="0.3">
      <c r="A44" s="49">
        <v>2</v>
      </c>
      <c r="B44" s="50">
        <v>182571.18367346938</v>
      </c>
      <c r="C44" s="50">
        <v>7455.958333333333</v>
      </c>
    </row>
    <row r="45" spans="1:3" x14ac:dyDescent="0.3">
      <c r="A45" s="49">
        <v>3</v>
      </c>
      <c r="B45" s="50">
        <v>637866.0257731959</v>
      </c>
      <c r="C45" s="50">
        <v>112300.48969072165</v>
      </c>
    </row>
    <row r="46" spans="1:3" x14ac:dyDescent="0.3">
      <c r="A46" s="49">
        <v>4</v>
      </c>
      <c r="B46" s="50">
        <v>120896.54545454546</v>
      </c>
      <c r="C46" s="50">
        <v>25992.636363636364</v>
      </c>
    </row>
    <row r="47" spans="1:3" x14ac:dyDescent="0.3">
      <c r="A47" s="49">
        <v>5</v>
      </c>
      <c r="B47" s="50">
        <v>55677.1</v>
      </c>
      <c r="C47" s="50">
        <v>2454.1</v>
      </c>
    </row>
    <row r="48" spans="1:3" x14ac:dyDescent="0.3">
      <c r="A48" s="49">
        <v>6</v>
      </c>
      <c r="B48" s="50">
        <v>74630.399999999994</v>
      </c>
      <c r="C48" s="50">
        <v>2153.6</v>
      </c>
    </row>
    <row r="49" spans="1:3" x14ac:dyDescent="0.3">
      <c r="A49" s="49">
        <v>7</v>
      </c>
      <c r="B49" s="50">
        <v>196000</v>
      </c>
      <c r="C49" s="50">
        <v>16733</v>
      </c>
    </row>
    <row r="50" spans="1:3" x14ac:dyDescent="0.3">
      <c r="A50" s="49">
        <v>8</v>
      </c>
      <c r="B50" s="50">
        <v>47834</v>
      </c>
      <c r="C50" s="50">
        <v>5100</v>
      </c>
    </row>
    <row r="51" spans="1:3" x14ac:dyDescent="0.3">
      <c r="A51" s="49">
        <v>9</v>
      </c>
      <c r="B51" s="50">
        <v>43017</v>
      </c>
      <c r="C51" s="50">
        <v>2800</v>
      </c>
    </row>
    <row r="52" spans="1:3" x14ac:dyDescent="0.3">
      <c r="A52" s="49">
        <v>10</v>
      </c>
      <c r="B52" s="50">
        <v>579333.33333333337</v>
      </c>
      <c r="C52" s="50">
        <v>20249</v>
      </c>
    </row>
    <row r="53" spans="1:3" x14ac:dyDescent="0.3">
      <c r="A53" s="49">
        <v>11</v>
      </c>
      <c r="B53" s="50">
        <v>120671</v>
      </c>
      <c r="C53" s="50">
        <v>7074.333333333333</v>
      </c>
    </row>
    <row r="54" spans="1:3" x14ac:dyDescent="0.3">
      <c r="A54" s="49">
        <v>28</v>
      </c>
      <c r="B54" s="50">
        <v>16000</v>
      </c>
      <c r="C54" s="50">
        <v>131</v>
      </c>
    </row>
    <row r="60" spans="1:3" x14ac:dyDescent="0.3">
      <c r="A60" s="48" t="s">
        <v>3463</v>
      </c>
      <c r="B60" t="s">
        <v>3504</v>
      </c>
    </row>
    <row r="61" spans="1:3" x14ac:dyDescent="0.3">
      <c r="A61" s="49" t="s">
        <v>3440</v>
      </c>
      <c r="B61" s="80">
        <v>1.3859649122807018</v>
      </c>
    </row>
    <row r="62" spans="1:3" x14ac:dyDescent="0.3">
      <c r="A62" s="49" t="s">
        <v>3441</v>
      </c>
      <c r="B62" s="80">
        <v>0.92592592592592593</v>
      </c>
    </row>
    <row r="63" spans="1:3" x14ac:dyDescent="0.3">
      <c r="A63" s="49" t="s">
        <v>3442</v>
      </c>
      <c r="B63" s="80">
        <v>1.3</v>
      </c>
    </row>
    <row r="64" spans="1:3" x14ac:dyDescent="0.3">
      <c r="A64" s="49" t="s">
        <v>3464</v>
      </c>
      <c r="B64" s="80">
        <v>0.93333333333333335</v>
      </c>
    </row>
    <row r="65" spans="1:2" x14ac:dyDescent="0.3">
      <c r="A65" s="49" t="s">
        <v>3465</v>
      </c>
      <c r="B65" s="80">
        <v>1.2321428571428572</v>
      </c>
    </row>
    <row r="66" spans="1:2" x14ac:dyDescent="0.3">
      <c r="A66" s="49" t="s">
        <v>3466</v>
      </c>
      <c r="B66" s="80">
        <v>0.69565217391304346</v>
      </c>
    </row>
    <row r="67" spans="1:2" x14ac:dyDescent="0.3">
      <c r="A67" s="49" t="s">
        <v>3467</v>
      </c>
      <c r="B67" s="80">
        <v>0.91304347826086951</v>
      </c>
    </row>
    <row r="68" spans="1:2" x14ac:dyDescent="0.3">
      <c r="A68" s="49" t="s">
        <v>3468</v>
      </c>
      <c r="B68" s="80">
        <v>1.2</v>
      </c>
    </row>
    <row r="69" spans="1:2" x14ac:dyDescent="0.3">
      <c r="A69" s="49" t="s">
        <v>3469</v>
      </c>
      <c r="B69" s="80">
        <v>1.0869565217391304</v>
      </c>
    </row>
    <row r="70" spans="1:2" x14ac:dyDescent="0.3">
      <c r="A70" s="49" t="s">
        <v>3470</v>
      </c>
      <c r="B70" s="80">
        <v>0.88235294117647056</v>
      </c>
    </row>
    <row r="71" spans="1:2" x14ac:dyDescent="0.3">
      <c r="A71" s="49" t="s">
        <v>3471</v>
      </c>
      <c r="B71" s="80">
        <v>0.1875</v>
      </c>
    </row>
    <row r="72" spans="1:2" x14ac:dyDescent="0.3">
      <c r="A72" s="49" t="s">
        <v>3472</v>
      </c>
      <c r="B72" s="80">
        <v>0.97959183673469385</v>
      </c>
    </row>
    <row r="73" spans="1:2" x14ac:dyDescent="0.3">
      <c r="A73" s="49" t="s">
        <v>3473</v>
      </c>
      <c r="B73" s="80">
        <v>1.8571428571428572</v>
      </c>
    </row>
    <row r="74" spans="1:2" x14ac:dyDescent="0.3">
      <c r="A74" s="49" t="s">
        <v>3474</v>
      </c>
      <c r="B74" s="80">
        <v>0.83673469387755106</v>
      </c>
    </row>
    <row r="75" spans="1:2" x14ac:dyDescent="0.3">
      <c r="A75" s="49" t="s">
        <v>3475</v>
      </c>
      <c r="B75" s="80">
        <v>0.79545454545454541</v>
      </c>
    </row>
    <row r="76" spans="1:2" x14ac:dyDescent="0.3">
      <c r="A76" s="49" t="s">
        <v>3476</v>
      </c>
      <c r="B76" s="80">
        <v>0.61904761904761907</v>
      </c>
    </row>
    <row r="77" spans="1:2" x14ac:dyDescent="0.3">
      <c r="A77" s="49" t="s">
        <v>3477</v>
      </c>
      <c r="B77" s="80">
        <v>1.1875</v>
      </c>
    </row>
    <row r="78" spans="1:2" x14ac:dyDescent="0.3">
      <c r="A78" s="49" t="s">
        <v>3478</v>
      </c>
      <c r="B78" s="80">
        <v>0.79166666666666663</v>
      </c>
    </row>
    <row r="79" spans="1:2" x14ac:dyDescent="0.3">
      <c r="A79" s="49" t="s">
        <v>3479</v>
      </c>
      <c r="B79" s="80">
        <v>0.36</v>
      </c>
    </row>
    <row r="80" spans="1:2" x14ac:dyDescent="0.3">
      <c r="A80" s="49" t="s">
        <v>3480</v>
      </c>
      <c r="B80" s="80">
        <v>0.9140625</v>
      </c>
    </row>
    <row r="81" spans="1:2" x14ac:dyDescent="0.3">
      <c r="A81" s="49" t="s">
        <v>3481</v>
      </c>
      <c r="B81" s="80">
        <v>0.96363636363636362</v>
      </c>
    </row>
    <row r="82" spans="1:2" x14ac:dyDescent="0.3">
      <c r="A82" s="49" t="s">
        <v>3482</v>
      </c>
      <c r="B82" s="80">
        <v>0.33333333333333331</v>
      </c>
    </row>
    <row r="83" spans="1:2" x14ac:dyDescent="0.3">
      <c r="A83" s="49" t="s">
        <v>3483</v>
      </c>
      <c r="B83" s="80">
        <v>0.89719626168224298</v>
      </c>
    </row>
  </sheetData>
  <mergeCells count="2">
    <mergeCell ref="L7:P7"/>
    <mergeCell ref="L8:P11"/>
  </mergeCells>
  <conditionalFormatting pivot="1" sqref="C5:C17">
    <cfRule type="colorScale" priority="7">
      <colorScale>
        <cfvo type="min"/>
        <cfvo type="max"/>
        <color rgb="FFFCFCFF"/>
        <color rgb="FF63BE7B"/>
      </colorScale>
    </cfRule>
  </conditionalFormatting>
  <conditionalFormatting pivot="1" sqref="B25:B36">
    <cfRule type="colorScale" priority="5">
      <colorScale>
        <cfvo type="min"/>
        <cfvo type="max"/>
        <color rgb="FFFCFCFF"/>
        <color rgb="FF63BE7B"/>
      </colorScale>
    </cfRule>
  </conditionalFormatting>
  <conditionalFormatting pivot="1" sqref="B43:B54">
    <cfRule type="colorScale" priority="3">
      <colorScale>
        <cfvo type="min"/>
        <cfvo type="max"/>
        <color rgb="FFFCFCFF"/>
        <color rgb="FF63BE7B"/>
      </colorScale>
    </cfRule>
  </conditionalFormatting>
  <conditionalFormatting pivot="1" sqref="C43:C54">
    <cfRule type="colorScale" priority="2">
      <colorScale>
        <cfvo type="min"/>
        <cfvo type="max"/>
        <color rgb="FFFCFCFF"/>
        <color rgb="FF63BE7B"/>
      </colorScale>
    </cfRule>
  </conditionalFormatting>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1CA4C-5C9E-4525-9EFD-96E41B3A89C7}">
  <dimension ref="A1:J43"/>
  <sheetViews>
    <sheetView topLeftCell="A22" workbookViewId="0">
      <selection activeCell="A9" sqref="A9:B12"/>
    </sheetView>
  </sheetViews>
  <sheetFormatPr defaultRowHeight="14.4" x14ac:dyDescent="0.3"/>
  <cols>
    <col min="1" max="1" width="12.5546875" bestFit="1" customWidth="1"/>
    <col min="2" max="2" width="31.88671875" bestFit="1" customWidth="1"/>
    <col min="3" max="3" width="28.5546875" bestFit="1" customWidth="1"/>
    <col min="4" max="18" width="15.5546875" bestFit="1" customWidth="1"/>
    <col min="19" max="19" width="10.77734375" bestFit="1" customWidth="1"/>
    <col min="20" max="20" width="9.33203125" bestFit="1" customWidth="1"/>
    <col min="21" max="21" width="6.6640625" bestFit="1" customWidth="1"/>
    <col min="22" max="22" width="9.33203125" bestFit="1" customWidth="1"/>
    <col min="23" max="23" width="6.6640625" bestFit="1" customWidth="1"/>
    <col min="24" max="24" width="9.33203125" bestFit="1" customWidth="1"/>
    <col min="25" max="25" width="9.6640625" bestFit="1" customWidth="1"/>
    <col min="26" max="26" width="7" bestFit="1" customWidth="1"/>
    <col min="27" max="27" width="9.33203125" bestFit="1" customWidth="1"/>
    <col min="28" max="28" width="6.6640625" bestFit="1" customWidth="1"/>
    <col min="29" max="29" width="9.33203125" bestFit="1" customWidth="1"/>
    <col min="30" max="30" width="9.6640625" bestFit="1" customWidth="1"/>
    <col min="31" max="31" width="7" bestFit="1" customWidth="1"/>
    <col min="32" max="32" width="4.77734375" bestFit="1" customWidth="1"/>
    <col min="33" max="33" width="9.33203125" bestFit="1" customWidth="1"/>
    <col min="34" max="34" width="6.6640625" bestFit="1" customWidth="1"/>
    <col min="35" max="35" width="4.33203125" bestFit="1" customWidth="1"/>
    <col min="36" max="36" width="9.33203125" bestFit="1" customWidth="1"/>
    <col min="37" max="37" width="6.6640625" bestFit="1" customWidth="1"/>
    <col min="38" max="38" width="4.109375" bestFit="1" customWidth="1"/>
    <col min="39" max="39" width="9.33203125" bestFit="1" customWidth="1"/>
    <col min="40" max="40" width="9.6640625" bestFit="1" customWidth="1"/>
    <col min="41" max="41" width="7" bestFit="1" customWidth="1"/>
    <col min="42" max="42" width="4.44140625" bestFit="1" customWidth="1"/>
    <col min="43" max="43" width="9.33203125" bestFit="1" customWidth="1"/>
    <col min="44" max="44" width="6.6640625" bestFit="1" customWidth="1"/>
    <col min="45" max="45" width="4.77734375" bestFit="1" customWidth="1"/>
    <col min="46" max="46" width="3.88671875" bestFit="1" customWidth="1"/>
    <col min="47" max="47" width="9.33203125" bestFit="1" customWidth="1"/>
    <col min="48" max="48" width="6.6640625" bestFit="1" customWidth="1"/>
    <col min="49" max="49" width="4.33203125" bestFit="1" customWidth="1"/>
    <col min="50" max="50" width="9.33203125" bestFit="1" customWidth="1"/>
    <col min="51" max="51" width="6.6640625" bestFit="1" customWidth="1"/>
    <col min="52" max="52" width="9.33203125" bestFit="1" customWidth="1"/>
    <col min="53" max="53" width="9.6640625" bestFit="1" customWidth="1"/>
    <col min="54" max="54" width="7" bestFit="1" customWidth="1"/>
    <col min="55" max="55" width="4" bestFit="1" customWidth="1"/>
    <col min="56" max="56" width="4.44140625" bestFit="1" customWidth="1"/>
    <col min="57" max="57" width="9.33203125" bestFit="1" customWidth="1"/>
    <col min="58" max="58" width="6.6640625" bestFit="1" customWidth="1"/>
    <col min="59" max="59" width="4.77734375" bestFit="1" customWidth="1"/>
    <col min="60" max="60" width="3.88671875" bestFit="1" customWidth="1"/>
    <col min="61" max="61" width="9.33203125" bestFit="1" customWidth="1"/>
    <col min="62" max="62" width="6.6640625" bestFit="1" customWidth="1"/>
    <col min="63" max="63" width="4.33203125" bestFit="1" customWidth="1"/>
    <col min="64" max="64" width="4.109375" bestFit="1" customWidth="1"/>
    <col min="65" max="65" width="9.33203125" bestFit="1" customWidth="1"/>
    <col min="66" max="66" width="6.6640625" bestFit="1" customWidth="1"/>
    <col min="67" max="67" width="4.44140625" bestFit="1" customWidth="1"/>
    <col min="68" max="68" width="4.109375" bestFit="1" customWidth="1"/>
    <col min="69" max="69" width="9.33203125" bestFit="1" customWidth="1"/>
    <col min="70" max="70" width="9.6640625" bestFit="1" customWidth="1"/>
    <col min="71" max="71" width="7" bestFit="1" customWidth="1"/>
    <col min="72" max="72" width="4" bestFit="1" customWidth="1"/>
    <col min="73" max="73" width="4.44140625" bestFit="1" customWidth="1"/>
    <col min="74" max="74" width="9.33203125" bestFit="1" customWidth="1"/>
    <col min="75" max="75" width="6.6640625" bestFit="1" customWidth="1"/>
    <col min="76" max="76" width="3.88671875" bestFit="1" customWidth="1"/>
    <col min="77" max="77" width="9.33203125" bestFit="1" customWidth="1"/>
    <col min="78" max="78" width="6.6640625" bestFit="1" customWidth="1"/>
    <col min="79" max="79" width="4.33203125" bestFit="1" customWidth="1"/>
    <col min="80" max="80" width="4.109375" bestFit="1" customWidth="1"/>
    <col min="81" max="81" width="9.33203125" bestFit="1" customWidth="1"/>
    <col min="82" max="82" width="6.6640625" bestFit="1" customWidth="1"/>
    <col min="83" max="83" width="4.44140625" bestFit="1" customWidth="1"/>
    <col min="84" max="84" width="4.109375" bestFit="1" customWidth="1"/>
    <col min="85" max="85" width="9.33203125" bestFit="1" customWidth="1"/>
    <col min="86" max="86" width="9.6640625" bestFit="1" customWidth="1"/>
    <col min="87" max="87" width="7" bestFit="1" customWidth="1"/>
    <col min="88" max="88" width="4" bestFit="1" customWidth="1"/>
    <col min="89" max="89" width="4.44140625" bestFit="1" customWidth="1"/>
    <col min="90" max="90" width="9.33203125" bestFit="1" customWidth="1"/>
    <col min="91" max="91" width="6.6640625" bestFit="1" customWidth="1"/>
    <col min="92" max="92" width="4.77734375" bestFit="1" customWidth="1"/>
    <col min="93" max="93" width="3.88671875" bestFit="1" customWidth="1"/>
    <col min="94" max="94" width="9.33203125" bestFit="1" customWidth="1"/>
    <col min="95" max="95" width="6.6640625" bestFit="1" customWidth="1"/>
    <col min="96" max="96" width="4.33203125" bestFit="1" customWidth="1"/>
    <col min="97" max="97" width="4.109375" bestFit="1" customWidth="1"/>
    <col min="98" max="98" width="9.33203125" bestFit="1" customWidth="1"/>
    <col min="99" max="99" width="6.6640625" bestFit="1" customWidth="1"/>
    <col min="100" max="100" width="4.44140625" bestFit="1" customWidth="1"/>
    <col min="101" max="101" width="4.109375" bestFit="1" customWidth="1"/>
    <col min="102" max="102" width="9.33203125" bestFit="1" customWidth="1"/>
    <col min="103" max="103" width="9.6640625" bestFit="1" customWidth="1"/>
    <col min="104" max="104" width="7" bestFit="1" customWidth="1"/>
    <col min="105" max="105" width="4" bestFit="1" customWidth="1"/>
    <col min="106" max="106" width="4.44140625" bestFit="1" customWidth="1"/>
    <col min="107" max="107" width="9.33203125" bestFit="1" customWidth="1"/>
    <col min="108" max="108" width="6.6640625" bestFit="1" customWidth="1"/>
    <col min="109" max="109" width="4.77734375" bestFit="1" customWidth="1"/>
    <col min="110" max="110" width="3.88671875" bestFit="1" customWidth="1"/>
    <col min="111" max="111" width="9.33203125" bestFit="1" customWidth="1"/>
    <col min="112" max="112" width="6.6640625" bestFit="1" customWidth="1"/>
    <col min="113" max="113" width="4.33203125" bestFit="1" customWidth="1"/>
    <col min="114" max="114" width="4.109375" bestFit="1" customWidth="1"/>
    <col min="115" max="115" width="9.33203125" bestFit="1" customWidth="1"/>
    <col min="116" max="116" width="6.6640625" bestFit="1" customWidth="1"/>
    <col min="117" max="117" width="4.44140625" bestFit="1" customWidth="1"/>
    <col min="118" max="118" width="4.109375" bestFit="1" customWidth="1"/>
    <col min="119" max="119" width="9.33203125" bestFit="1" customWidth="1"/>
    <col min="120" max="120" width="9.6640625" bestFit="1" customWidth="1"/>
    <col min="121" max="121" width="7" bestFit="1" customWidth="1"/>
    <col min="122" max="122" width="4" bestFit="1" customWidth="1"/>
    <col min="123" max="123" width="4.44140625" bestFit="1" customWidth="1"/>
    <col min="124" max="124" width="9.33203125" bestFit="1" customWidth="1"/>
    <col min="125" max="125" width="6.6640625" bestFit="1" customWidth="1"/>
    <col min="126" max="126" width="4.77734375" bestFit="1" customWidth="1"/>
    <col min="127" max="127" width="3.88671875" bestFit="1" customWidth="1"/>
    <col min="128" max="128" width="9.33203125" bestFit="1" customWidth="1"/>
    <col min="129" max="129" width="6.6640625" bestFit="1" customWidth="1"/>
    <col min="130" max="130" width="4.33203125" bestFit="1" customWidth="1"/>
    <col min="131" max="131" width="4.109375" bestFit="1" customWidth="1"/>
    <col min="132" max="132" width="9.33203125" bestFit="1" customWidth="1"/>
    <col min="133" max="133" width="6.6640625" bestFit="1" customWidth="1"/>
    <col min="134" max="134" width="4.44140625" bestFit="1" customWidth="1"/>
    <col min="135" max="135" width="4.109375" bestFit="1" customWidth="1"/>
    <col min="136" max="136" width="9.33203125" bestFit="1" customWidth="1"/>
    <col min="137" max="137" width="9.6640625" bestFit="1" customWidth="1"/>
    <col min="138" max="138" width="7" bestFit="1" customWidth="1"/>
    <col min="139" max="139" width="4" bestFit="1" customWidth="1"/>
    <col min="140" max="140" width="4.44140625" bestFit="1" customWidth="1"/>
    <col min="141" max="141" width="9.33203125" bestFit="1" customWidth="1"/>
    <col min="142" max="142" width="6.6640625" bestFit="1" customWidth="1"/>
    <col min="143" max="143" width="4.77734375" bestFit="1" customWidth="1"/>
    <col min="144" max="144" width="3.88671875" bestFit="1" customWidth="1"/>
    <col min="145" max="145" width="9.33203125" bestFit="1" customWidth="1"/>
    <col min="146" max="146" width="6.6640625" bestFit="1" customWidth="1"/>
    <col min="147" max="147" width="4.33203125" bestFit="1" customWidth="1"/>
    <col min="148" max="148" width="4.109375" bestFit="1" customWidth="1"/>
    <col min="149" max="149" width="9.33203125" bestFit="1" customWidth="1"/>
    <col min="150" max="150" width="6.6640625" bestFit="1" customWidth="1"/>
    <col min="151" max="151" width="9.33203125" bestFit="1" customWidth="1"/>
    <col min="152" max="152" width="9.6640625" bestFit="1" customWidth="1"/>
    <col min="153" max="153" width="7" bestFit="1" customWidth="1"/>
    <col min="154" max="154" width="9.33203125" bestFit="1" customWidth="1"/>
    <col min="155" max="155" width="9.6640625" bestFit="1" customWidth="1"/>
    <col min="156" max="383" width="10.77734375" bestFit="1" customWidth="1"/>
  </cols>
  <sheetData>
    <row r="1" spans="1:5" x14ac:dyDescent="0.3">
      <c r="A1" t="s">
        <v>3148</v>
      </c>
    </row>
    <row r="4" spans="1:5" x14ac:dyDescent="0.3">
      <c r="A4" s="48" t="s">
        <v>3323</v>
      </c>
      <c r="B4" t="s">
        <v>3326</v>
      </c>
    </row>
    <row r="5" spans="1:5" x14ac:dyDescent="0.3">
      <c r="A5" s="49" t="s">
        <v>26</v>
      </c>
      <c r="B5" s="50">
        <v>495</v>
      </c>
      <c r="D5" s="52" t="s">
        <v>3332</v>
      </c>
    </row>
    <row r="6" spans="1:5" x14ac:dyDescent="0.3">
      <c r="A6" s="49" t="s">
        <v>86</v>
      </c>
      <c r="B6" s="50">
        <v>79</v>
      </c>
      <c r="D6" t="s">
        <v>3356</v>
      </c>
    </row>
    <row r="9" spans="1:5" x14ac:dyDescent="0.3">
      <c r="A9" s="48" t="s">
        <v>3323</v>
      </c>
      <c r="B9" t="s">
        <v>3357</v>
      </c>
      <c r="C9" t="s">
        <v>3358</v>
      </c>
      <c r="E9" s="52" t="s">
        <v>3332</v>
      </c>
    </row>
    <row r="10" spans="1:5" x14ac:dyDescent="0.3">
      <c r="A10" s="49" t="s">
        <v>26</v>
      </c>
      <c r="B10" s="57">
        <v>10130068.433928572</v>
      </c>
      <c r="C10" s="57">
        <v>225000000</v>
      </c>
      <c r="E10" t="s">
        <v>3359</v>
      </c>
    </row>
    <row r="11" spans="1:5" x14ac:dyDescent="0.3">
      <c r="A11" s="49" t="s">
        <v>86</v>
      </c>
      <c r="B11" s="57">
        <v>23568519.625</v>
      </c>
      <c r="C11" s="57">
        <v>160000000</v>
      </c>
      <c r="E11" t="s">
        <v>3360</v>
      </c>
    </row>
    <row r="12" spans="1:5" x14ac:dyDescent="0.3">
      <c r="A12" s="49" t="s">
        <v>2029</v>
      </c>
      <c r="B12" s="57">
        <v>18845636.842105262</v>
      </c>
      <c r="C12" s="57">
        <v>101000000</v>
      </c>
    </row>
    <row r="15" spans="1:5" x14ac:dyDescent="0.3">
      <c r="A15" s="48" t="s">
        <v>3323</v>
      </c>
      <c r="B15" t="s">
        <v>3339</v>
      </c>
      <c r="D15" s="52" t="s">
        <v>3332</v>
      </c>
    </row>
    <row r="16" spans="1:5" x14ac:dyDescent="0.3">
      <c r="A16" s="49" t="s">
        <v>26</v>
      </c>
      <c r="B16" s="50">
        <v>60896.500891265598</v>
      </c>
      <c r="D16" t="s">
        <v>3361</v>
      </c>
    </row>
    <row r="17" spans="1:4" x14ac:dyDescent="0.3">
      <c r="A17" s="49" t="s">
        <v>86</v>
      </c>
      <c r="B17" s="50">
        <v>34506.114583333336</v>
      </c>
    </row>
    <row r="20" spans="1:4" x14ac:dyDescent="0.3">
      <c r="A20" s="48" t="s">
        <v>3362</v>
      </c>
      <c r="B20" t="s">
        <v>3334</v>
      </c>
      <c r="D20" s="52" t="s">
        <v>3332</v>
      </c>
    </row>
    <row r="21" spans="1:4" x14ac:dyDescent="0.3">
      <c r="A21" s="49" t="s">
        <v>2029</v>
      </c>
      <c r="B21" s="57">
        <v>219492622.89473686</v>
      </c>
      <c r="D21" t="s">
        <v>3363</v>
      </c>
    </row>
    <row r="22" spans="1:4" x14ac:dyDescent="0.3">
      <c r="A22" s="49" t="s">
        <v>86</v>
      </c>
      <c r="B22" s="57">
        <v>104794291.25609756</v>
      </c>
      <c r="D22" t="s">
        <v>3364</v>
      </c>
    </row>
    <row r="23" spans="1:4" x14ac:dyDescent="0.3">
      <c r="A23" s="49" t="s">
        <v>26</v>
      </c>
      <c r="B23" s="57">
        <v>70431553.99806577</v>
      </c>
    </row>
    <row r="35" spans="1:10" x14ac:dyDescent="0.3">
      <c r="J35" s="52" t="s">
        <v>3345</v>
      </c>
    </row>
    <row r="36" spans="1:10" x14ac:dyDescent="0.3">
      <c r="J36" t="s">
        <v>3505</v>
      </c>
    </row>
    <row r="40" spans="1:10" x14ac:dyDescent="0.3">
      <c r="A40" s="48" t="s">
        <v>3362</v>
      </c>
      <c r="B40" t="s">
        <v>3338</v>
      </c>
    </row>
    <row r="41" spans="1:10" x14ac:dyDescent="0.3">
      <c r="A41" s="49" t="s">
        <v>86</v>
      </c>
      <c r="B41" s="81">
        <v>2167444.1458333335</v>
      </c>
    </row>
    <row r="42" spans="1:10" x14ac:dyDescent="0.3">
      <c r="A42" s="49" t="s">
        <v>2029</v>
      </c>
      <c r="B42" s="81">
        <v>2004212.2105263157</v>
      </c>
    </row>
    <row r="43" spans="1:10" x14ac:dyDescent="0.3">
      <c r="A43" s="49" t="s">
        <v>26</v>
      </c>
      <c r="B43" s="81">
        <v>690784.62032085564</v>
      </c>
    </row>
  </sheetData>
  <conditionalFormatting pivot="1" sqref="B16:B17">
    <cfRule type="colorScale" priority="3">
      <colorScale>
        <cfvo type="min"/>
        <cfvo type="max"/>
        <color rgb="FFFCFCFF"/>
        <color rgb="FF63BE7B"/>
      </colorScale>
    </cfRule>
  </conditionalFormatting>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3E89-E9A4-4F6F-A439-330CDDB6BA8B}">
  <dimension ref="A1:P79"/>
  <sheetViews>
    <sheetView topLeftCell="E61" workbookViewId="0">
      <selection activeCell="R37" sqref="R37"/>
    </sheetView>
  </sheetViews>
  <sheetFormatPr defaultRowHeight="14.4" x14ac:dyDescent="0.3"/>
  <cols>
    <col min="1" max="1" width="12.5546875" bestFit="1" customWidth="1"/>
    <col min="2" max="2" width="17.77734375" bestFit="1" customWidth="1"/>
    <col min="6" max="6" width="16" bestFit="1" customWidth="1"/>
    <col min="7" max="7" width="21" bestFit="1" customWidth="1"/>
    <col min="9" max="9" width="11.109375" bestFit="1" customWidth="1"/>
    <col min="10" max="10" width="16" bestFit="1" customWidth="1"/>
    <col min="11" max="11" width="21" bestFit="1" customWidth="1"/>
    <col min="12" max="12" width="24.44140625" bestFit="1" customWidth="1"/>
    <col min="13" max="13" width="16.21875" bestFit="1" customWidth="1"/>
  </cols>
  <sheetData>
    <row r="1" spans="1:7" x14ac:dyDescent="0.3">
      <c r="A1" t="s">
        <v>3149</v>
      </c>
    </row>
    <row r="4" spans="1:7" x14ac:dyDescent="0.3">
      <c r="A4" s="48" t="s">
        <v>3323</v>
      </c>
      <c r="B4" t="s">
        <v>3325</v>
      </c>
      <c r="F4" s="48" t="s">
        <v>3415</v>
      </c>
      <c r="G4" t="s">
        <v>3334</v>
      </c>
    </row>
    <row r="5" spans="1:7" x14ac:dyDescent="0.3">
      <c r="A5" s="59" t="s">
        <v>3365</v>
      </c>
      <c r="B5" s="50">
        <v>22</v>
      </c>
      <c r="F5" s="59" t="s">
        <v>3365</v>
      </c>
      <c r="G5" s="57">
        <v>17481102</v>
      </c>
    </row>
    <row r="6" spans="1:7" x14ac:dyDescent="0.3">
      <c r="A6" s="59" t="s">
        <v>3366</v>
      </c>
      <c r="B6" s="50">
        <v>310</v>
      </c>
      <c r="F6" s="92" t="s">
        <v>3416</v>
      </c>
      <c r="G6" s="57">
        <v>174318028.48818898</v>
      </c>
    </row>
    <row r="7" spans="1:7" x14ac:dyDescent="0.3">
      <c r="A7" s="59" t="s">
        <v>3367</v>
      </c>
      <c r="B7" s="50">
        <v>259</v>
      </c>
      <c r="F7" s="59" t="s">
        <v>3565</v>
      </c>
      <c r="G7" s="57">
        <v>13074524.851528384</v>
      </c>
    </row>
    <row r="8" spans="1:7" x14ac:dyDescent="0.3">
      <c r="A8" s="59" t="s">
        <v>3368</v>
      </c>
      <c r="B8" s="50">
        <v>214</v>
      </c>
      <c r="F8" s="59" t="s">
        <v>3566</v>
      </c>
      <c r="G8" s="57">
        <v>8158086.7830687826</v>
      </c>
    </row>
    <row r="9" spans="1:7" x14ac:dyDescent="0.3">
      <c r="A9" s="59" t="s">
        <v>3369</v>
      </c>
      <c r="B9" s="50">
        <v>109</v>
      </c>
      <c r="F9" s="59" t="s">
        <v>3567</v>
      </c>
      <c r="G9" s="57">
        <v>9882979.1919191927</v>
      </c>
    </row>
    <row r="10" spans="1:7" x14ac:dyDescent="0.3">
      <c r="A10" s="59" t="s">
        <v>3370</v>
      </c>
      <c r="B10" s="50">
        <v>55</v>
      </c>
      <c r="F10" s="59" t="s">
        <v>3568</v>
      </c>
      <c r="G10" s="57">
        <v>17701339.5</v>
      </c>
    </row>
    <row r="11" spans="1:7" x14ac:dyDescent="0.3">
      <c r="A11" s="59" t="s">
        <v>3371</v>
      </c>
      <c r="B11" s="50">
        <v>25</v>
      </c>
      <c r="F11" s="59" t="s">
        <v>3569</v>
      </c>
      <c r="G11" s="57">
        <v>4278167.7272727275</v>
      </c>
    </row>
    <row r="12" spans="1:7" x14ac:dyDescent="0.3">
      <c r="A12" s="59" t="s">
        <v>3372</v>
      </c>
      <c r="B12" s="50">
        <v>14</v>
      </c>
      <c r="F12" s="59" t="s">
        <v>3570</v>
      </c>
      <c r="G12" s="57">
        <v>11733460.153846154</v>
      </c>
    </row>
    <row r="13" spans="1:7" x14ac:dyDescent="0.3">
      <c r="A13" s="59" t="s">
        <v>3373</v>
      </c>
      <c r="B13" s="50">
        <v>10</v>
      </c>
      <c r="F13" s="59" t="s">
        <v>3571</v>
      </c>
      <c r="G13" s="57">
        <v>6739726.5</v>
      </c>
    </row>
    <row r="14" spans="1:7" x14ac:dyDescent="0.3">
      <c r="A14" s="59" t="s">
        <v>3374</v>
      </c>
      <c r="B14" s="50">
        <v>12</v>
      </c>
      <c r="F14" s="59" t="s">
        <v>3572</v>
      </c>
      <c r="G14" s="57">
        <v>9106466.444444444</v>
      </c>
    </row>
    <row r="15" spans="1:7" x14ac:dyDescent="0.3">
      <c r="A15" s="59" t="s">
        <v>3375</v>
      </c>
      <c r="B15" s="50">
        <v>12</v>
      </c>
      <c r="F15" s="59" t="s">
        <v>3573</v>
      </c>
      <c r="G15" s="57">
        <v>3721955.9090909092</v>
      </c>
    </row>
    <row r="16" spans="1:7" x14ac:dyDescent="0.3">
      <c r="A16" s="59" t="s">
        <v>3376</v>
      </c>
      <c r="B16" s="50">
        <v>4</v>
      </c>
      <c r="F16" s="59" t="s">
        <v>3574</v>
      </c>
      <c r="G16" s="57">
        <v>355741.25</v>
      </c>
    </row>
    <row r="17" spans="1:16" x14ac:dyDescent="0.3">
      <c r="A17" s="59" t="s">
        <v>3377</v>
      </c>
      <c r="B17" s="50">
        <v>6</v>
      </c>
      <c r="F17" s="59" t="s">
        <v>3575</v>
      </c>
      <c r="G17" s="57">
        <v>13041191.333333334</v>
      </c>
    </row>
    <row r="18" spans="1:16" x14ac:dyDescent="0.3">
      <c r="A18" s="59" t="s">
        <v>3378</v>
      </c>
      <c r="B18" s="50">
        <v>2</v>
      </c>
      <c r="F18" s="59" t="s">
        <v>3576</v>
      </c>
      <c r="G18" s="57">
        <v>45936.5</v>
      </c>
    </row>
    <row r="19" spans="1:16" x14ac:dyDescent="0.3">
      <c r="A19" s="59" t="s">
        <v>3379</v>
      </c>
      <c r="B19" s="50">
        <v>1</v>
      </c>
      <c r="F19" s="59" t="s">
        <v>3577</v>
      </c>
      <c r="G19" s="57">
        <v>33864102</v>
      </c>
    </row>
    <row r="20" spans="1:16" ht="15.6" x14ac:dyDescent="0.3">
      <c r="A20" s="59" t="s">
        <v>3380</v>
      </c>
      <c r="B20" s="50">
        <v>1</v>
      </c>
      <c r="F20" s="59" t="s">
        <v>3578</v>
      </c>
      <c r="G20" s="57">
        <v>229844</v>
      </c>
      <c r="L20" s="96" t="s">
        <v>3342</v>
      </c>
      <c r="M20" s="96"/>
      <c r="N20" s="96"/>
      <c r="O20" s="96"/>
      <c r="P20" s="96"/>
    </row>
    <row r="21" spans="1:16" x14ac:dyDescent="0.3">
      <c r="A21" s="59" t="s">
        <v>3381</v>
      </c>
      <c r="B21" s="50">
        <v>2</v>
      </c>
      <c r="F21" s="59" t="s">
        <v>3579</v>
      </c>
      <c r="G21" s="57">
        <v>6975884.5</v>
      </c>
      <c r="L21" s="99" t="s">
        <v>3417</v>
      </c>
      <c r="M21" s="99"/>
      <c r="N21" s="99"/>
      <c r="O21" s="99"/>
      <c r="P21" s="99"/>
    </row>
    <row r="22" spans="1:16" x14ac:dyDescent="0.3">
      <c r="A22" s="59" t="s">
        <v>3382</v>
      </c>
      <c r="B22" s="50">
        <v>1</v>
      </c>
      <c r="F22" s="59" t="s">
        <v>3580</v>
      </c>
      <c r="G22" s="57">
        <v>14687350</v>
      </c>
      <c r="L22" s="99"/>
      <c r="M22" s="99"/>
      <c r="N22" s="99"/>
      <c r="O22" s="99"/>
      <c r="P22" s="99"/>
    </row>
    <row r="23" spans="1:16" x14ac:dyDescent="0.3">
      <c r="A23" s="59" t="s">
        <v>3383</v>
      </c>
      <c r="B23" s="50">
        <v>1</v>
      </c>
      <c r="F23" s="59" t="s">
        <v>3581</v>
      </c>
      <c r="G23" s="57">
        <v>1480</v>
      </c>
      <c r="L23" s="99"/>
      <c r="M23" s="99"/>
      <c r="N23" s="99"/>
      <c r="O23" s="99"/>
      <c r="P23" s="99"/>
    </row>
    <row r="24" spans="1:16" x14ac:dyDescent="0.3">
      <c r="A24" s="59" t="s">
        <v>3384</v>
      </c>
      <c r="B24" s="50">
        <v>1</v>
      </c>
      <c r="F24" s="59" t="s">
        <v>3582</v>
      </c>
      <c r="G24" s="57">
        <v>23001596</v>
      </c>
    </row>
    <row r="25" spans="1:16" x14ac:dyDescent="0.3">
      <c r="A25" s="59" t="s">
        <v>3385</v>
      </c>
      <c r="B25" s="50">
        <v>2</v>
      </c>
      <c r="F25" s="59" t="s">
        <v>3583</v>
      </c>
      <c r="G25" s="57">
        <v>434119</v>
      </c>
    </row>
    <row r="26" spans="1:16" x14ac:dyDescent="0.3">
      <c r="A26" s="59" t="s">
        <v>3386</v>
      </c>
      <c r="B26" s="50">
        <v>2</v>
      </c>
      <c r="F26" s="59" t="s">
        <v>3585</v>
      </c>
      <c r="G26" s="57">
        <v>147683140.5</v>
      </c>
      <c r="J26" s="48" t="s">
        <v>3415</v>
      </c>
      <c r="K26" t="s">
        <v>3494</v>
      </c>
      <c r="L26" s="78" t="s">
        <v>3495</v>
      </c>
    </row>
    <row r="27" spans="1:16" x14ac:dyDescent="0.3">
      <c r="A27" s="59" t="s">
        <v>3387</v>
      </c>
      <c r="B27" s="50">
        <v>1</v>
      </c>
      <c r="F27" s="59" t="s">
        <v>3584</v>
      </c>
      <c r="G27" s="57">
        <v>242144</v>
      </c>
      <c r="J27" s="49" t="s">
        <v>27</v>
      </c>
      <c r="K27" s="50">
        <v>1866.2536656799455</v>
      </c>
      <c r="L27" s="80">
        <f>GETPIVOTDATA("Duration in Seconds",$J$26,"Language of the Video","English")/60</f>
        <v>31.104227761332425</v>
      </c>
    </row>
    <row r="28" spans="1:16" x14ac:dyDescent="0.3">
      <c r="A28" s="59" t="s">
        <v>3388</v>
      </c>
      <c r="B28" s="50">
        <v>3</v>
      </c>
      <c r="F28" s="59" t="s">
        <v>3586</v>
      </c>
      <c r="G28" s="57">
        <v>22007715.666666668</v>
      </c>
      <c r="J28" s="49" t="s">
        <v>73</v>
      </c>
      <c r="K28" s="50">
        <v>1858.2114537405218</v>
      </c>
      <c r="L28" s="80">
        <f>GETPIVOTDATA("Duration in Seconds",$J$26,"Language of the Video","Hindi")/60</f>
        <v>30.970190895675366</v>
      </c>
    </row>
    <row r="29" spans="1:16" x14ac:dyDescent="0.3">
      <c r="A29" s="59" t="s">
        <v>3389</v>
      </c>
      <c r="B29" s="50">
        <v>1</v>
      </c>
      <c r="F29" s="59" t="s">
        <v>3587</v>
      </c>
      <c r="G29" s="57">
        <v>295952</v>
      </c>
    </row>
    <row r="30" spans="1:16" x14ac:dyDescent="0.3">
      <c r="A30" s="59" t="s">
        <v>3390</v>
      </c>
      <c r="B30" s="50">
        <v>1</v>
      </c>
      <c r="F30" s="59" t="s">
        <v>3588</v>
      </c>
      <c r="G30" s="57">
        <v>4807189</v>
      </c>
    </row>
    <row r="31" spans="1:16" x14ac:dyDescent="0.3">
      <c r="A31" s="59" t="s">
        <v>3391</v>
      </c>
      <c r="B31" s="50">
        <v>1</v>
      </c>
      <c r="F31" s="59" t="s">
        <v>3589</v>
      </c>
      <c r="G31" s="57">
        <v>119278111</v>
      </c>
      <c r="J31" s="46"/>
    </row>
    <row r="32" spans="1:16" x14ac:dyDescent="0.3">
      <c r="A32" s="59" t="s">
        <v>3392</v>
      </c>
      <c r="B32" s="50">
        <v>2</v>
      </c>
    </row>
    <row r="33" spans="1:14" x14ac:dyDescent="0.3">
      <c r="A33" s="59" t="s">
        <v>3393</v>
      </c>
      <c r="B33" s="50">
        <v>1</v>
      </c>
    </row>
    <row r="34" spans="1:14" x14ac:dyDescent="0.3">
      <c r="A34" s="59" t="s">
        <v>3394</v>
      </c>
      <c r="B34" s="50">
        <v>1</v>
      </c>
    </row>
    <row r="35" spans="1:14" x14ac:dyDescent="0.3">
      <c r="A35" s="59" t="s">
        <v>3395</v>
      </c>
      <c r="B35" s="50">
        <v>1</v>
      </c>
    </row>
    <row r="36" spans="1:14" x14ac:dyDescent="0.3">
      <c r="A36" s="59" t="s">
        <v>3396</v>
      </c>
      <c r="B36" s="50">
        <v>3</v>
      </c>
    </row>
    <row r="37" spans="1:14" x14ac:dyDescent="0.3">
      <c r="A37" s="59" t="s">
        <v>3397</v>
      </c>
      <c r="B37" s="50">
        <v>1</v>
      </c>
    </row>
    <row r="38" spans="1:14" x14ac:dyDescent="0.3">
      <c r="A38" s="59" t="s">
        <v>3398</v>
      </c>
      <c r="B38" s="50">
        <v>1</v>
      </c>
    </row>
    <row r="39" spans="1:14" x14ac:dyDescent="0.3">
      <c r="A39" s="59" t="s">
        <v>3399</v>
      </c>
      <c r="B39" s="50">
        <v>2</v>
      </c>
    </row>
    <row r="40" spans="1:14" x14ac:dyDescent="0.3">
      <c r="A40" s="59" t="s">
        <v>3400</v>
      </c>
      <c r="B40" s="50">
        <v>1</v>
      </c>
      <c r="N40" s="52"/>
    </row>
    <row r="41" spans="1:14" x14ac:dyDescent="0.3">
      <c r="A41" s="59" t="s">
        <v>3401</v>
      </c>
      <c r="B41" s="50">
        <v>2</v>
      </c>
    </row>
    <row r="42" spans="1:14" x14ac:dyDescent="0.3">
      <c r="A42" s="59" t="s">
        <v>3402</v>
      </c>
      <c r="B42" s="50">
        <v>1</v>
      </c>
    </row>
    <row r="43" spans="1:14" x14ac:dyDescent="0.3">
      <c r="A43" s="59" t="s">
        <v>3403</v>
      </c>
      <c r="B43" s="50">
        <v>1</v>
      </c>
    </row>
    <row r="44" spans="1:14" x14ac:dyDescent="0.3">
      <c r="A44" s="59" t="s">
        <v>3404</v>
      </c>
      <c r="B44" s="50">
        <v>2</v>
      </c>
    </row>
    <row r="45" spans="1:14" x14ac:dyDescent="0.3">
      <c r="A45" s="59" t="s">
        <v>3405</v>
      </c>
      <c r="B45" s="50">
        <v>2</v>
      </c>
    </row>
    <row r="46" spans="1:14" x14ac:dyDescent="0.3">
      <c r="A46" s="59" t="s">
        <v>3406</v>
      </c>
      <c r="B46" s="50">
        <v>1</v>
      </c>
    </row>
    <row r="47" spans="1:14" x14ac:dyDescent="0.3">
      <c r="A47" s="59" t="s">
        <v>3407</v>
      </c>
      <c r="B47" s="50">
        <v>1</v>
      </c>
    </row>
    <row r="48" spans="1:14" x14ac:dyDescent="0.3">
      <c r="A48" s="59" t="s">
        <v>3408</v>
      </c>
      <c r="B48" s="50">
        <v>1</v>
      </c>
    </row>
    <row r="49" spans="1:16" x14ac:dyDescent="0.3">
      <c r="A49" s="59" t="s">
        <v>3409</v>
      </c>
      <c r="B49" s="50">
        <v>1</v>
      </c>
      <c r="K49" s="79" t="s">
        <v>3498</v>
      </c>
      <c r="L49" s="79" t="s">
        <v>3499</v>
      </c>
      <c r="N49" s="79" t="s">
        <v>3498</v>
      </c>
      <c r="O49" s="79" t="s">
        <v>3499</v>
      </c>
      <c r="P49" s="79" t="s">
        <v>3502</v>
      </c>
    </row>
    <row r="50" spans="1:16" x14ac:dyDescent="0.3">
      <c r="A50" s="59" t="s">
        <v>3410</v>
      </c>
      <c r="B50" s="50">
        <v>1</v>
      </c>
      <c r="J50" t="s">
        <v>3495</v>
      </c>
      <c r="K50">
        <f>_xlfn.QUARTILE.INC(Table1[Duration in Seconds],0)</f>
        <v>0</v>
      </c>
      <c r="L50">
        <f t="shared" ref="L50:L55" si="0">K50/60</f>
        <v>0</v>
      </c>
      <c r="M50" t="s">
        <v>3500</v>
      </c>
      <c r="N50">
        <f>K51-1.5*K55</f>
        <v>-93319.999999771826</v>
      </c>
      <c r="O50">
        <f>N50/60</f>
        <v>-1555.3333333295304</v>
      </c>
      <c r="P50" s="46">
        <f>O50/60</f>
        <v>-25.92222222215884</v>
      </c>
    </row>
    <row r="51" spans="1:16" x14ac:dyDescent="0.3">
      <c r="A51" s="59" t="s">
        <v>3411</v>
      </c>
      <c r="B51" s="50">
        <v>1</v>
      </c>
      <c r="J51" t="s">
        <v>3487</v>
      </c>
      <c r="K51">
        <f>QUARTILE(Table1[Duration in Seconds],1)</f>
        <v>292.00000009126961</v>
      </c>
      <c r="L51">
        <f t="shared" si="0"/>
        <v>4.8666666681878272</v>
      </c>
      <c r="M51" t="s">
        <v>3501</v>
      </c>
      <c r="N51">
        <f>K53+1.5*K55</f>
        <v>94614.749999863096</v>
      </c>
      <c r="O51">
        <f>N51/60</f>
        <v>1576.9124999977182</v>
      </c>
      <c r="P51" s="46">
        <f>O51/60</f>
        <v>26.281874999961971</v>
      </c>
    </row>
    <row r="52" spans="1:16" x14ac:dyDescent="0.3">
      <c r="A52" s="59" t="s">
        <v>3412</v>
      </c>
      <c r="B52" s="50">
        <v>1</v>
      </c>
      <c r="J52" t="s">
        <v>3496</v>
      </c>
      <c r="K52">
        <f>QUARTILE(Table1[Duration in Seconds],2)</f>
        <v>610.00000026077032</v>
      </c>
      <c r="L52">
        <f t="shared" si="0"/>
        <v>10.166666671012839</v>
      </c>
    </row>
    <row r="53" spans="1:16" x14ac:dyDescent="0.3">
      <c r="A53" s="59" t="s">
        <v>3413</v>
      </c>
      <c r="B53" s="50">
        <v>1</v>
      </c>
      <c r="J53" t="s">
        <v>3489</v>
      </c>
      <c r="K53">
        <f>QUARTILE(Table1[Duration in Seconds],3)</f>
        <v>1002.75</v>
      </c>
      <c r="L53">
        <f t="shared" si="0"/>
        <v>16.712499999999999</v>
      </c>
    </row>
    <row r="54" spans="1:16" x14ac:dyDescent="0.3">
      <c r="A54" s="59" t="s">
        <v>3414</v>
      </c>
      <c r="B54" s="50">
        <v>1</v>
      </c>
      <c r="J54" t="s">
        <v>3497</v>
      </c>
      <c r="K54">
        <f>QUARTILE(Table1[Duration in Seconds],4)</f>
        <v>62700</v>
      </c>
      <c r="L54">
        <f t="shared" si="0"/>
        <v>1045</v>
      </c>
    </row>
    <row r="55" spans="1:16" x14ac:dyDescent="0.3">
      <c r="J55" t="s">
        <v>3492</v>
      </c>
      <c r="K55">
        <f>K54-K51</f>
        <v>62407.99999990873</v>
      </c>
      <c r="L55">
        <f t="shared" si="0"/>
        <v>1040.1333333318121</v>
      </c>
    </row>
    <row r="56" spans="1:16" x14ac:dyDescent="0.3">
      <c r="J56" s="52" t="s">
        <v>3332</v>
      </c>
    </row>
    <row r="57" spans="1:16" x14ac:dyDescent="0.3">
      <c r="J57" t="s">
        <v>3503</v>
      </c>
    </row>
    <row r="61" spans="1:16" x14ac:dyDescent="0.3">
      <c r="I61" s="84"/>
      <c r="J61" s="48" t="s">
        <v>3512</v>
      </c>
      <c r="K61" t="s">
        <v>3334</v>
      </c>
    </row>
    <row r="62" spans="1:16" x14ac:dyDescent="0.3">
      <c r="I62" s="84"/>
      <c r="J62" s="49" t="s">
        <v>3509</v>
      </c>
      <c r="K62" s="83">
        <v>207052197.94312796</v>
      </c>
    </row>
    <row r="63" spans="1:16" x14ac:dyDescent="0.3">
      <c r="I63" s="46"/>
      <c r="J63" s="49" t="s">
        <v>3510</v>
      </c>
      <c r="K63" s="83">
        <v>17101958.33653846</v>
      </c>
    </row>
    <row r="64" spans="1:16" x14ac:dyDescent="0.3">
      <c r="I64" s="46"/>
      <c r="J64" s="49" t="s">
        <v>3511</v>
      </c>
      <c r="K64" s="83">
        <v>14810250.918032788</v>
      </c>
    </row>
    <row r="65" spans="9:11" x14ac:dyDescent="0.3">
      <c r="I65" s="46"/>
      <c r="J65" s="49" t="s">
        <v>3508</v>
      </c>
      <c r="K65" s="83">
        <v>12424173.460674157</v>
      </c>
    </row>
    <row r="66" spans="9:11" x14ac:dyDescent="0.3">
      <c r="I66" s="46"/>
      <c r="J66" s="49" t="s">
        <v>3507</v>
      </c>
      <c r="K66" s="83">
        <v>10450196.386699507</v>
      </c>
    </row>
    <row r="74" spans="9:11" x14ac:dyDescent="0.3">
      <c r="J74" s="48" t="s">
        <v>3512</v>
      </c>
      <c r="K74" t="s">
        <v>3338</v>
      </c>
    </row>
    <row r="75" spans="9:11" x14ac:dyDescent="0.3">
      <c r="J75" s="49" t="s">
        <v>3509</v>
      </c>
      <c r="K75" s="81">
        <v>1922637.8313725491</v>
      </c>
    </row>
    <row r="76" spans="9:11" x14ac:dyDescent="0.3">
      <c r="J76" s="49" t="s">
        <v>3510</v>
      </c>
      <c r="K76" s="81">
        <v>427726.13513513515</v>
      </c>
    </row>
    <row r="77" spans="9:11" x14ac:dyDescent="0.3">
      <c r="J77" s="49" t="s">
        <v>3508</v>
      </c>
      <c r="K77" s="81">
        <v>250820.5</v>
      </c>
    </row>
    <row r="78" spans="9:11" x14ac:dyDescent="0.3">
      <c r="J78" s="49" t="s">
        <v>3507</v>
      </c>
      <c r="K78" s="81">
        <v>195202.69162995595</v>
      </c>
    </row>
    <row r="79" spans="9:11" x14ac:dyDescent="0.3">
      <c r="J79" s="49" t="s">
        <v>3511</v>
      </c>
      <c r="K79" s="81">
        <v>145466.14285714287</v>
      </c>
    </row>
  </sheetData>
  <mergeCells count="2">
    <mergeCell ref="L20:P20"/>
    <mergeCell ref="L21:P23"/>
  </mergeCells>
  <pageMargins left="0.7" right="0.7" top="0.75" bottom="0.75" header="0.3" footer="0.3"/>
  <pageSetup paperSize="9" orientation="portrait" r:id="rId6"/>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D4AFB-6326-403A-9710-AE0A6EF89A16}">
  <dimension ref="A1:R146"/>
  <sheetViews>
    <sheetView topLeftCell="B1" zoomScaleNormal="100" workbookViewId="0">
      <selection activeCell="F41" sqref="F41"/>
    </sheetView>
  </sheetViews>
  <sheetFormatPr defaultRowHeight="14.4" x14ac:dyDescent="0.3"/>
  <cols>
    <col min="1" max="1" width="12.5546875" bestFit="1" customWidth="1"/>
    <col min="2" max="2" width="24.5546875" bestFit="1" customWidth="1"/>
    <col min="5" max="5" width="9.109375" bestFit="1" customWidth="1"/>
    <col min="6" max="6" width="21" bestFit="1" customWidth="1"/>
    <col min="17" max="17" width="9.109375" bestFit="1" customWidth="1"/>
    <col min="18" max="18" width="17.77734375" bestFit="1" customWidth="1"/>
  </cols>
  <sheetData>
    <row r="1" spans="1:18" x14ac:dyDescent="0.3">
      <c r="A1" t="s">
        <v>3150</v>
      </c>
    </row>
    <row r="4" spans="1:18" x14ac:dyDescent="0.3">
      <c r="A4" s="48" t="s">
        <v>3323</v>
      </c>
      <c r="B4" t="s">
        <v>3326</v>
      </c>
      <c r="E4" s="48" t="s">
        <v>3438</v>
      </c>
      <c r="F4" t="s">
        <v>3334</v>
      </c>
      <c r="Q4" s="48" t="s">
        <v>3438</v>
      </c>
      <c r="R4" t="s">
        <v>3325</v>
      </c>
    </row>
    <row r="5" spans="1:18" x14ac:dyDescent="0.3">
      <c r="A5" s="49">
        <v>0</v>
      </c>
      <c r="B5" s="50">
        <v>44</v>
      </c>
      <c r="E5" s="49" t="s">
        <v>3418</v>
      </c>
      <c r="F5" s="57">
        <v>15112975.081250001</v>
      </c>
      <c r="Q5" s="49" t="s">
        <v>3418</v>
      </c>
      <c r="R5" s="50">
        <v>171</v>
      </c>
    </row>
    <row r="6" spans="1:18" x14ac:dyDescent="0.3">
      <c r="A6" s="49">
        <v>1</v>
      </c>
      <c r="B6" s="50">
        <v>30</v>
      </c>
      <c r="E6" s="49" t="s">
        <v>3419</v>
      </c>
      <c r="F6" s="57">
        <v>33092255.487179488</v>
      </c>
      <c r="Q6" s="49" t="s">
        <v>3419</v>
      </c>
      <c r="R6" s="50">
        <v>175</v>
      </c>
    </row>
    <row r="7" spans="1:18" x14ac:dyDescent="0.3">
      <c r="A7" s="49">
        <v>2</v>
      </c>
      <c r="B7" s="50">
        <v>32</v>
      </c>
      <c r="E7" s="49" t="s">
        <v>3420</v>
      </c>
      <c r="F7" s="57">
        <v>34714218.166666664</v>
      </c>
      <c r="Q7" s="49" t="s">
        <v>3420</v>
      </c>
      <c r="R7" s="50">
        <v>117</v>
      </c>
    </row>
    <row r="8" spans="1:18" x14ac:dyDescent="0.3">
      <c r="A8" s="49">
        <v>3</v>
      </c>
      <c r="B8" s="50">
        <v>31</v>
      </c>
      <c r="E8" s="49" t="s">
        <v>3421</v>
      </c>
      <c r="F8" s="57">
        <v>18946072.848484848</v>
      </c>
      <c r="Q8" s="49" t="s">
        <v>3421</v>
      </c>
      <c r="R8" s="50">
        <v>74</v>
      </c>
    </row>
    <row r="9" spans="1:18" x14ac:dyDescent="0.3">
      <c r="A9" s="49">
        <v>4</v>
      </c>
      <c r="B9" s="50">
        <v>20</v>
      </c>
      <c r="E9" s="49" t="s">
        <v>3422</v>
      </c>
      <c r="F9" s="57">
        <v>7489450.8809523806</v>
      </c>
      <c r="Q9" s="49" t="s">
        <v>3422</v>
      </c>
      <c r="R9" s="50">
        <v>47</v>
      </c>
    </row>
    <row r="10" spans="1:18" x14ac:dyDescent="0.3">
      <c r="A10" s="49">
        <v>5</v>
      </c>
      <c r="B10" s="50">
        <v>35</v>
      </c>
      <c r="E10" s="49" t="s">
        <v>3423</v>
      </c>
      <c r="F10" s="57">
        <v>217539552.14285713</v>
      </c>
      <c r="Q10" s="49" t="s">
        <v>3423</v>
      </c>
      <c r="R10" s="50">
        <v>37</v>
      </c>
    </row>
    <row r="11" spans="1:18" x14ac:dyDescent="0.3">
      <c r="A11" s="49">
        <v>6</v>
      </c>
      <c r="B11" s="50">
        <v>35</v>
      </c>
      <c r="E11" s="49" t="s">
        <v>3424</v>
      </c>
      <c r="F11" s="57">
        <v>219475785.78378379</v>
      </c>
      <c r="Q11" s="49" t="s">
        <v>3424</v>
      </c>
      <c r="R11" s="50">
        <v>41</v>
      </c>
    </row>
    <row r="12" spans="1:18" x14ac:dyDescent="0.3">
      <c r="A12" s="49">
        <v>7</v>
      </c>
      <c r="B12" s="50">
        <v>54</v>
      </c>
      <c r="E12" s="49" t="s">
        <v>3425</v>
      </c>
      <c r="F12" s="57">
        <v>58909696.685714282</v>
      </c>
      <c r="Q12" s="49" t="s">
        <v>3425</v>
      </c>
      <c r="R12" s="50">
        <v>36</v>
      </c>
    </row>
    <row r="13" spans="1:18" x14ac:dyDescent="0.3">
      <c r="A13" s="49">
        <v>8</v>
      </c>
      <c r="B13" s="50">
        <v>21</v>
      </c>
      <c r="E13" s="49" t="s">
        <v>3426</v>
      </c>
      <c r="F13" s="57">
        <v>30465972.399999999</v>
      </c>
      <c r="Q13" s="49" t="s">
        <v>3426</v>
      </c>
      <c r="R13" s="50">
        <v>38</v>
      </c>
    </row>
    <row r="14" spans="1:18" x14ac:dyDescent="0.3">
      <c r="A14" s="49">
        <v>9</v>
      </c>
      <c r="B14" s="50">
        <v>30</v>
      </c>
      <c r="E14" s="60" t="s">
        <v>3427</v>
      </c>
      <c r="F14" s="57">
        <v>693572135.16666663</v>
      </c>
      <c r="Q14" s="49" t="s">
        <v>3427</v>
      </c>
      <c r="R14" s="50">
        <v>13</v>
      </c>
    </row>
    <row r="15" spans="1:18" x14ac:dyDescent="0.3">
      <c r="A15" s="49">
        <v>10</v>
      </c>
      <c r="B15" s="50">
        <v>13</v>
      </c>
      <c r="E15" s="49" t="s">
        <v>3428</v>
      </c>
      <c r="F15" s="57">
        <v>131793843.37037037</v>
      </c>
      <c r="Q15" s="49" t="s">
        <v>3428</v>
      </c>
      <c r="R15" s="50">
        <v>36</v>
      </c>
    </row>
    <row r="16" spans="1:18" x14ac:dyDescent="0.3">
      <c r="A16" s="49">
        <v>11</v>
      </c>
      <c r="B16" s="50">
        <v>19</v>
      </c>
      <c r="E16" s="49" t="s">
        <v>3429</v>
      </c>
      <c r="F16" s="57">
        <v>12810195.47368421</v>
      </c>
      <c r="Q16" s="49" t="s">
        <v>3429</v>
      </c>
      <c r="R16" s="50">
        <v>21</v>
      </c>
    </row>
    <row r="17" spans="1:18" x14ac:dyDescent="0.3">
      <c r="A17" s="49">
        <v>12</v>
      </c>
      <c r="B17" s="50">
        <v>23</v>
      </c>
      <c r="E17" s="49" t="s">
        <v>3430</v>
      </c>
      <c r="F17" s="57">
        <v>286680285.35000002</v>
      </c>
      <c r="Q17" s="49" t="s">
        <v>3430</v>
      </c>
      <c r="R17" s="50">
        <v>21</v>
      </c>
    </row>
    <row r="18" spans="1:18" x14ac:dyDescent="0.3">
      <c r="A18" s="49">
        <v>13</v>
      </c>
      <c r="B18" s="50">
        <v>19</v>
      </c>
      <c r="E18" s="49" t="s">
        <v>3431</v>
      </c>
      <c r="F18" s="57">
        <v>23786863.25</v>
      </c>
      <c r="Q18" s="49" t="s">
        <v>3431</v>
      </c>
      <c r="R18" s="50">
        <v>4</v>
      </c>
    </row>
    <row r="19" spans="1:18" x14ac:dyDescent="0.3">
      <c r="A19" s="49">
        <v>14</v>
      </c>
      <c r="B19" s="50">
        <v>18</v>
      </c>
      <c r="E19" s="49" t="s">
        <v>3432</v>
      </c>
      <c r="F19" s="57">
        <v>26722654</v>
      </c>
      <c r="Q19" s="49" t="s">
        <v>3432</v>
      </c>
      <c r="R19" s="50">
        <v>3</v>
      </c>
    </row>
    <row r="20" spans="1:18" x14ac:dyDescent="0.3">
      <c r="A20" s="49">
        <v>15</v>
      </c>
      <c r="B20" s="50">
        <v>20</v>
      </c>
      <c r="E20" s="49" t="s">
        <v>3433</v>
      </c>
      <c r="F20" s="57">
        <v>18795554.199999999</v>
      </c>
      <c r="Q20" s="49" t="s">
        <v>3433</v>
      </c>
      <c r="R20" s="50">
        <v>23</v>
      </c>
    </row>
    <row r="21" spans="1:18" x14ac:dyDescent="0.3">
      <c r="A21" s="49">
        <v>16</v>
      </c>
      <c r="B21" s="50">
        <v>10</v>
      </c>
      <c r="E21" s="49" t="s">
        <v>3434</v>
      </c>
      <c r="F21" s="57">
        <v>46297544.692307696</v>
      </c>
      <c r="Q21" s="49" t="s">
        <v>3434</v>
      </c>
      <c r="R21" s="50">
        <v>14</v>
      </c>
    </row>
    <row r="22" spans="1:18" x14ac:dyDescent="0.3">
      <c r="A22" s="49">
        <v>17</v>
      </c>
      <c r="B22" s="50">
        <v>12</v>
      </c>
      <c r="E22" s="49" t="s">
        <v>3435</v>
      </c>
      <c r="F22" s="57">
        <v>105534531.8</v>
      </c>
      <c r="Q22" s="49" t="s">
        <v>3435</v>
      </c>
      <c r="R22" s="50">
        <v>7</v>
      </c>
    </row>
    <row r="23" spans="1:18" x14ac:dyDescent="0.3">
      <c r="A23" s="49">
        <v>18</v>
      </c>
      <c r="B23" s="50">
        <v>17</v>
      </c>
      <c r="E23" s="49" t="s">
        <v>3436</v>
      </c>
      <c r="F23" s="57">
        <v>14021021.833333334</v>
      </c>
      <c r="Q23" s="49" t="s">
        <v>3436</v>
      </c>
      <c r="R23" s="50">
        <v>10</v>
      </c>
    </row>
    <row r="24" spans="1:18" x14ac:dyDescent="0.3">
      <c r="A24" s="49">
        <v>19</v>
      </c>
      <c r="B24" s="50">
        <v>8</v>
      </c>
      <c r="E24" s="49" t="s">
        <v>3437</v>
      </c>
      <c r="F24" s="57">
        <v>5065299.625</v>
      </c>
      <c r="Q24" s="49" t="s">
        <v>3437</v>
      </c>
      <c r="R24" s="50">
        <v>8</v>
      </c>
    </row>
    <row r="25" spans="1:18" x14ac:dyDescent="0.3">
      <c r="A25" s="49">
        <v>20</v>
      </c>
      <c r="B25" s="50">
        <v>15</v>
      </c>
      <c r="Q25" s="52" t="s">
        <v>3332</v>
      </c>
    </row>
    <row r="26" spans="1:18" x14ac:dyDescent="0.3">
      <c r="A26" s="49">
        <v>21</v>
      </c>
      <c r="B26" s="50">
        <v>11</v>
      </c>
      <c r="Q26" t="s">
        <v>3439</v>
      </c>
    </row>
    <row r="27" spans="1:18" x14ac:dyDescent="0.3">
      <c r="A27" s="49">
        <v>22</v>
      </c>
      <c r="B27" s="50">
        <v>10</v>
      </c>
    </row>
    <row r="28" spans="1:18" x14ac:dyDescent="0.3">
      <c r="A28" s="49">
        <v>23</v>
      </c>
      <c r="B28" s="50">
        <v>6</v>
      </c>
    </row>
    <row r="29" spans="1:18" x14ac:dyDescent="0.3">
      <c r="A29" s="49">
        <v>24</v>
      </c>
      <c r="B29" s="50">
        <v>5</v>
      </c>
    </row>
    <row r="30" spans="1:18" x14ac:dyDescent="0.3">
      <c r="A30" s="49">
        <v>25</v>
      </c>
      <c r="B30" s="50">
        <v>10</v>
      </c>
    </row>
    <row r="31" spans="1:18" x14ac:dyDescent="0.3">
      <c r="A31" s="49">
        <v>26</v>
      </c>
      <c r="B31" s="50">
        <v>7</v>
      </c>
    </row>
    <row r="32" spans="1:18" x14ac:dyDescent="0.3">
      <c r="A32" s="49">
        <v>27</v>
      </c>
      <c r="B32" s="50">
        <v>1</v>
      </c>
    </row>
    <row r="33" spans="1:2" x14ac:dyDescent="0.3">
      <c r="A33" s="49">
        <v>28</v>
      </c>
      <c r="B33" s="50">
        <v>5</v>
      </c>
    </row>
    <row r="34" spans="1:2" x14ac:dyDescent="0.3">
      <c r="A34" s="49">
        <v>29</v>
      </c>
      <c r="B34" s="50">
        <v>1</v>
      </c>
    </row>
    <row r="35" spans="1:2" x14ac:dyDescent="0.3">
      <c r="A35" s="49">
        <v>30</v>
      </c>
      <c r="B35" s="50">
        <v>12</v>
      </c>
    </row>
    <row r="36" spans="1:2" x14ac:dyDescent="0.3">
      <c r="A36" s="49">
        <v>31</v>
      </c>
      <c r="B36" s="50">
        <v>8</v>
      </c>
    </row>
    <row r="37" spans="1:2" x14ac:dyDescent="0.3">
      <c r="A37" s="49">
        <v>32</v>
      </c>
      <c r="B37" s="50">
        <v>15</v>
      </c>
    </row>
    <row r="38" spans="1:2" x14ac:dyDescent="0.3">
      <c r="A38" s="49">
        <v>33</v>
      </c>
      <c r="B38" s="50">
        <v>5</v>
      </c>
    </row>
    <row r="39" spans="1:2" x14ac:dyDescent="0.3">
      <c r="A39" s="49">
        <v>34</v>
      </c>
      <c r="B39" s="50">
        <v>2</v>
      </c>
    </row>
    <row r="40" spans="1:2" x14ac:dyDescent="0.3">
      <c r="A40" s="49">
        <v>35</v>
      </c>
      <c r="B40" s="50">
        <v>6</v>
      </c>
    </row>
    <row r="41" spans="1:2" x14ac:dyDescent="0.3">
      <c r="A41" s="49">
        <v>36</v>
      </c>
      <c r="B41" s="50">
        <v>7</v>
      </c>
    </row>
    <row r="42" spans="1:2" x14ac:dyDescent="0.3">
      <c r="A42" s="49">
        <v>37</v>
      </c>
      <c r="B42" s="50">
        <v>8</v>
      </c>
    </row>
    <row r="43" spans="1:2" x14ac:dyDescent="0.3">
      <c r="A43" s="49">
        <v>38</v>
      </c>
      <c r="B43" s="50">
        <v>3</v>
      </c>
    </row>
    <row r="44" spans="1:2" x14ac:dyDescent="0.3">
      <c r="A44" s="49">
        <v>39</v>
      </c>
      <c r="B44" s="50">
        <v>2</v>
      </c>
    </row>
    <row r="45" spans="1:2" x14ac:dyDescent="0.3">
      <c r="A45" s="49">
        <v>40</v>
      </c>
      <c r="B45" s="50">
        <v>11</v>
      </c>
    </row>
    <row r="46" spans="1:2" x14ac:dyDescent="0.3">
      <c r="A46" s="49">
        <v>41</v>
      </c>
      <c r="B46" s="50">
        <v>4</v>
      </c>
    </row>
    <row r="47" spans="1:2" x14ac:dyDescent="0.3">
      <c r="A47" s="49">
        <v>42</v>
      </c>
      <c r="B47" s="50">
        <v>4</v>
      </c>
    </row>
    <row r="48" spans="1:2" x14ac:dyDescent="0.3">
      <c r="A48" s="49">
        <v>43</v>
      </c>
      <c r="B48" s="50">
        <v>5</v>
      </c>
    </row>
    <row r="49" spans="1:2" x14ac:dyDescent="0.3">
      <c r="A49" s="49">
        <v>44</v>
      </c>
      <c r="B49" s="50">
        <v>10</v>
      </c>
    </row>
    <row r="50" spans="1:2" x14ac:dyDescent="0.3">
      <c r="A50" s="49">
        <v>45</v>
      </c>
      <c r="B50" s="50">
        <v>6</v>
      </c>
    </row>
    <row r="51" spans="1:2" x14ac:dyDescent="0.3">
      <c r="A51" s="49">
        <v>47</v>
      </c>
      <c r="B51" s="50">
        <v>3</v>
      </c>
    </row>
    <row r="52" spans="1:2" x14ac:dyDescent="0.3">
      <c r="A52" s="49">
        <v>48</v>
      </c>
      <c r="B52" s="50">
        <v>5</v>
      </c>
    </row>
    <row r="53" spans="1:2" x14ac:dyDescent="0.3">
      <c r="A53" s="49">
        <v>50</v>
      </c>
      <c r="B53" s="50">
        <v>4</v>
      </c>
    </row>
    <row r="54" spans="1:2" x14ac:dyDescent="0.3">
      <c r="A54" s="49">
        <v>51</v>
      </c>
      <c r="B54" s="50">
        <v>1</v>
      </c>
    </row>
    <row r="55" spans="1:2" x14ac:dyDescent="0.3">
      <c r="A55" s="49">
        <v>52</v>
      </c>
      <c r="B55" s="50">
        <v>7</v>
      </c>
    </row>
    <row r="56" spans="1:2" x14ac:dyDescent="0.3">
      <c r="A56" s="49">
        <v>53</v>
      </c>
      <c r="B56" s="50">
        <v>5</v>
      </c>
    </row>
    <row r="57" spans="1:2" x14ac:dyDescent="0.3">
      <c r="A57" s="49">
        <v>54</v>
      </c>
      <c r="B57" s="50">
        <v>10</v>
      </c>
    </row>
    <row r="58" spans="1:2" x14ac:dyDescent="0.3">
      <c r="A58" s="49">
        <v>55</v>
      </c>
      <c r="B58" s="50">
        <v>3</v>
      </c>
    </row>
    <row r="59" spans="1:2" x14ac:dyDescent="0.3">
      <c r="A59" s="49">
        <v>56</v>
      </c>
      <c r="B59" s="50">
        <v>3</v>
      </c>
    </row>
    <row r="60" spans="1:2" x14ac:dyDescent="0.3">
      <c r="A60" s="49">
        <v>57</v>
      </c>
      <c r="B60" s="50">
        <v>3</v>
      </c>
    </row>
    <row r="61" spans="1:2" x14ac:dyDescent="0.3">
      <c r="A61" s="49">
        <v>60</v>
      </c>
      <c r="B61" s="50">
        <v>11</v>
      </c>
    </row>
    <row r="62" spans="1:2" x14ac:dyDescent="0.3">
      <c r="A62" s="49">
        <v>61</v>
      </c>
      <c r="B62" s="50">
        <v>1</v>
      </c>
    </row>
    <row r="63" spans="1:2" x14ac:dyDescent="0.3">
      <c r="A63" s="49">
        <v>62</v>
      </c>
      <c r="B63" s="50">
        <v>1</v>
      </c>
    </row>
    <row r="64" spans="1:2" x14ac:dyDescent="0.3">
      <c r="A64" s="49">
        <v>63</v>
      </c>
      <c r="B64" s="50">
        <v>4</v>
      </c>
    </row>
    <row r="65" spans="1:2" x14ac:dyDescent="0.3">
      <c r="A65" s="49">
        <v>64</v>
      </c>
      <c r="B65" s="50">
        <v>8</v>
      </c>
    </row>
    <row r="66" spans="1:2" x14ac:dyDescent="0.3">
      <c r="A66" s="49">
        <v>65</v>
      </c>
      <c r="B66" s="50">
        <v>5</v>
      </c>
    </row>
    <row r="67" spans="1:2" x14ac:dyDescent="0.3">
      <c r="A67" s="49">
        <v>66</v>
      </c>
      <c r="B67" s="50">
        <v>1</v>
      </c>
    </row>
    <row r="68" spans="1:2" x14ac:dyDescent="0.3">
      <c r="A68" s="49">
        <v>68</v>
      </c>
      <c r="B68" s="50">
        <v>1</v>
      </c>
    </row>
    <row r="69" spans="1:2" x14ac:dyDescent="0.3">
      <c r="A69" s="49">
        <v>69</v>
      </c>
      <c r="B69" s="50">
        <v>2</v>
      </c>
    </row>
    <row r="70" spans="1:2" x14ac:dyDescent="0.3">
      <c r="A70" s="49">
        <v>73</v>
      </c>
      <c r="B70" s="50">
        <v>1</v>
      </c>
    </row>
    <row r="71" spans="1:2" x14ac:dyDescent="0.3">
      <c r="A71" s="49">
        <v>75</v>
      </c>
      <c r="B71" s="50">
        <v>2</v>
      </c>
    </row>
    <row r="72" spans="1:2" x14ac:dyDescent="0.3">
      <c r="A72" s="49">
        <v>76</v>
      </c>
      <c r="B72" s="50">
        <v>5</v>
      </c>
    </row>
    <row r="73" spans="1:2" x14ac:dyDescent="0.3">
      <c r="A73" s="49">
        <v>77</v>
      </c>
      <c r="B73" s="50">
        <v>4</v>
      </c>
    </row>
    <row r="74" spans="1:2" x14ac:dyDescent="0.3">
      <c r="A74" s="49">
        <v>78</v>
      </c>
      <c r="B74" s="50">
        <v>4</v>
      </c>
    </row>
    <row r="75" spans="1:2" x14ac:dyDescent="0.3">
      <c r="A75" s="49">
        <v>80</v>
      </c>
      <c r="B75" s="50">
        <v>2</v>
      </c>
    </row>
    <row r="76" spans="1:2" x14ac:dyDescent="0.3">
      <c r="A76" s="49">
        <v>81</v>
      </c>
      <c r="B76" s="50">
        <v>1</v>
      </c>
    </row>
    <row r="77" spans="1:2" x14ac:dyDescent="0.3">
      <c r="A77" s="49">
        <v>82</v>
      </c>
      <c r="B77" s="50">
        <v>3</v>
      </c>
    </row>
    <row r="78" spans="1:2" x14ac:dyDescent="0.3">
      <c r="A78" s="49">
        <v>83</v>
      </c>
      <c r="B78" s="50">
        <v>5</v>
      </c>
    </row>
    <row r="79" spans="1:2" x14ac:dyDescent="0.3">
      <c r="A79" s="49">
        <v>84</v>
      </c>
      <c r="B79" s="50">
        <v>2</v>
      </c>
    </row>
    <row r="80" spans="1:2" x14ac:dyDescent="0.3">
      <c r="A80" s="49">
        <v>85</v>
      </c>
      <c r="B80" s="50">
        <v>1</v>
      </c>
    </row>
    <row r="81" spans="1:2" x14ac:dyDescent="0.3">
      <c r="A81" s="49">
        <v>86</v>
      </c>
      <c r="B81" s="50">
        <v>3</v>
      </c>
    </row>
    <row r="82" spans="1:2" x14ac:dyDescent="0.3">
      <c r="A82" s="49">
        <v>90</v>
      </c>
      <c r="B82" s="50">
        <v>2</v>
      </c>
    </row>
    <row r="83" spans="1:2" x14ac:dyDescent="0.3">
      <c r="A83" s="49">
        <v>93</v>
      </c>
      <c r="B83" s="50">
        <v>4</v>
      </c>
    </row>
    <row r="84" spans="1:2" x14ac:dyDescent="0.3">
      <c r="A84" s="49">
        <v>95</v>
      </c>
      <c r="B84" s="50">
        <v>2</v>
      </c>
    </row>
    <row r="85" spans="1:2" x14ac:dyDescent="0.3">
      <c r="A85" s="49">
        <v>96</v>
      </c>
      <c r="B85" s="50">
        <v>1</v>
      </c>
    </row>
    <row r="86" spans="1:2" x14ac:dyDescent="0.3">
      <c r="A86" s="49">
        <v>99</v>
      </c>
      <c r="B86" s="50">
        <v>5</v>
      </c>
    </row>
    <row r="87" spans="1:2" x14ac:dyDescent="0.3">
      <c r="A87" s="49">
        <v>100</v>
      </c>
      <c r="B87" s="50">
        <v>2</v>
      </c>
    </row>
    <row r="88" spans="1:2" x14ac:dyDescent="0.3">
      <c r="A88" s="49">
        <v>103</v>
      </c>
      <c r="B88" s="50">
        <v>1</v>
      </c>
    </row>
    <row r="89" spans="1:2" x14ac:dyDescent="0.3">
      <c r="A89" s="49">
        <v>105</v>
      </c>
      <c r="B89" s="50">
        <v>2</v>
      </c>
    </row>
    <row r="90" spans="1:2" x14ac:dyDescent="0.3">
      <c r="A90" s="49">
        <v>106</v>
      </c>
      <c r="B90" s="50">
        <v>1</v>
      </c>
    </row>
    <row r="91" spans="1:2" x14ac:dyDescent="0.3">
      <c r="A91" s="49">
        <v>108</v>
      </c>
      <c r="B91" s="50">
        <v>1</v>
      </c>
    </row>
    <row r="92" spans="1:2" x14ac:dyDescent="0.3">
      <c r="A92" s="49">
        <v>110</v>
      </c>
      <c r="B92" s="50">
        <v>1</v>
      </c>
    </row>
    <row r="93" spans="1:2" x14ac:dyDescent="0.3">
      <c r="A93" s="49">
        <v>113</v>
      </c>
      <c r="B93" s="50">
        <v>4</v>
      </c>
    </row>
    <row r="94" spans="1:2" x14ac:dyDescent="0.3">
      <c r="A94" s="49">
        <v>115</v>
      </c>
      <c r="B94" s="50">
        <v>1</v>
      </c>
    </row>
    <row r="95" spans="1:2" x14ac:dyDescent="0.3">
      <c r="A95" s="49">
        <v>117</v>
      </c>
      <c r="B95" s="50">
        <v>1</v>
      </c>
    </row>
    <row r="96" spans="1:2" x14ac:dyDescent="0.3">
      <c r="A96" s="49">
        <v>122</v>
      </c>
      <c r="B96" s="50">
        <v>3</v>
      </c>
    </row>
    <row r="97" spans="1:2" x14ac:dyDescent="0.3">
      <c r="A97" s="49">
        <v>124</v>
      </c>
      <c r="B97" s="50">
        <v>1</v>
      </c>
    </row>
    <row r="98" spans="1:2" x14ac:dyDescent="0.3">
      <c r="A98" s="49">
        <v>125</v>
      </c>
      <c r="B98" s="50">
        <v>1</v>
      </c>
    </row>
    <row r="99" spans="1:2" x14ac:dyDescent="0.3">
      <c r="A99" s="49">
        <v>126</v>
      </c>
      <c r="B99" s="50">
        <v>1</v>
      </c>
    </row>
    <row r="100" spans="1:2" x14ac:dyDescent="0.3">
      <c r="A100" s="49">
        <v>130</v>
      </c>
      <c r="B100" s="50">
        <v>1</v>
      </c>
    </row>
    <row r="101" spans="1:2" x14ac:dyDescent="0.3">
      <c r="A101" s="49">
        <v>134</v>
      </c>
      <c r="B101" s="50">
        <v>2</v>
      </c>
    </row>
    <row r="102" spans="1:2" x14ac:dyDescent="0.3">
      <c r="A102" s="49">
        <v>140</v>
      </c>
      <c r="B102" s="50">
        <v>3</v>
      </c>
    </row>
    <row r="103" spans="1:2" x14ac:dyDescent="0.3">
      <c r="A103" s="49">
        <v>143</v>
      </c>
      <c r="B103" s="50">
        <v>3</v>
      </c>
    </row>
    <row r="104" spans="1:2" x14ac:dyDescent="0.3">
      <c r="A104" s="49">
        <v>149</v>
      </c>
      <c r="B104" s="50">
        <v>2</v>
      </c>
    </row>
    <row r="105" spans="1:2" x14ac:dyDescent="0.3">
      <c r="A105" s="49">
        <v>150</v>
      </c>
      <c r="B105" s="50">
        <v>7</v>
      </c>
    </row>
    <row r="106" spans="1:2" x14ac:dyDescent="0.3">
      <c r="A106" s="49">
        <v>151</v>
      </c>
      <c r="B106" s="50">
        <v>1</v>
      </c>
    </row>
    <row r="107" spans="1:2" x14ac:dyDescent="0.3">
      <c r="A107" s="49">
        <v>155</v>
      </c>
      <c r="B107" s="50">
        <v>2</v>
      </c>
    </row>
    <row r="108" spans="1:2" x14ac:dyDescent="0.3">
      <c r="A108" s="49">
        <v>157</v>
      </c>
      <c r="B108" s="50">
        <v>2</v>
      </c>
    </row>
    <row r="109" spans="1:2" x14ac:dyDescent="0.3">
      <c r="A109" s="49">
        <v>170</v>
      </c>
      <c r="B109" s="50">
        <v>1</v>
      </c>
    </row>
    <row r="110" spans="1:2" x14ac:dyDescent="0.3">
      <c r="A110" s="49">
        <v>171</v>
      </c>
      <c r="B110" s="50">
        <v>1</v>
      </c>
    </row>
    <row r="111" spans="1:2" x14ac:dyDescent="0.3">
      <c r="A111" s="49">
        <v>175</v>
      </c>
      <c r="B111" s="50">
        <v>1</v>
      </c>
    </row>
    <row r="112" spans="1:2" x14ac:dyDescent="0.3">
      <c r="A112" s="49">
        <v>180</v>
      </c>
      <c r="B112" s="50">
        <v>1</v>
      </c>
    </row>
    <row r="113" spans="1:2" x14ac:dyDescent="0.3">
      <c r="A113" s="49">
        <v>185</v>
      </c>
      <c r="B113" s="50">
        <v>8</v>
      </c>
    </row>
    <row r="114" spans="1:2" x14ac:dyDescent="0.3">
      <c r="A114" s="49">
        <v>190</v>
      </c>
      <c r="B114" s="50">
        <v>1</v>
      </c>
    </row>
    <row r="115" spans="1:2" x14ac:dyDescent="0.3">
      <c r="A115" s="49">
        <v>195</v>
      </c>
      <c r="B115" s="50">
        <v>1</v>
      </c>
    </row>
    <row r="116" spans="1:2" x14ac:dyDescent="0.3">
      <c r="A116" s="49">
        <v>196</v>
      </c>
      <c r="B116" s="50">
        <v>1</v>
      </c>
    </row>
    <row r="117" spans="1:2" x14ac:dyDescent="0.3">
      <c r="A117" s="49">
        <v>200</v>
      </c>
      <c r="B117" s="50">
        <v>3</v>
      </c>
    </row>
    <row r="118" spans="1:2" x14ac:dyDescent="0.3">
      <c r="A118" s="49">
        <v>202</v>
      </c>
      <c r="B118" s="50">
        <v>3</v>
      </c>
    </row>
    <row r="119" spans="1:2" x14ac:dyDescent="0.3">
      <c r="A119" s="49">
        <v>206</v>
      </c>
      <c r="B119" s="50">
        <v>2</v>
      </c>
    </row>
    <row r="120" spans="1:2" x14ac:dyDescent="0.3">
      <c r="A120" s="49">
        <v>210</v>
      </c>
      <c r="B120" s="50">
        <v>1</v>
      </c>
    </row>
    <row r="121" spans="1:2" x14ac:dyDescent="0.3">
      <c r="A121" s="49">
        <v>214</v>
      </c>
      <c r="B121" s="50">
        <v>1</v>
      </c>
    </row>
    <row r="122" spans="1:2" x14ac:dyDescent="0.3">
      <c r="A122" s="49">
        <v>225</v>
      </c>
      <c r="B122" s="50">
        <v>1</v>
      </c>
    </row>
    <row r="123" spans="1:2" x14ac:dyDescent="0.3">
      <c r="A123" s="49">
        <v>227</v>
      </c>
      <c r="B123" s="50">
        <v>3</v>
      </c>
    </row>
    <row r="124" spans="1:2" x14ac:dyDescent="0.3">
      <c r="A124" s="49">
        <v>230</v>
      </c>
      <c r="B124" s="50">
        <v>1</v>
      </c>
    </row>
    <row r="125" spans="1:2" x14ac:dyDescent="0.3">
      <c r="A125" s="49">
        <v>234</v>
      </c>
      <c r="B125" s="50">
        <v>1</v>
      </c>
    </row>
    <row r="126" spans="1:2" x14ac:dyDescent="0.3">
      <c r="A126" s="49">
        <v>235</v>
      </c>
      <c r="B126" s="50">
        <v>1</v>
      </c>
    </row>
    <row r="127" spans="1:2" x14ac:dyDescent="0.3">
      <c r="A127" s="49">
        <v>250</v>
      </c>
      <c r="B127" s="50">
        <v>1</v>
      </c>
    </row>
    <row r="128" spans="1:2" x14ac:dyDescent="0.3">
      <c r="A128" s="49">
        <v>255</v>
      </c>
      <c r="B128" s="50">
        <v>1</v>
      </c>
    </row>
    <row r="129" spans="1:2" x14ac:dyDescent="0.3">
      <c r="A129" s="49">
        <v>290</v>
      </c>
      <c r="B129" s="50">
        <v>1</v>
      </c>
    </row>
    <row r="130" spans="1:2" x14ac:dyDescent="0.3">
      <c r="A130" s="49">
        <v>292</v>
      </c>
      <c r="B130" s="50">
        <v>1</v>
      </c>
    </row>
    <row r="131" spans="1:2" x14ac:dyDescent="0.3">
      <c r="A131" s="49">
        <v>308</v>
      </c>
      <c r="B131" s="50">
        <v>1</v>
      </c>
    </row>
    <row r="132" spans="1:2" x14ac:dyDescent="0.3">
      <c r="A132" s="49">
        <v>313</v>
      </c>
      <c r="B132" s="50">
        <v>1</v>
      </c>
    </row>
    <row r="133" spans="1:2" x14ac:dyDescent="0.3">
      <c r="A133" s="49">
        <v>330</v>
      </c>
      <c r="B133" s="50">
        <v>1</v>
      </c>
    </row>
    <row r="134" spans="1:2" x14ac:dyDescent="0.3">
      <c r="A134" s="49">
        <v>361</v>
      </c>
      <c r="B134" s="50">
        <v>1</v>
      </c>
    </row>
    <row r="135" spans="1:2" x14ac:dyDescent="0.3">
      <c r="A135" s="49">
        <v>455</v>
      </c>
      <c r="B135" s="50">
        <v>1</v>
      </c>
    </row>
    <row r="136" spans="1:2" x14ac:dyDescent="0.3">
      <c r="A136" s="49">
        <v>461</v>
      </c>
      <c r="B136" s="50">
        <v>5</v>
      </c>
    </row>
    <row r="137" spans="1:2" x14ac:dyDescent="0.3">
      <c r="A137" s="49">
        <v>527</v>
      </c>
      <c r="B137" s="50">
        <v>5</v>
      </c>
    </row>
    <row r="138" spans="1:2" x14ac:dyDescent="0.3">
      <c r="A138" s="49">
        <v>563</v>
      </c>
      <c r="B138" s="50">
        <v>1</v>
      </c>
    </row>
    <row r="139" spans="1:2" x14ac:dyDescent="0.3">
      <c r="A139" s="49">
        <v>795</v>
      </c>
      <c r="B139" s="50">
        <v>1</v>
      </c>
    </row>
    <row r="140" spans="1:2" x14ac:dyDescent="0.3">
      <c r="A140" s="49">
        <v>810</v>
      </c>
      <c r="B140" s="50">
        <v>3</v>
      </c>
    </row>
    <row r="141" spans="1:2" x14ac:dyDescent="0.3">
      <c r="A141" s="49">
        <v>1000</v>
      </c>
      <c r="B141" s="50">
        <v>1</v>
      </c>
    </row>
    <row r="142" spans="1:2" x14ac:dyDescent="0.3">
      <c r="A142" s="49">
        <v>1035</v>
      </c>
      <c r="B142" s="50">
        <v>1</v>
      </c>
    </row>
    <row r="143" spans="1:2" x14ac:dyDescent="0.3">
      <c r="A143" s="49">
        <v>2000</v>
      </c>
      <c r="B143" s="50">
        <v>1</v>
      </c>
    </row>
    <row r="144" spans="1:2" x14ac:dyDescent="0.3">
      <c r="A144" s="49">
        <v>5000</v>
      </c>
      <c r="B144" s="50">
        <v>1</v>
      </c>
    </row>
    <row r="145" spans="1:2" x14ac:dyDescent="0.3">
      <c r="A145" s="49">
        <v>6000</v>
      </c>
      <c r="B145" s="50">
        <v>4</v>
      </c>
    </row>
    <row r="146" spans="1:2" x14ac:dyDescent="0.3">
      <c r="A146" s="49" t="s">
        <v>3324</v>
      </c>
      <c r="B146" s="50">
        <v>902</v>
      </c>
    </row>
  </sheetData>
  <conditionalFormatting pivot="1" sqref="F5:F24">
    <cfRule type="colorScale" priority="1">
      <colorScale>
        <cfvo type="min"/>
        <cfvo type="max"/>
        <color rgb="FFFCFCFF"/>
        <color rgb="FF63BE7B"/>
      </colorScale>
    </cfRule>
  </conditionalFormatting>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60D6F-7C14-4D7C-84DB-DFA23D7DA7D9}">
  <dimension ref="A1:O1164"/>
  <sheetViews>
    <sheetView topLeftCell="C70" workbookViewId="0">
      <selection activeCell="N58" sqref="N58"/>
    </sheetView>
  </sheetViews>
  <sheetFormatPr defaultRowHeight="14.4" x14ac:dyDescent="0.3"/>
  <cols>
    <col min="1" max="1" width="20.33203125" bestFit="1" customWidth="1"/>
    <col min="2" max="2" width="17.77734375" bestFit="1" customWidth="1"/>
    <col min="3" max="3" width="13.44140625" bestFit="1" customWidth="1"/>
    <col min="5" max="5" width="17.44140625" bestFit="1" customWidth="1"/>
    <col min="6" max="6" width="20" bestFit="1" customWidth="1"/>
    <col min="7" max="7" width="13.77734375" customWidth="1"/>
    <col min="12" max="12" width="11.21875" customWidth="1"/>
    <col min="13" max="13" width="11" bestFit="1" customWidth="1"/>
    <col min="14" max="14" width="16" bestFit="1" customWidth="1"/>
    <col min="15" max="15" width="9.6640625" bestFit="1" customWidth="1"/>
  </cols>
  <sheetData>
    <row r="1" spans="1:6" x14ac:dyDescent="0.3">
      <c r="A1" t="s">
        <v>3151</v>
      </c>
    </row>
    <row r="4" spans="1:6" x14ac:dyDescent="0.3">
      <c r="A4" s="48" t="s">
        <v>3463</v>
      </c>
      <c r="B4" t="s">
        <v>3325</v>
      </c>
      <c r="E4" s="48" t="s">
        <v>3463</v>
      </c>
      <c r="F4" t="s">
        <v>3334</v>
      </c>
    </row>
    <row r="5" spans="1:6" x14ac:dyDescent="0.3">
      <c r="A5" s="49" t="s">
        <v>3440</v>
      </c>
      <c r="B5" s="50">
        <v>57</v>
      </c>
      <c r="E5" s="49" t="s">
        <v>3440</v>
      </c>
      <c r="F5" s="57">
        <v>320605.84905660379</v>
      </c>
    </row>
    <row r="6" spans="1:6" x14ac:dyDescent="0.3">
      <c r="A6" s="49" t="s">
        <v>3441</v>
      </c>
      <c r="B6" s="50">
        <v>27</v>
      </c>
      <c r="E6" s="49" t="s">
        <v>3441</v>
      </c>
      <c r="F6" s="57">
        <v>2464375.7037037038</v>
      </c>
    </row>
    <row r="7" spans="1:6" x14ac:dyDescent="0.3">
      <c r="A7" s="49" t="s">
        <v>3442</v>
      </c>
      <c r="B7" s="50">
        <v>30</v>
      </c>
      <c r="E7" s="49" t="s">
        <v>3442</v>
      </c>
      <c r="F7" s="57">
        <v>1273664.8999999999</v>
      </c>
    </row>
    <row r="8" spans="1:6" x14ac:dyDescent="0.3">
      <c r="A8" s="49" t="s">
        <v>3443</v>
      </c>
      <c r="B8" s="50">
        <v>75</v>
      </c>
      <c r="E8" s="49" t="s">
        <v>3464</v>
      </c>
      <c r="F8" s="57">
        <v>3569532.8</v>
      </c>
    </row>
    <row r="9" spans="1:6" x14ac:dyDescent="0.3">
      <c r="A9" s="49" t="s">
        <v>3446</v>
      </c>
      <c r="B9" s="50">
        <v>56</v>
      </c>
      <c r="E9" s="49" t="s">
        <v>3465</v>
      </c>
      <c r="F9" s="57">
        <v>1973092.6346153845</v>
      </c>
    </row>
    <row r="10" spans="1:6" x14ac:dyDescent="0.3">
      <c r="A10" s="49" t="s">
        <v>3444</v>
      </c>
      <c r="B10" s="50">
        <v>23</v>
      </c>
      <c r="E10" s="49" t="s">
        <v>3466</v>
      </c>
      <c r="F10" s="57">
        <v>1884030.7826086956</v>
      </c>
    </row>
    <row r="11" spans="1:6" x14ac:dyDescent="0.3">
      <c r="A11" s="49" t="s">
        <v>3445</v>
      </c>
      <c r="B11" s="50">
        <v>46</v>
      </c>
      <c r="E11" s="49" t="s">
        <v>3467</v>
      </c>
      <c r="F11" s="57">
        <v>7858932.2249999996</v>
      </c>
    </row>
    <row r="12" spans="1:6" x14ac:dyDescent="0.3">
      <c r="A12" s="49" t="s">
        <v>3449</v>
      </c>
      <c r="B12" s="50">
        <v>30</v>
      </c>
      <c r="E12" s="49" t="s">
        <v>3468</v>
      </c>
      <c r="F12" s="57">
        <v>1938039.2222222222</v>
      </c>
    </row>
    <row r="13" spans="1:6" x14ac:dyDescent="0.3">
      <c r="A13" s="49" t="s">
        <v>3447</v>
      </c>
      <c r="B13" s="50">
        <v>23</v>
      </c>
      <c r="E13" s="49" t="s">
        <v>3469</v>
      </c>
      <c r="F13" s="57">
        <v>1471964.4782608696</v>
      </c>
    </row>
    <row r="14" spans="1:6" x14ac:dyDescent="0.3">
      <c r="A14" s="49" t="s">
        <v>3448</v>
      </c>
      <c r="B14" s="50">
        <v>17</v>
      </c>
      <c r="E14" s="49" t="s">
        <v>3470</v>
      </c>
      <c r="F14" s="57">
        <v>9016544.4000000004</v>
      </c>
    </row>
    <row r="15" spans="1:6" x14ac:dyDescent="0.3">
      <c r="A15" s="49" t="s">
        <v>3450</v>
      </c>
      <c r="B15" s="50">
        <v>16</v>
      </c>
      <c r="E15" s="49" t="s">
        <v>3471</v>
      </c>
      <c r="F15" s="57">
        <v>2511157.5833333335</v>
      </c>
    </row>
    <row r="16" spans="1:6" x14ac:dyDescent="0.3">
      <c r="A16" s="49" t="s">
        <v>3451</v>
      </c>
      <c r="B16" s="50">
        <v>98</v>
      </c>
      <c r="E16" s="49" t="s">
        <v>3472</v>
      </c>
      <c r="F16" s="57">
        <v>7358199.6739130439</v>
      </c>
    </row>
    <row r="17" spans="1:6" x14ac:dyDescent="0.3">
      <c r="A17" s="49" t="s">
        <v>3452</v>
      </c>
      <c r="B17" s="50">
        <v>84</v>
      </c>
      <c r="E17" s="49" t="s">
        <v>3473</v>
      </c>
      <c r="F17" s="57">
        <v>6205953.641025641</v>
      </c>
    </row>
    <row r="18" spans="1:6" x14ac:dyDescent="0.3">
      <c r="A18" s="49" t="s">
        <v>3453</v>
      </c>
      <c r="B18" s="50">
        <v>49</v>
      </c>
      <c r="E18" s="49" t="s">
        <v>3474</v>
      </c>
      <c r="F18" s="57">
        <v>14800384.8125</v>
      </c>
    </row>
    <row r="19" spans="1:6" x14ac:dyDescent="0.3">
      <c r="A19" s="49" t="s">
        <v>3454</v>
      </c>
      <c r="B19" s="50">
        <v>44</v>
      </c>
      <c r="E19" s="49" t="s">
        <v>3475</v>
      </c>
      <c r="F19" s="57">
        <v>9013978.625</v>
      </c>
    </row>
    <row r="20" spans="1:6" x14ac:dyDescent="0.3">
      <c r="A20" s="49" t="s">
        <v>3455</v>
      </c>
      <c r="B20" s="50">
        <v>21</v>
      </c>
      <c r="E20" s="49" t="s">
        <v>3476</v>
      </c>
      <c r="F20" s="57">
        <v>23018841.894736841</v>
      </c>
    </row>
    <row r="21" spans="1:6" x14ac:dyDescent="0.3">
      <c r="A21" s="49" t="s">
        <v>3456</v>
      </c>
      <c r="B21" s="50">
        <v>16</v>
      </c>
      <c r="E21" s="49" t="s">
        <v>3477</v>
      </c>
      <c r="F21" s="57">
        <v>45550470.857142858</v>
      </c>
    </row>
    <row r="22" spans="1:6" x14ac:dyDescent="0.3">
      <c r="A22" s="49" t="s">
        <v>3457</v>
      </c>
      <c r="B22" s="50">
        <v>24</v>
      </c>
      <c r="E22" s="49" t="s">
        <v>3478</v>
      </c>
      <c r="F22" s="57">
        <v>33948814.090909094</v>
      </c>
    </row>
    <row r="23" spans="1:6" x14ac:dyDescent="0.3">
      <c r="A23" s="49" t="s">
        <v>3458</v>
      </c>
      <c r="B23" s="50">
        <v>25</v>
      </c>
      <c r="E23" s="49" t="s">
        <v>3479</v>
      </c>
      <c r="F23" s="57">
        <v>17904445.19047619</v>
      </c>
    </row>
    <row r="24" spans="1:6" x14ac:dyDescent="0.3">
      <c r="A24" s="49" t="s">
        <v>3459</v>
      </c>
      <c r="B24" s="50">
        <v>128</v>
      </c>
      <c r="E24" s="49" t="s">
        <v>3480</v>
      </c>
      <c r="F24" s="57">
        <v>34754885.899999999</v>
      </c>
    </row>
    <row r="25" spans="1:6" x14ac:dyDescent="0.3">
      <c r="A25" s="49" t="s">
        <v>3460</v>
      </c>
      <c r="B25" s="50">
        <v>55</v>
      </c>
      <c r="E25" s="49" t="s">
        <v>3481</v>
      </c>
      <c r="F25" s="57">
        <v>292553405.70833331</v>
      </c>
    </row>
    <row r="26" spans="1:6" x14ac:dyDescent="0.3">
      <c r="A26" s="49" t="s">
        <v>3461</v>
      </c>
      <c r="B26" s="50">
        <v>51</v>
      </c>
      <c r="E26" s="49" t="s">
        <v>3482</v>
      </c>
      <c r="F26" s="57">
        <v>295626712.41176468</v>
      </c>
    </row>
    <row r="27" spans="1:6" x14ac:dyDescent="0.3">
      <c r="A27" s="49" t="s">
        <v>3462</v>
      </c>
      <c r="B27" s="50">
        <v>107</v>
      </c>
      <c r="E27" s="49" t="s">
        <v>3483</v>
      </c>
      <c r="F27" s="57">
        <v>256615868.81818181</v>
      </c>
    </row>
    <row r="28" spans="1:6" x14ac:dyDescent="0.3">
      <c r="A28" s="62">
        <v>40300000</v>
      </c>
      <c r="B28" s="50">
        <v>1</v>
      </c>
    </row>
    <row r="29" spans="1:6" x14ac:dyDescent="0.3">
      <c r="A29" s="62">
        <v>41000000</v>
      </c>
      <c r="B29" s="50">
        <v>6</v>
      </c>
    </row>
    <row r="30" spans="1:6" x14ac:dyDescent="0.3">
      <c r="A30" s="62">
        <v>41500000</v>
      </c>
      <c r="B30" s="50">
        <v>8</v>
      </c>
    </row>
    <row r="31" spans="1:6" x14ac:dyDescent="0.3">
      <c r="A31" s="62">
        <v>42300000</v>
      </c>
      <c r="B31" s="50">
        <v>4</v>
      </c>
    </row>
    <row r="32" spans="1:6" x14ac:dyDescent="0.3">
      <c r="A32" s="62">
        <v>43300000</v>
      </c>
      <c r="B32" s="50">
        <v>2</v>
      </c>
      <c r="E32" s="48" t="s">
        <v>3463</v>
      </c>
      <c r="F32" t="s">
        <v>3338</v>
      </c>
    </row>
    <row r="33" spans="1:10" x14ac:dyDescent="0.3">
      <c r="A33" s="62">
        <v>44000000</v>
      </c>
      <c r="B33" s="50">
        <v>1</v>
      </c>
      <c r="E33" s="49" t="s">
        <v>3440</v>
      </c>
      <c r="F33" s="63">
        <v>29673.63157894737</v>
      </c>
    </row>
    <row r="34" spans="1:10" x14ac:dyDescent="0.3">
      <c r="A34" s="62">
        <v>47400000</v>
      </c>
      <c r="B34" s="50">
        <v>2</v>
      </c>
      <c r="E34" s="49" t="s">
        <v>3441</v>
      </c>
      <c r="F34" s="63">
        <v>42237.888888888891</v>
      </c>
    </row>
    <row r="35" spans="1:10" x14ac:dyDescent="0.3">
      <c r="A35" s="62">
        <v>47500000</v>
      </c>
      <c r="B35" s="50">
        <v>1</v>
      </c>
      <c r="E35" s="49" t="s">
        <v>3442</v>
      </c>
      <c r="F35" s="63">
        <v>36141.5</v>
      </c>
    </row>
    <row r="36" spans="1:10" x14ac:dyDescent="0.3">
      <c r="A36" s="62">
        <v>51900000</v>
      </c>
      <c r="B36" s="50">
        <v>4</v>
      </c>
      <c r="E36" s="49" t="s">
        <v>3464</v>
      </c>
      <c r="F36" s="63">
        <v>36726.720000000001</v>
      </c>
    </row>
    <row r="37" spans="1:10" x14ac:dyDescent="0.3">
      <c r="A37" s="62">
        <v>52400000</v>
      </c>
      <c r="B37" s="50">
        <v>2</v>
      </c>
      <c r="E37" s="49" t="s">
        <v>3465</v>
      </c>
      <c r="F37" s="63">
        <v>46094.285714285717</v>
      </c>
    </row>
    <row r="38" spans="1:10" x14ac:dyDescent="0.3">
      <c r="A38" s="62">
        <v>53200000</v>
      </c>
      <c r="B38" s="50">
        <v>1</v>
      </c>
      <c r="E38" s="49" t="s">
        <v>3466</v>
      </c>
      <c r="F38" s="63">
        <v>59514.695652173912</v>
      </c>
    </row>
    <row r="39" spans="1:10" x14ac:dyDescent="0.3">
      <c r="A39" s="62">
        <v>53500000</v>
      </c>
      <c r="B39" s="50">
        <v>1</v>
      </c>
      <c r="E39" s="49" t="s">
        <v>3467</v>
      </c>
      <c r="F39" s="63">
        <v>98186.108695652176</v>
      </c>
    </row>
    <row r="40" spans="1:10" x14ac:dyDescent="0.3">
      <c r="A40" s="62">
        <v>55900000</v>
      </c>
      <c r="B40" s="50">
        <v>4</v>
      </c>
      <c r="E40" s="49" t="s">
        <v>3468</v>
      </c>
      <c r="F40" s="63">
        <v>45178.7</v>
      </c>
    </row>
    <row r="41" spans="1:10" x14ac:dyDescent="0.3">
      <c r="A41" s="62">
        <v>57541573</v>
      </c>
      <c r="B41" s="50">
        <v>1</v>
      </c>
      <c r="E41" s="49" t="s">
        <v>3469</v>
      </c>
      <c r="F41" s="63">
        <v>33925.82608695652</v>
      </c>
    </row>
    <row r="42" spans="1:10" x14ac:dyDescent="0.3">
      <c r="A42" s="62">
        <v>58200000</v>
      </c>
      <c r="B42" s="50">
        <v>1</v>
      </c>
      <c r="E42" s="49" t="s">
        <v>3470</v>
      </c>
      <c r="F42" s="63">
        <v>131944.35294117648</v>
      </c>
    </row>
    <row r="43" spans="1:10" x14ac:dyDescent="0.3">
      <c r="A43" s="62">
        <v>58500000</v>
      </c>
      <c r="B43" s="50">
        <v>8</v>
      </c>
      <c r="E43" s="49" t="s">
        <v>3471</v>
      </c>
      <c r="F43" s="63">
        <v>19210.875</v>
      </c>
      <c r="G43" s="64" t="s">
        <v>3484</v>
      </c>
    </row>
    <row r="44" spans="1:10" x14ac:dyDescent="0.3">
      <c r="A44" s="62">
        <v>58900000</v>
      </c>
      <c r="B44" s="50">
        <v>6</v>
      </c>
      <c r="E44" s="49" t="s">
        <v>3472</v>
      </c>
      <c r="F44" s="63">
        <v>140373.92857142858</v>
      </c>
      <c r="G44" s="61">
        <f>140000/2000000</f>
        <v>7.0000000000000007E-2</v>
      </c>
    </row>
    <row r="45" spans="1:10" x14ac:dyDescent="0.3">
      <c r="A45" s="62">
        <v>68700000</v>
      </c>
      <c r="B45" s="50">
        <v>8</v>
      </c>
      <c r="E45" s="49" t="s">
        <v>3473</v>
      </c>
      <c r="F45" s="63">
        <v>105597.78571428571</v>
      </c>
      <c r="G45" s="61">
        <f>106000/3000000</f>
        <v>3.5333333333333335E-2</v>
      </c>
    </row>
    <row r="46" spans="1:10" x14ac:dyDescent="0.3">
      <c r="A46" s="62">
        <v>71800000</v>
      </c>
      <c r="B46" s="50">
        <v>8</v>
      </c>
      <c r="E46" s="49" t="s">
        <v>3474</v>
      </c>
      <c r="F46" s="63">
        <v>285907.75510204083</v>
      </c>
      <c r="G46" s="61">
        <f>286000/4000000</f>
        <v>7.1499999999999994E-2</v>
      </c>
    </row>
    <row r="47" spans="1:10" x14ac:dyDescent="0.3">
      <c r="A47" s="62">
        <v>72600000</v>
      </c>
      <c r="B47" s="50">
        <v>8</v>
      </c>
      <c r="E47" s="49" t="s">
        <v>3475</v>
      </c>
      <c r="F47" s="63">
        <v>156198.68181818182</v>
      </c>
      <c r="G47" s="61">
        <f>156000/5000000</f>
        <v>3.1199999999999999E-2</v>
      </c>
    </row>
    <row r="48" spans="1:10" x14ac:dyDescent="0.3">
      <c r="A48" s="62">
        <v>89800000</v>
      </c>
      <c r="B48" s="50">
        <v>6</v>
      </c>
      <c r="E48" s="49" t="s">
        <v>3476</v>
      </c>
      <c r="F48" s="63">
        <v>374490.47619047621</v>
      </c>
      <c r="G48" s="61">
        <f>374000/6000000</f>
        <v>6.2333333333333331E-2</v>
      </c>
      <c r="I48" s="100" t="s">
        <v>3485</v>
      </c>
      <c r="J48" s="100"/>
    </row>
    <row r="49" spans="1:15" ht="14.4" customHeight="1" x14ac:dyDescent="0.3">
      <c r="A49" s="62">
        <v>91000000</v>
      </c>
      <c r="B49" s="50">
        <v>1</v>
      </c>
      <c r="E49" s="49" t="s">
        <v>3477</v>
      </c>
      <c r="F49" s="63">
        <v>978543.75</v>
      </c>
      <c r="G49" s="61">
        <f>979000/7000000</f>
        <v>0.13985714285714285</v>
      </c>
      <c r="I49" s="101">
        <f>AVERAGE(G44:G55)</f>
        <v>6.1093143491555056E-2</v>
      </c>
      <c r="J49" s="102"/>
    </row>
    <row r="50" spans="1:15" ht="14.4" customHeight="1" x14ac:dyDescent="0.3">
      <c r="A50" s="62">
        <v>93900000</v>
      </c>
      <c r="B50" s="50">
        <v>1</v>
      </c>
      <c r="E50" s="49" t="s">
        <v>3478</v>
      </c>
      <c r="F50" s="63">
        <v>628908.33333333337</v>
      </c>
      <c r="G50" s="61">
        <f>629000/8000000</f>
        <v>7.8625E-2</v>
      </c>
      <c r="I50" s="102"/>
      <c r="J50" s="102"/>
    </row>
    <row r="51" spans="1:15" x14ac:dyDescent="0.3">
      <c r="A51" s="62">
        <v>97000000</v>
      </c>
      <c r="B51" s="50">
        <v>8</v>
      </c>
      <c r="E51" s="49" t="s">
        <v>3479</v>
      </c>
      <c r="F51" s="63">
        <v>359428</v>
      </c>
      <c r="G51" s="61">
        <f>359000/9000000</f>
        <v>3.988888888888889E-2</v>
      </c>
    </row>
    <row r="52" spans="1:15" x14ac:dyDescent="0.3">
      <c r="A52" s="62">
        <v>101000000</v>
      </c>
      <c r="B52" s="50">
        <v>2</v>
      </c>
      <c r="E52" s="49" t="s">
        <v>3480</v>
      </c>
      <c r="F52" s="63">
        <v>402391.8828125</v>
      </c>
      <c r="G52" s="61">
        <f>402000/20000000</f>
        <v>2.01E-2</v>
      </c>
    </row>
    <row r="53" spans="1:15" x14ac:dyDescent="0.3">
      <c r="A53" s="62">
        <v>104000000</v>
      </c>
      <c r="B53" s="50">
        <v>3</v>
      </c>
      <c r="C53" s="61"/>
      <c r="E53" s="49" t="s">
        <v>3481</v>
      </c>
      <c r="F53" s="63">
        <v>2706754.9090909092</v>
      </c>
      <c r="G53" s="61">
        <f>2707000/30000000</f>
        <v>9.0233333333333332E-2</v>
      </c>
    </row>
    <row r="54" spans="1:15" x14ac:dyDescent="0.3">
      <c r="A54" s="62">
        <v>160000000</v>
      </c>
      <c r="B54" s="50">
        <v>3</v>
      </c>
      <c r="C54" s="61"/>
      <c r="E54" s="49" t="s">
        <v>3482</v>
      </c>
      <c r="F54" s="63">
        <v>2613513.411764706</v>
      </c>
      <c r="G54" s="61">
        <f>2614000/40000000</f>
        <v>6.5350000000000005E-2</v>
      </c>
    </row>
    <row r="55" spans="1:15" x14ac:dyDescent="0.3">
      <c r="A55" s="62">
        <v>225000000</v>
      </c>
      <c r="B55" s="50">
        <v>2</v>
      </c>
      <c r="C55" s="61"/>
      <c r="E55" s="49" t="s">
        <v>3483</v>
      </c>
      <c r="F55" s="63">
        <v>2303214.7924528304</v>
      </c>
      <c r="G55" s="61">
        <f>2303000/80253157.69</f>
        <v>2.8696690152628934E-2</v>
      </c>
    </row>
    <row r="56" spans="1:15" x14ac:dyDescent="0.3">
      <c r="A56" s="62">
        <v>305200000</v>
      </c>
      <c r="B56" s="50">
        <v>2</v>
      </c>
    </row>
    <row r="57" spans="1:15" x14ac:dyDescent="0.3">
      <c r="A57" s="62" t="s">
        <v>235</v>
      </c>
      <c r="B57" s="50">
        <v>1</v>
      </c>
    </row>
    <row r="58" spans="1:15" x14ac:dyDescent="0.3">
      <c r="A58" s="62">
        <v>3890000</v>
      </c>
      <c r="B58" s="50">
        <v>1</v>
      </c>
      <c r="O58" t="s">
        <v>3486</v>
      </c>
    </row>
    <row r="63" spans="1:15" x14ac:dyDescent="0.3">
      <c r="A63" s="65" t="s">
        <v>5</v>
      </c>
      <c r="B63" s="76" t="s">
        <v>2974</v>
      </c>
    </row>
    <row r="64" spans="1:15" x14ac:dyDescent="0.3">
      <c r="A64" s="66">
        <v>40200</v>
      </c>
      <c r="B64" s="66">
        <v>146059</v>
      </c>
    </row>
    <row r="65" spans="1:2" x14ac:dyDescent="0.3">
      <c r="A65" s="67">
        <v>920000</v>
      </c>
      <c r="B65" s="67">
        <v>231969</v>
      </c>
    </row>
    <row r="66" spans="1:2" x14ac:dyDescent="0.3">
      <c r="A66" s="66">
        <v>458</v>
      </c>
      <c r="B66" s="66">
        <v>878</v>
      </c>
    </row>
    <row r="67" spans="1:2" x14ac:dyDescent="0.3">
      <c r="A67" s="67">
        <v>1680000</v>
      </c>
      <c r="B67" s="67">
        <v>9965</v>
      </c>
    </row>
    <row r="68" spans="1:2" x14ac:dyDescent="0.3">
      <c r="A68" s="74">
        <v>12100000</v>
      </c>
      <c r="B68" s="66">
        <v>39780561</v>
      </c>
    </row>
    <row r="69" spans="1:2" x14ac:dyDescent="0.3">
      <c r="A69" s="67">
        <v>382000</v>
      </c>
      <c r="B69" s="67">
        <v>257334</v>
      </c>
    </row>
    <row r="70" spans="1:2" x14ac:dyDescent="0.3">
      <c r="A70" s="74">
        <v>2190000</v>
      </c>
      <c r="B70" s="66">
        <v>8830286</v>
      </c>
    </row>
    <row r="71" spans="1:2" x14ac:dyDescent="0.3">
      <c r="A71" s="67">
        <v>142000</v>
      </c>
      <c r="B71" s="67">
        <v>8843877</v>
      </c>
    </row>
    <row r="72" spans="1:2" x14ac:dyDescent="0.3">
      <c r="A72" s="66">
        <v>30100</v>
      </c>
      <c r="B72" s="66">
        <v>3809666</v>
      </c>
    </row>
    <row r="73" spans="1:2" x14ac:dyDescent="0.3">
      <c r="A73" s="75">
        <v>89800000</v>
      </c>
      <c r="B73" s="67">
        <v>49244</v>
      </c>
    </row>
    <row r="74" spans="1:2" x14ac:dyDescent="0.3">
      <c r="A74" s="66">
        <v>4690000</v>
      </c>
      <c r="B74" s="66">
        <v>5599742</v>
      </c>
    </row>
    <row r="75" spans="1:2" x14ac:dyDescent="0.3">
      <c r="A75" s="75">
        <v>999000</v>
      </c>
      <c r="B75" s="67">
        <v>25052</v>
      </c>
    </row>
    <row r="76" spans="1:2" x14ac:dyDescent="0.3">
      <c r="A76" s="74">
        <v>36800000</v>
      </c>
      <c r="B76" s="66">
        <v>50176015</v>
      </c>
    </row>
    <row r="77" spans="1:2" x14ac:dyDescent="0.3">
      <c r="A77" s="67">
        <v>160000000</v>
      </c>
      <c r="B77" s="67">
        <v>94029821</v>
      </c>
    </row>
    <row r="78" spans="1:2" x14ac:dyDescent="0.3">
      <c r="A78" s="66">
        <v>25500</v>
      </c>
      <c r="B78" s="66">
        <v>21274487</v>
      </c>
    </row>
    <row r="79" spans="1:2" x14ac:dyDescent="0.3">
      <c r="A79" s="67">
        <v>526000</v>
      </c>
      <c r="B79" s="67">
        <v>371268</v>
      </c>
    </row>
    <row r="80" spans="1:2" x14ac:dyDescent="0.3">
      <c r="A80" s="74">
        <v>35300000</v>
      </c>
      <c r="B80" s="66">
        <v>1250286</v>
      </c>
    </row>
    <row r="81" spans="1:15" x14ac:dyDescent="0.3">
      <c r="A81" s="75">
        <v>29200</v>
      </c>
      <c r="B81" s="67">
        <v>115636</v>
      </c>
    </row>
    <row r="82" spans="1:15" x14ac:dyDescent="0.3">
      <c r="A82" s="74">
        <v>16000000</v>
      </c>
      <c r="B82" s="66">
        <v>1770573</v>
      </c>
    </row>
    <row r="83" spans="1:15" x14ac:dyDescent="0.3">
      <c r="A83" s="67">
        <v>63200</v>
      </c>
      <c r="B83" s="67">
        <v>235881</v>
      </c>
      <c r="L83" t="s">
        <v>3488</v>
      </c>
      <c r="M83">
        <f>_xlfn.QUARTILE.INC(B64:B1164,0)</f>
        <v>23</v>
      </c>
      <c r="N83" t="s">
        <v>3500</v>
      </c>
      <c r="O83" s="57">
        <f>M84-(1.5*M88)</f>
        <v>-13462760</v>
      </c>
    </row>
    <row r="84" spans="1:15" x14ac:dyDescent="0.3">
      <c r="A84" s="66">
        <v>7060000</v>
      </c>
      <c r="B84" s="66">
        <v>11234302</v>
      </c>
      <c r="L84" t="s">
        <v>3487</v>
      </c>
      <c r="M84">
        <f>_xlfn.QUARTILE.INC(B64:B1164,1)</f>
        <v>210776.5</v>
      </c>
      <c r="N84" t="s">
        <v>3501</v>
      </c>
      <c r="O84" s="57">
        <f>M86+(1.5*M88)</f>
        <v>23000004</v>
      </c>
    </row>
    <row r="85" spans="1:15" x14ac:dyDescent="0.3">
      <c r="A85" s="67">
        <v>405000</v>
      </c>
      <c r="B85" s="67">
        <v>151671688</v>
      </c>
      <c r="L85" s="41" t="s">
        <v>3490</v>
      </c>
      <c r="M85">
        <f>_xlfn.QUARTILE.INC(B64:B1164,2)</f>
        <v>1300171</v>
      </c>
    </row>
    <row r="86" spans="1:15" x14ac:dyDescent="0.3">
      <c r="A86" s="74">
        <v>2930000</v>
      </c>
      <c r="B86" s="66">
        <v>68333</v>
      </c>
      <c r="L86" t="s">
        <v>3489</v>
      </c>
      <c r="M86">
        <f>_xlfn.QUARTILE.INC(B64:B1164,3)</f>
        <v>9326467.5</v>
      </c>
    </row>
    <row r="87" spans="1:15" x14ac:dyDescent="0.3">
      <c r="A87" s="67">
        <v>4200000</v>
      </c>
      <c r="B87" s="67">
        <v>8551935</v>
      </c>
      <c r="L87" t="s">
        <v>3491</v>
      </c>
      <c r="M87" s="77">
        <f>_xlfn.QUARTILE.INC(B64:B1164,4)</f>
        <v>7990989731</v>
      </c>
    </row>
    <row r="88" spans="1:15" x14ac:dyDescent="0.3">
      <c r="A88" s="74">
        <v>72600000</v>
      </c>
      <c r="B88" s="66">
        <v>153649156</v>
      </c>
      <c r="L88" s="46" t="s">
        <v>3492</v>
      </c>
      <c r="M88" s="57">
        <f>M86-M84</f>
        <v>9115691</v>
      </c>
    </row>
    <row r="89" spans="1:15" x14ac:dyDescent="0.3">
      <c r="A89" s="75">
        <v>2190000</v>
      </c>
      <c r="B89" s="67">
        <v>3517520</v>
      </c>
    </row>
    <row r="90" spans="1:15" x14ac:dyDescent="0.3">
      <c r="A90" s="66">
        <v>1930000</v>
      </c>
      <c r="B90" s="66">
        <v>1118970</v>
      </c>
    </row>
    <row r="91" spans="1:15" x14ac:dyDescent="0.3">
      <c r="A91" s="67">
        <v>219000</v>
      </c>
      <c r="B91" s="67">
        <v>3346789</v>
      </c>
    </row>
    <row r="92" spans="1:15" x14ac:dyDescent="0.3">
      <c r="A92" s="66">
        <v>209000</v>
      </c>
      <c r="B92" s="66">
        <v>909640</v>
      </c>
    </row>
    <row r="93" spans="1:15" x14ac:dyDescent="0.3">
      <c r="A93" s="75">
        <v>30300000</v>
      </c>
      <c r="B93" s="67">
        <v>2858740</v>
      </c>
    </row>
    <row r="94" spans="1:15" x14ac:dyDescent="0.3">
      <c r="A94" s="66">
        <v>18200000</v>
      </c>
      <c r="B94" s="66">
        <v>2140193</v>
      </c>
    </row>
    <row r="95" spans="1:15" x14ac:dyDescent="0.3">
      <c r="A95" s="75">
        <v>52400000</v>
      </c>
      <c r="B95" s="67">
        <v>3278291072</v>
      </c>
    </row>
    <row r="96" spans="1:15" x14ac:dyDescent="0.3">
      <c r="A96" s="66">
        <v>258000</v>
      </c>
      <c r="B96" s="66">
        <v>68789</v>
      </c>
    </row>
    <row r="97" spans="1:2" x14ac:dyDescent="0.3">
      <c r="A97" s="67">
        <v>104000000</v>
      </c>
      <c r="B97" s="67">
        <v>138831703</v>
      </c>
    </row>
    <row r="98" spans="1:2" x14ac:dyDescent="0.3">
      <c r="A98" s="74">
        <v>277000</v>
      </c>
      <c r="B98" s="66">
        <v>99876</v>
      </c>
    </row>
    <row r="99" spans="1:2" x14ac:dyDescent="0.3">
      <c r="A99" s="67">
        <v>1060000</v>
      </c>
      <c r="B99" s="67">
        <v>17476468</v>
      </c>
    </row>
    <row r="100" spans="1:2" x14ac:dyDescent="0.3">
      <c r="A100" s="74">
        <v>15000000</v>
      </c>
      <c r="B100" s="66">
        <v>36559485</v>
      </c>
    </row>
    <row r="101" spans="1:2" x14ac:dyDescent="0.3">
      <c r="A101" s="75">
        <v>72600000</v>
      </c>
      <c r="B101" s="67">
        <v>1737713</v>
      </c>
    </row>
    <row r="102" spans="1:2" x14ac:dyDescent="0.3">
      <c r="A102" s="66">
        <v>326</v>
      </c>
      <c r="B102" s="66">
        <v>100</v>
      </c>
    </row>
    <row r="103" spans="1:2" x14ac:dyDescent="0.3">
      <c r="A103" s="67">
        <v>29700</v>
      </c>
      <c r="B103" s="67">
        <v>169135</v>
      </c>
    </row>
    <row r="104" spans="1:2" x14ac:dyDescent="0.3">
      <c r="A104" s="66">
        <v>328000</v>
      </c>
      <c r="B104" s="66">
        <v>445718</v>
      </c>
    </row>
    <row r="105" spans="1:2" x14ac:dyDescent="0.3">
      <c r="A105" s="75">
        <v>12100000</v>
      </c>
      <c r="B105" s="67">
        <v>6349738</v>
      </c>
    </row>
    <row r="106" spans="1:2" x14ac:dyDescent="0.3">
      <c r="A106" s="66">
        <v>2910000</v>
      </c>
      <c r="B106" s="66">
        <v>2482051</v>
      </c>
    </row>
    <row r="107" spans="1:2" x14ac:dyDescent="0.3">
      <c r="A107" s="75">
        <v>564000</v>
      </c>
      <c r="B107" s="67">
        <v>696197</v>
      </c>
    </row>
    <row r="108" spans="1:2" x14ac:dyDescent="0.3">
      <c r="A108" s="66">
        <v>700000</v>
      </c>
      <c r="B108" s="66">
        <v>626871</v>
      </c>
    </row>
    <row r="109" spans="1:2" x14ac:dyDescent="0.3">
      <c r="A109" s="67">
        <v>16900000</v>
      </c>
      <c r="B109" s="67">
        <v>1345202</v>
      </c>
    </row>
    <row r="110" spans="1:2" x14ac:dyDescent="0.3">
      <c r="A110" s="66">
        <v>2500000</v>
      </c>
      <c r="B110" s="66">
        <v>2443779</v>
      </c>
    </row>
    <row r="111" spans="1:2" x14ac:dyDescent="0.3">
      <c r="A111" s="75">
        <v>9510000</v>
      </c>
      <c r="B111" s="67">
        <v>8883607</v>
      </c>
    </row>
    <row r="112" spans="1:2" x14ac:dyDescent="0.3">
      <c r="A112" s="74">
        <v>776000</v>
      </c>
      <c r="B112" s="66">
        <v>4238915</v>
      </c>
    </row>
    <row r="113" spans="1:2" x14ac:dyDescent="0.3">
      <c r="A113" s="75">
        <v>72600000</v>
      </c>
      <c r="B113" s="67">
        <v>4537582</v>
      </c>
    </row>
    <row r="114" spans="1:2" x14ac:dyDescent="0.3">
      <c r="A114" s="74">
        <v>7610000</v>
      </c>
      <c r="B114" s="66">
        <v>3762579</v>
      </c>
    </row>
    <row r="115" spans="1:2" x14ac:dyDescent="0.3">
      <c r="A115" s="67">
        <v>47500000</v>
      </c>
      <c r="B115" s="67">
        <v>45332993</v>
      </c>
    </row>
    <row r="116" spans="1:2" x14ac:dyDescent="0.3">
      <c r="A116" s="74">
        <v>20400000</v>
      </c>
      <c r="B116" s="66">
        <v>76310</v>
      </c>
    </row>
    <row r="117" spans="1:2" x14ac:dyDescent="0.3">
      <c r="A117" s="75">
        <v>456000</v>
      </c>
      <c r="B117" s="67">
        <v>11034838</v>
      </c>
    </row>
    <row r="118" spans="1:2" x14ac:dyDescent="0.3">
      <c r="A118" s="66">
        <v>1200000</v>
      </c>
      <c r="B118" s="66">
        <v>12288</v>
      </c>
    </row>
    <row r="119" spans="1:2" x14ac:dyDescent="0.3">
      <c r="A119" s="75">
        <v>14300000</v>
      </c>
      <c r="B119" s="67">
        <v>3556375</v>
      </c>
    </row>
    <row r="120" spans="1:2" x14ac:dyDescent="0.3">
      <c r="A120" s="74">
        <v>18100000</v>
      </c>
      <c r="B120" s="66">
        <v>65010839</v>
      </c>
    </row>
    <row r="121" spans="1:2" x14ac:dyDescent="0.3">
      <c r="A121" s="75">
        <v>9690000</v>
      </c>
      <c r="B121" s="67">
        <v>1049688</v>
      </c>
    </row>
    <row r="122" spans="1:2" x14ac:dyDescent="0.3">
      <c r="A122" s="74">
        <v>167000</v>
      </c>
      <c r="B122" s="66">
        <v>7911431</v>
      </c>
    </row>
    <row r="123" spans="1:2" x14ac:dyDescent="0.3">
      <c r="A123" s="75">
        <v>10910000</v>
      </c>
      <c r="B123" s="67">
        <v>1342429</v>
      </c>
    </row>
    <row r="124" spans="1:2" x14ac:dyDescent="0.3">
      <c r="A124" s="66">
        <v>76100</v>
      </c>
      <c r="B124" s="66">
        <v>2801403</v>
      </c>
    </row>
    <row r="125" spans="1:2" x14ac:dyDescent="0.3">
      <c r="A125" s="75">
        <v>1040000</v>
      </c>
      <c r="B125" s="67">
        <v>7728343</v>
      </c>
    </row>
    <row r="126" spans="1:2" x14ac:dyDescent="0.3">
      <c r="A126" s="66">
        <v>9640000</v>
      </c>
      <c r="B126" s="66">
        <v>25799360</v>
      </c>
    </row>
    <row r="127" spans="1:2" x14ac:dyDescent="0.3">
      <c r="A127" s="75">
        <v>13200000</v>
      </c>
      <c r="B127" s="67">
        <v>56385391</v>
      </c>
    </row>
    <row r="128" spans="1:2" x14ac:dyDescent="0.3">
      <c r="A128" s="66">
        <v>34</v>
      </c>
      <c r="B128" s="66">
        <v>766</v>
      </c>
    </row>
    <row r="129" spans="1:2" x14ac:dyDescent="0.3">
      <c r="A129" s="67">
        <v>28700000</v>
      </c>
      <c r="B129" s="67">
        <v>21175732</v>
      </c>
    </row>
    <row r="130" spans="1:2" x14ac:dyDescent="0.3">
      <c r="A130" s="66">
        <v>143000</v>
      </c>
      <c r="B130" s="66">
        <v>22966</v>
      </c>
    </row>
    <row r="131" spans="1:2" x14ac:dyDescent="0.3">
      <c r="A131" s="67">
        <v>155000</v>
      </c>
      <c r="B131" s="67">
        <v>5052</v>
      </c>
    </row>
    <row r="132" spans="1:2" x14ac:dyDescent="0.3">
      <c r="A132" s="66">
        <v>447000</v>
      </c>
      <c r="B132" s="66">
        <v>3014644</v>
      </c>
    </row>
    <row r="133" spans="1:2" x14ac:dyDescent="0.3">
      <c r="A133" s="75">
        <v>564000</v>
      </c>
      <c r="B133" s="67">
        <v>149444</v>
      </c>
    </row>
    <row r="134" spans="1:2" x14ac:dyDescent="0.3">
      <c r="A134" s="66">
        <v>72100</v>
      </c>
      <c r="B134" s="66">
        <v>9954</v>
      </c>
    </row>
    <row r="135" spans="1:2" x14ac:dyDescent="0.3">
      <c r="A135" s="75">
        <v>27200000</v>
      </c>
      <c r="B135" s="67">
        <v>5346171</v>
      </c>
    </row>
    <row r="136" spans="1:2" x14ac:dyDescent="0.3">
      <c r="A136" s="66">
        <v>1610000</v>
      </c>
      <c r="B136" s="66">
        <v>130960</v>
      </c>
    </row>
    <row r="137" spans="1:2" x14ac:dyDescent="0.3">
      <c r="A137" s="67">
        <v>101000</v>
      </c>
      <c r="B137" s="67">
        <v>10370723</v>
      </c>
    </row>
    <row r="138" spans="1:2" x14ac:dyDescent="0.3">
      <c r="A138" s="74">
        <v>8680000</v>
      </c>
      <c r="B138" s="66">
        <v>7912055</v>
      </c>
    </row>
    <row r="139" spans="1:2" x14ac:dyDescent="0.3">
      <c r="A139" s="75">
        <v>769000</v>
      </c>
      <c r="B139" s="67">
        <v>56550661</v>
      </c>
    </row>
    <row r="140" spans="1:2" x14ac:dyDescent="0.3">
      <c r="A140" s="74">
        <v>58900000</v>
      </c>
      <c r="B140" s="66">
        <v>141644942</v>
      </c>
    </row>
    <row r="141" spans="1:2" x14ac:dyDescent="0.3">
      <c r="A141" s="67">
        <v>3360000</v>
      </c>
      <c r="B141" s="67">
        <v>28494371</v>
      </c>
    </row>
    <row r="142" spans="1:2" x14ac:dyDescent="0.3">
      <c r="A142" s="74">
        <v>18900000</v>
      </c>
      <c r="B142" s="66">
        <v>49193397</v>
      </c>
    </row>
    <row r="143" spans="1:2" x14ac:dyDescent="0.3">
      <c r="A143" s="67">
        <v>1210000</v>
      </c>
      <c r="B143" s="67">
        <v>536737</v>
      </c>
    </row>
    <row r="144" spans="1:2" x14ac:dyDescent="0.3">
      <c r="A144" s="66">
        <v>96900</v>
      </c>
      <c r="B144" s="66">
        <v>71798</v>
      </c>
    </row>
    <row r="145" spans="1:2" x14ac:dyDescent="0.3">
      <c r="A145" s="67">
        <v>3320000</v>
      </c>
      <c r="B145" s="67">
        <v>259396</v>
      </c>
    </row>
    <row r="146" spans="1:2" x14ac:dyDescent="0.3">
      <c r="A146" s="66">
        <v>6860000</v>
      </c>
      <c r="B146" s="66">
        <v>3527393</v>
      </c>
    </row>
    <row r="147" spans="1:2" x14ac:dyDescent="0.3">
      <c r="A147" s="67">
        <v>3530000</v>
      </c>
      <c r="B147" s="67">
        <v>2329284</v>
      </c>
    </row>
    <row r="148" spans="1:2" x14ac:dyDescent="0.3">
      <c r="A148" s="66">
        <v>160000000</v>
      </c>
      <c r="B148" s="66">
        <v>124158710</v>
      </c>
    </row>
    <row r="149" spans="1:2" x14ac:dyDescent="0.3">
      <c r="A149" s="75">
        <v>4320000</v>
      </c>
      <c r="B149" s="67">
        <v>1462380</v>
      </c>
    </row>
    <row r="150" spans="1:2" x14ac:dyDescent="0.3">
      <c r="A150" s="74">
        <v>11000000</v>
      </c>
      <c r="B150" s="66">
        <v>143581</v>
      </c>
    </row>
    <row r="151" spans="1:2" x14ac:dyDescent="0.3">
      <c r="A151" s="75">
        <v>97000000</v>
      </c>
      <c r="B151" s="67">
        <v>295899</v>
      </c>
    </row>
    <row r="152" spans="1:2" x14ac:dyDescent="0.3">
      <c r="A152" s="66">
        <v>255000</v>
      </c>
      <c r="B152" s="66">
        <v>12616324</v>
      </c>
    </row>
    <row r="153" spans="1:2" x14ac:dyDescent="0.3">
      <c r="A153" s="67">
        <v>2370000</v>
      </c>
      <c r="B153" s="67">
        <v>1332084</v>
      </c>
    </row>
    <row r="154" spans="1:2" x14ac:dyDescent="0.3">
      <c r="A154" s="66">
        <v>799000</v>
      </c>
      <c r="B154" s="66">
        <v>1303498</v>
      </c>
    </row>
    <row r="155" spans="1:2" x14ac:dyDescent="0.3">
      <c r="A155" s="67">
        <v>13200000</v>
      </c>
      <c r="B155" s="67">
        <v>408785205</v>
      </c>
    </row>
    <row r="156" spans="1:2" x14ac:dyDescent="0.3">
      <c r="A156" s="66">
        <v>5220</v>
      </c>
      <c r="B156" s="66">
        <v>24399</v>
      </c>
    </row>
    <row r="157" spans="1:2" x14ac:dyDescent="0.3">
      <c r="A157" s="75">
        <v>58500000</v>
      </c>
      <c r="B157" s="67">
        <v>1197091</v>
      </c>
    </row>
    <row r="158" spans="1:2" x14ac:dyDescent="0.3">
      <c r="A158" s="74">
        <v>456000</v>
      </c>
      <c r="B158" s="68">
        <v>455523</v>
      </c>
    </row>
    <row r="159" spans="1:2" x14ac:dyDescent="0.3">
      <c r="A159" s="67">
        <v>16900000</v>
      </c>
      <c r="B159" s="67">
        <v>8408040</v>
      </c>
    </row>
    <row r="160" spans="1:2" x14ac:dyDescent="0.3">
      <c r="A160" s="66">
        <v>160000000</v>
      </c>
      <c r="B160" s="66">
        <v>23094616</v>
      </c>
    </row>
    <row r="161" spans="1:2" x14ac:dyDescent="0.3">
      <c r="A161" s="75">
        <v>24000000</v>
      </c>
      <c r="B161" s="67">
        <v>14687493</v>
      </c>
    </row>
    <row r="162" spans="1:2" x14ac:dyDescent="0.3">
      <c r="A162" s="66">
        <v>262000</v>
      </c>
      <c r="B162" s="66">
        <v>1446324</v>
      </c>
    </row>
    <row r="163" spans="1:2" x14ac:dyDescent="0.3">
      <c r="A163" s="67">
        <v>9180</v>
      </c>
      <c r="B163" s="67">
        <v>1451</v>
      </c>
    </row>
    <row r="164" spans="1:2" x14ac:dyDescent="0.3">
      <c r="A164" s="74">
        <v>55900000</v>
      </c>
      <c r="B164" s="66">
        <v>2317708089</v>
      </c>
    </row>
    <row r="165" spans="1:2" x14ac:dyDescent="0.3">
      <c r="A165" s="67">
        <v>1980000</v>
      </c>
      <c r="B165" s="67">
        <v>2108733</v>
      </c>
    </row>
    <row r="166" spans="1:2" x14ac:dyDescent="0.3">
      <c r="A166" s="66">
        <v>241000</v>
      </c>
      <c r="B166" s="66">
        <v>291111</v>
      </c>
    </row>
    <row r="167" spans="1:2" x14ac:dyDescent="0.3">
      <c r="A167" s="67">
        <v>14200000</v>
      </c>
      <c r="B167" s="67">
        <v>745314</v>
      </c>
    </row>
    <row r="168" spans="1:2" x14ac:dyDescent="0.3">
      <c r="A168" s="66">
        <v>322</v>
      </c>
      <c r="B168" s="66">
        <v>661</v>
      </c>
    </row>
    <row r="169" spans="1:2" x14ac:dyDescent="0.3">
      <c r="A169" s="67">
        <v>396000</v>
      </c>
      <c r="B169" s="67">
        <v>369794</v>
      </c>
    </row>
    <row r="170" spans="1:2" x14ac:dyDescent="0.3">
      <c r="A170" s="66">
        <v>393000</v>
      </c>
      <c r="B170" s="66">
        <v>62367</v>
      </c>
    </row>
    <row r="171" spans="1:2" x14ac:dyDescent="0.3">
      <c r="A171" s="75">
        <v>36300000</v>
      </c>
      <c r="B171" s="67">
        <v>9855561</v>
      </c>
    </row>
    <row r="172" spans="1:2" x14ac:dyDescent="0.3">
      <c r="A172" s="74">
        <v>7690000</v>
      </c>
      <c r="B172" s="66">
        <v>1214860</v>
      </c>
    </row>
    <row r="173" spans="1:2" x14ac:dyDescent="0.3">
      <c r="A173" s="75">
        <v>36300000</v>
      </c>
      <c r="B173" s="67">
        <v>1200</v>
      </c>
    </row>
    <row r="174" spans="1:2" x14ac:dyDescent="0.3">
      <c r="A174" s="66">
        <v>1530000</v>
      </c>
      <c r="B174" s="66">
        <v>4102167</v>
      </c>
    </row>
    <row r="175" spans="1:2" x14ac:dyDescent="0.3">
      <c r="A175" s="75">
        <v>121000</v>
      </c>
      <c r="B175" s="67">
        <v>544628</v>
      </c>
    </row>
    <row r="176" spans="1:2" x14ac:dyDescent="0.3">
      <c r="A176" s="74">
        <v>22400000</v>
      </c>
      <c r="B176" s="66">
        <v>3810057</v>
      </c>
    </row>
    <row r="177" spans="1:2" x14ac:dyDescent="0.3">
      <c r="A177" s="75">
        <v>42300000</v>
      </c>
      <c r="B177" s="67">
        <v>273883</v>
      </c>
    </row>
    <row r="178" spans="1:2" x14ac:dyDescent="0.3">
      <c r="A178" s="74">
        <v>19700000</v>
      </c>
      <c r="B178" s="66">
        <v>6459290</v>
      </c>
    </row>
    <row r="179" spans="1:2" x14ac:dyDescent="0.3">
      <c r="A179" s="67">
        <v>17500000</v>
      </c>
      <c r="B179" s="67">
        <v>4268182</v>
      </c>
    </row>
    <row r="180" spans="1:2" x14ac:dyDescent="0.3">
      <c r="A180" s="66">
        <v>10700000</v>
      </c>
      <c r="B180" s="68">
        <v>82985</v>
      </c>
    </row>
    <row r="181" spans="1:2" x14ac:dyDescent="0.3">
      <c r="A181" s="75">
        <v>167000</v>
      </c>
      <c r="B181" s="69">
        <v>669036</v>
      </c>
    </row>
    <row r="182" spans="1:2" x14ac:dyDescent="0.3">
      <c r="A182" s="74">
        <v>11300000</v>
      </c>
      <c r="B182" s="68">
        <v>7829748</v>
      </c>
    </row>
    <row r="183" spans="1:2" x14ac:dyDescent="0.3">
      <c r="A183" s="67">
        <v>5310</v>
      </c>
      <c r="B183" s="69">
        <v>3085</v>
      </c>
    </row>
    <row r="184" spans="1:2" x14ac:dyDescent="0.3">
      <c r="A184" s="74">
        <v>30300000</v>
      </c>
      <c r="B184" s="68">
        <v>494365879</v>
      </c>
    </row>
    <row r="185" spans="1:2" x14ac:dyDescent="0.3">
      <c r="A185" s="67">
        <v>3760000</v>
      </c>
      <c r="B185" s="69">
        <v>12922204</v>
      </c>
    </row>
    <row r="186" spans="1:2" x14ac:dyDescent="0.3">
      <c r="A186" s="66">
        <v>137000</v>
      </c>
      <c r="B186" s="68">
        <v>41095</v>
      </c>
    </row>
    <row r="187" spans="1:2" x14ac:dyDescent="0.3">
      <c r="A187" s="67">
        <v>322000</v>
      </c>
      <c r="B187" s="69">
        <v>7275054</v>
      </c>
    </row>
    <row r="188" spans="1:2" x14ac:dyDescent="0.3">
      <c r="A188" s="66">
        <v>10700000</v>
      </c>
      <c r="B188" s="68">
        <v>143081</v>
      </c>
    </row>
    <row r="189" spans="1:2" x14ac:dyDescent="0.3">
      <c r="A189" s="67">
        <v>85100</v>
      </c>
      <c r="B189" s="69">
        <v>10042529</v>
      </c>
    </row>
    <row r="190" spans="1:2" x14ac:dyDescent="0.3">
      <c r="A190" s="66">
        <v>1910000</v>
      </c>
      <c r="B190" s="68">
        <v>762017</v>
      </c>
    </row>
    <row r="191" spans="1:2" x14ac:dyDescent="0.3">
      <c r="A191" s="67">
        <v>4500000</v>
      </c>
      <c r="B191" s="69">
        <v>248486</v>
      </c>
    </row>
    <row r="192" spans="1:2" x14ac:dyDescent="0.3">
      <c r="A192" s="74">
        <v>31300000</v>
      </c>
      <c r="B192" s="68">
        <v>485893499</v>
      </c>
    </row>
    <row r="193" spans="1:2" x14ac:dyDescent="0.3">
      <c r="A193" s="67">
        <v>820000</v>
      </c>
      <c r="B193" s="69">
        <v>568881</v>
      </c>
    </row>
    <row r="194" spans="1:2" x14ac:dyDescent="0.3">
      <c r="A194" s="74">
        <v>5730000</v>
      </c>
      <c r="B194" s="68">
        <v>14844789</v>
      </c>
    </row>
    <row r="195" spans="1:2" x14ac:dyDescent="0.3">
      <c r="A195" s="75">
        <v>24100000</v>
      </c>
      <c r="B195" s="67">
        <v>18130367</v>
      </c>
    </row>
    <row r="196" spans="1:2" x14ac:dyDescent="0.3">
      <c r="A196" s="66">
        <v>14200000</v>
      </c>
      <c r="B196" s="68">
        <v>7972992</v>
      </c>
    </row>
    <row r="197" spans="1:2" x14ac:dyDescent="0.3">
      <c r="A197" s="67">
        <v>4760000</v>
      </c>
      <c r="B197" s="69">
        <v>387603</v>
      </c>
    </row>
    <row r="198" spans="1:2" x14ac:dyDescent="0.3">
      <c r="A198" s="74">
        <v>12100000</v>
      </c>
      <c r="B198" s="68">
        <v>3027816</v>
      </c>
    </row>
    <row r="199" spans="1:2" x14ac:dyDescent="0.3">
      <c r="A199" s="67">
        <v>14200000</v>
      </c>
      <c r="B199" s="69">
        <v>199285</v>
      </c>
    </row>
    <row r="200" spans="1:2" x14ac:dyDescent="0.3">
      <c r="A200" s="74">
        <v>201000</v>
      </c>
      <c r="B200" s="68">
        <v>1243241</v>
      </c>
    </row>
    <row r="201" spans="1:2" x14ac:dyDescent="0.3">
      <c r="A201" s="75">
        <v>242</v>
      </c>
      <c r="B201" s="69">
        <v>237</v>
      </c>
    </row>
    <row r="202" spans="1:2" x14ac:dyDescent="0.3">
      <c r="A202" s="74">
        <v>14400000</v>
      </c>
      <c r="B202" s="68">
        <v>1431100</v>
      </c>
    </row>
    <row r="203" spans="1:2" x14ac:dyDescent="0.3">
      <c r="A203" s="67">
        <v>7800</v>
      </c>
      <c r="B203" s="69">
        <v>6630</v>
      </c>
    </row>
    <row r="204" spans="1:2" x14ac:dyDescent="0.3">
      <c r="A204" s="66">
        <v>4660</v>
      </c>
      <c r="B204" s="68">
        <v>2091747</v>
      </c>
    </row>
    <row r="205" spans="1:2" x14ac:dyDescent="0.3">
      <c r="A205" s="75">
        <v>3440000</v>
      </c>
      <c r="B205" s="69">
        <v>29200857</v>
      </c>
    </row>
    <row r="206" spans="1:2" x14ac:dyDescent="0.3">
      <c r="A206" s="74">
        <v>999000</v>
      </c>
      <c r="B206" s="68">
        <v>102203</v>
      </c>
    </row>
    <row r="207" spans="1:2" x14ac:dyDescent="0.3">
      <c r="A207" s="75">
        <v>36700000</v>
      </c>
      <c r="B207" s="69">
        <v>623117</v>
      </c>
    </row>
    <row r="208" spans="1:2" x14ac:dyDescent="0.3">
      <c r="A208" s="66">
        <v>19400000</v>
      </c>
      <c r="B208" s="68">
        <v>91435353</v>
      </c>
    </row>
    <row r="209" spans="1:2" x14ac:dyDescent="0.3">
      <c r="A209" s="67">
        <v>285000</v>
      </c>
      <c r="B209" s="69">
        <v>128052</v>
      </c>
    </row>
    <row r="210" spans="1:2" x14ac:dyDescent="0.3">
      <c r="A210" s="66">
        <v>3790000</v>
      </c>
      <c r="B210" s="68">
        <v>3961582</v>
      </c>
    </row>
    <row r="211" spans="1:2" x14ac:dyDescent="0.3">
      <c r="A211" s="67">
        <v>27000</v>
      </c>
      <c r="B211" s="69">
        <v>26031</v>
      </c>
    </row>
    <row r="212" spans="1:2" x14ac:dyDescent="0.3">
      <c r="A212" s="74">
        <v>9660000</v>
      </c>
      <c r="B212" s="68">
        <v>38582417</v>
      </c>
    </row>
    <row r="213" spans="1:2" x14ac:dyDescent="0.3">
      <c r="A213" s="67">
        <v>227000</v>
      </c>
      <c r="B213" s="69">
        <v>216310</v>
      </c>
    </row>
    <row r="214" spans="1:2" x14ac:dyDescent="0.3">
      <c r="A214" s="74">
        <v>29200</v>
      </c>
      <c r="B214" s="68">
        <v>39908</v>
      </c>
    </row>
    <row r="215" spans="1:2" x14ac:dyDescent="0.3">
      <c r="A215" s="75">
        <v>12100000</v>
      </c>
      <c r="B215" s="69">
        <v>642393</v>
      </c>
    </row>
    <row r="216" spans="1:2" x14ac:dyDescent="0.3">
      <c r="A216" s="66">
        <v>57541573</v>
      </c>
      <c r="B216" s="68">
        <v>57857399</v>
      </c>
    </row>
    <row r="217" spans="1:2" x14ac:dyDescent="0.3">
      <c r="A217" s="67">
        <v>15000000</v>
      </c>
      <c r="B217" s="69">
        <v>59553992</v>
      </c>
    </row>
    <row r="218" spans="1:2" x14ac:dyDescent="0.3">
      <c r="A218" s="74">
        <v>5860000</v>
      </c>
      <c r="B218" s="68">
        <v>5155879</v>
      </c>
    </row>
    <row r="219" spans="1:2" x14ac:dyDescent="0.3">
      <c r="A219" s="67">
        <v>2460000</v>
      </c>
      <c r="B219" s="69">
        <v>10862</v>
      </c>
    </row>
    <row r="220" spans="1:2" x14ac:dyDescent="0.3">
      <c r="A220" s="66">
        <v>5200000</v>
      </c>
      <c r="B220" s="68">
        <v>14954555</v>
      </c>
    </row>
    <row r="221" spans="1:2" x14ac:dyDescent="0.3">
      <c r="A221" s="67">
        <v>1480000</v>
      </c>
      <c r="B221" s="69">
        <v>35916139</v>
      </c>
    </row>
    <row r="222" spans="1:2" x14ac:dyDescent="0.3">
      <c r="A222" s="74">
        <v>1140000</v>
      </c>
      <c r="B222" s="68">
        <v>593482</v>
      </c>
    </row>
    <row r="223" spans="1:2" x14ac:dyDescent="0.3">
      <c r="A223" s="75">
        <v>999000</v>
      </c>
      <c r="B223" s="69">
        <v>468252</v>
      </c>
    </row>
    <row r="224" spans="1:2" x14ac:dyDescent="0.3">
      <c r="A224" s="74">
        <v>47400000</v>
      </c>
      <c r="B224" s="68">
        <v>3047466969</v>
      </c>
    </row>
    <row r="225" spans="1:2" x14ac:dyDescent="0.3">
      <c r="A225" s="67">
        <v>2610000</v>
      </c>
      <c r="B225" s="69">
        <v>2265213</v>
      </c>
    </row>
    <row r="226" spans="1:2" x14ac:dyDescent="0.3">
      <c r="A226" s="66">
        <v>118000</v>
      </c>
      <c r="B226" s="68">
        <v>408122</v>
      </c>
    </row>
    <row r="227" spans="1:2" x14ac:dyDescent="0.3">
      <c r="A227" s="67">
        <v>13100000</v>
      </c>
      <c r="B227" s="69">
        <v>2914479</v>
      </c>
    </row>
    <row r="228" spans="1:2" x14ac:dyDescent="0.3">
      <c r="A228" s="66">
        <v>3530000</v>
      </c>
      <c r="B228" s="68">
        <v>2754733</v>
      </c>
    </row>
    <row r="229" spans="1:2" x14ac:dyDescent="0.3">
      <c r="A229" s="75">
        <v>71800000</v>
      </c>
      <c r="B229" s="69">
        <v>725951</v>
      </c>
    </row>
    <row r="230" spans="1:2" x14ac:dyDescent="0.3">
      <c r="A230" s="74">
        <v>1020000</v>
      </c>
      <c r="B230" s="68">
        <v>57893</v>
      </c>
    </row>
    <row r="231" spans="1:2" x14ac:dyDescent="0.3">
      <c r="A231" s="75">
        <v>13100000</v>
      </c>
      <c r="B231" s="69">
        <v>988769</v>
      </c>
    </row>
    <row r="232" spans="1:2" x14ac:dyDescent="0.3">
      <c r="A232" s="66">
        <v>365000</v>
      </c>
      <c r="B232" s="68">
        <v>37012</v>
      </c>
    </row>
    <row r="233" spans="1:2" x14ac:dyDescent="0.3">
      <c r="A233" s="67">
        <v>36300000</v>
      </c>
      <c r="B233" s="69">
        <v>702232</v>
      </c>
    </row>
    <row r="234" spans="1:2" x14ac:dyDescent="0.3">
      <c r="A234" s="66">
        <v>3970000</v>
      </c>
      <c r="B234" s="68">
        <v>23957649</v>
      </c>
    </row>
    <row r="235" spans="1:2" x14ac:dyDescent="0.3">
      <c r="A235" s="67">
        <v>4220000</v>
      </c>
      <c r="B235" s="69">
        <v>3869125</v>
      </c>
    </row>
    <row r="236" spans="1:2" x14ac:dyDescent="0.3">
      <c r="A236" s="74">
        <v>24000000</v>
      </c>
      <c r="B236" s="68">
        <v>323225</v>
      </c>
    </row>
    <row r="237" spans="1:2" x14ac:dyDescent="0.3">
      <c r="A237" s="67">
        <v>2390000</v>
      </c>
      <c r="B237" s="69">
        <v>634297</v>
      </c>
    </row>
    <row r="238" spans="1:2" x14ac:dyDescent="0.3">
      <c r="A238" s="74">
        <v>10600000</v>
      </c>
      <c r="B238" s="68">
        <v>3449026</v>
      </c>
    </row>
    <row r="239" spans="1:2" x14ac:dyDescent="0.3">
      <c r="A239" s="75">
        <v>68700000</v>
      </c>
      <c r="B239" s="69">
        <v>1354030</v>
      </c>
    </row>
    <row r="240" spans="1:2" x14ac:dyDescent="0.3">
      <c r="A240" s="66">
        <v>138000</v>
      </c>
      <c r="B240" s="68">
        <v>69848</v>
      </c>
    </row>
    <row r="241" spans="1:2" x14ac:dyDescent="0.3">
      <c r="A241" s="67">
        <v>3290000</v>
      </c>
      <c r="B241" s="69">
        <v>639049</v>
      </c>
    </row>
    <row r="242" spans="1:2" x14ac:dyDescent="0.3">
      <c r="A242" s="74">
        <v>11300000</v>
      </c>
      <c r="B242" s="68">
        <v>1426261</v>
      </c>
    </row>
    <row r="243" spans="1:2" x14ac:dyDescent="0.3">
      <c r="A243" s="75">
        <v>242</v>
      </c>
      <c r="B243" s="69">
        <v>85</v>
      </c>
    </row>
    <row r="244" spans="1:2" x14ac:dyDescent="0.3">
      <c r="A244" s="74">
        <v>41000000</v>
      </c>
      <c r="B244" s="68">
        <v>716560</v>
      </c>
    </row>
    <row r="245" spans="1:2" x14ac:dyDescent="0.3">
      <c r="A245" s="67">
        <v>44000</v>
      </c>
      <c r="B245" s="69">
        <v>12221070</v>
      </c>
    </row>
    <row r="246" spans="1:2" x14ac:dyDescent="0.3">
      <c r="A246" s="74">
        <v>584000</v>
      </c>
      <c r="B246" s="68">
        <v>22595</v>
      </c>
    </row>
    <row r="247" spans="1:2" x14ac:dyDescent="0.3">
      <c r="A247" s="67">
        <v>12000000</v>
      </c>
      <c r="B247" s="69">
        <v>14640</v>
      </c>
    </row>
    <row r="248" spans="1:2" x14ac:dyDescent="0.3">
      <c r="A248" s="66">
        <v>2900000</v>
      </c>
      <c r="B248" s="68">
        <v>4625896</v>
      </c>
    </row>
    <row r="249" spans="1:2" x14ac:dyDescent="0.3">
      <c r="A249" s="75">
        <v>1020000</v>
      </c>
      <c r="B249" s="69">
        <v>43552479</v>
      </c>
    </row>
    <row r="250" spans="1:2" x14ac:dyDescent="0.3">
      <c r="A250" s="74">
        <v>201000</v>
      </c>
      <c r="B250" s="68">
        <v>1160318</v>
      </c>
    </row>
    <row r="251" spans="1:2" x14ac:dyDescent="0.3">
      <c r="A251" s="75">
        <v>27200000</v>
      </c>
      <c r="B251" s="69">
        <v>30793209</v>
      </c>
    </row>
    <row r="252" spans="1:2" x14ac:dyDescent="0.3">
      <c r="A252" s="66">
        <v>30900000</v>
      </c>
      <c r="B252" s="68">
        <v>35061567</v>
      </c>
    </row>
    <row r="253" spans="1:2" x14ac:dyDescent="0.3">
      <c r="A253" s="67">
        <v>7900</v>
      </c>
      <c r="B253" s="69">
        <v>449340</v>
      </c>
    </row>
    <row r="254" spans="1:2" x14ac:dyDescent="0.3">
      <c r="A254" s="66">
        <v>3450000</v>
      </c>
      <c r="B254" s="68">
        <v>264288</v>
      </c>
    </row>
    <row r="255" spans="1:2" x14ac:dyDescent="0.3">
      <c r="A255" s="75">
        <v>11600000</v>
      </c>
      <c r="B255" s="69">
        <v>9489178</v>
      </c>
    </row>
    <row r="256" spans="1:2" x14ac:dyDescent="0.3">
      <c r="A256" s="74">
        <v>141000</v>
      </c>
      <c r="B256" s="68">
        <v>564197</v>
      </c>
    </row>
    <row r="257" spans="1:2" x14ac:dyDescent="0.3">
      <c r="A257" s="75">
        <v>158000</v>
      </c>
      <c r="B257" s="69">
        <v>411779</v>
      </c>
    </row>
    <row r="258" spans="1:2" x14ac:dyDescent="0.3">
      <c r="A258" s="74">
        <v>89800000</v>
      </c>
      <c r="B258" s="68">
        <v>25170014</v>
      </c>
    </row>
    <row r="259" spans="1:2" x14ac:dyDescent="0.3">
      <c r="A259" s="75">
        <v>26200000</v>
      </c>
      <c r="B259" s="69">
        <v>3340723</v>
      </c>
    </row>
    <row r="260" spans="1:2" x14ac:dyDescent="0.3">
      <c r="A260" s="74">
        <v>11300000</v>
      </c>
      <c r="B260" s="68">
        <v>3058084</v>
      </c>
    </row>
    <row r="261" spans="1:2" x14ac:dyDescent="0.3">
      <c r="A261" s="75">
        <v>25600000</v>
      </c>
      <c r="B261" s="69">
        <v>69395788</v>
      </c>
    </row>
    <row r="262" spans="1:2" x14ac:dyDescent="0.3">
      <c r="A262" s="74">
        <v>201000</v>
      </c>
      <c r="B262" s="68">
        <v>777867</v>
      </c>
    </row>
    <row r="263" spans="1:2" x14ac:dyDescent="0.3">
      <c r="A263" s="75">
        <v>35300000</v>
      </c>
      <c r="B263" s="69">
        <v>145333</v>
      </c>
    </row>
    <row r="264" spans="1:2" x14ac:dyDescent="0.3">
      <c r="A264" s="66">
        <v>32400</v>
      </c>
      <c r="B264" s="68">
        <v>3448617</v>
      </c>
    </row>
    <row r="265" spans="1:2" x14ac:dyDescent="0.3">
      <c r="A265" s="67">
        <v>3260000</v>
      </c>
      <c r="B265" s="69">
        <v>3363581</v>
      </c>
    </row>
    <row r="266" spans="1:2" x14ac:dyDescent="0.3">
      <c r="A266" s="74">
        <v>39900000</v>
      </c>
      <c r="B266" s="68">
        <v>6104861</v>
      </c>
    </row>
    <row r="267" spans="1:2" x14ac:dyDescent="0.3">
      <c r="A267" s="67">
        <v>135000</v>
      </c>
      <c r="B267" s="69">
        <v>323229</v>
      </c>
    </row>
    <row r="268" spans="1:2" x14ac:dyDescent="0.3">
      <c r="A268" s="74">
        <v>769000</v>
      </c>
      <c r="B268" s="68">
        <v>122510</v>
      </c>
    </row>
    <row r="269" spans="1:2" x14ac:dyDescent="0.3">
      <c r="A269" s="67">
        <v>43500</v>
      </c>
      <c r="B269" s="69">
        <v>1498513</v>
      </c>
    </row>
    <row r="270" spans="1:2" x14ac:dyDescent="0.3">
      <c r="A270" s="66">
        <v>2180000</v>
      </c>
      <c r="B270" s="68">
        <v>2622475</v>
      </c>
    </row>
    <row r="271" spans="1:2" x14ac:dyDescent="0.3">
      <c r="A271" s="75">
        <v>68700000</v>
      </c>
      <c r="B271" s="69">
        <v>1329130</v>
      </c>
    </row>
    <row r="272" spans="1:2" x14ac:dyDescent="0.3">
      <c r="A272" s="74">
        <v>24000000</v>
      </c>
      <c r="B272" s="68">
        <v>174237</v>
      </c>
    </row>
    <row r="273" spans="1:2" x14ac:dyDescent="0.3">
      <c r="A273" s="75">
        <v>2770000</v>
      </c>
      <c r="B273" s="69">
        <v>29726423</v>
      </c>
    </row>
    <row r="274" spans="1:2" x14ac:dyDescent="0.3">
      <c r="A274" s="66">
        <v>28700000</v>
      </c>
      <c r="B274" s="68">
        <v>56045424</v>
      </c>
    </row>
    <row r="275" spans="1:2" x14ac:dyDescent="0.3">
      <c r="A275" s="67">
        <v>208000</v>
      </c>
      <c r="B275" s="69">
        <v>753769</v>
      </c>
    </row>
    <row r="276" spans="1:2" x14ac:dyDescent="0.3">
      <c r="A276" s="66">
        <v>3190000</v>
      </c>
      <c r="B276" s="68">
        <v>16752693</v>
      </c>
    </row>
    <row r="277" spans="1:2" x14ac:dyDescent="0.3">
      <c r="A277" s="67">
        <v>331000</v>
      </c>
      <c r="B277" s="69">
        <v>45704</v>
      </c>
    </row>
    <row r="278" spans="1:2" x14ac:dyDescent="0.3">
      <c r="A278" s="66">
        <v>886000</v>
      </c>
      <c r="B278" s="68">
        <v>73314</v>
      </c>
    </row>
    <row r="279" spans="1:2" x14ac:dyDescent="0.3">
      <c r="A279" s="75">
        <v>71800000</v>
      </c>
      <c r="B279" s="69">
        <v>1480762</v>
      </c>
    </row>
    <row r="280" spans="1:2" x14ac:dyDescent="0.3">
      <c r="A280" s="66">
        <v>246000</v>
      </c>
      <c r="B280" s="68">
        <v>49791</v>
      </c>
    </row>
    <row r="281" spans="1:2" x14ac:dyDescent="0.3">
      <c r="A281" s="67">
        <v>49000</v>
      </c>
      <c r="B281" s="69">
        <v>12932</v>
      </c>
    </row>
    <row r="282" spans="1:2" x14ac:dyDescent="0.3">
      <c r="A282" s="66">
        <v>20200000</v>
      </c>
      <c r="B282" s="68">
        <v>9734861</v>
      </c>
    </row>
    <row r="283" spans="1:2" x14ac:dyDescent="0.3">
      <c r="A283" s="75">
        <v>26200000</v>
      </c>
      <c r="B283" s="69">
        <v>2814437</v>
      </c>
    </row>
    <row r="284" spans="1:2" x14ac:dyDescent="0.3">
      <c r="A284" s="66">
        <v>4220000</v>
      </c>
      <c r="B284" s="68">
        <v>1717151</v>
      </c>
    </row>
    <row r="285" spans="1:2" x14ac:dyDescent="0.3">
      <c r="A285" s="67">
        <v>10700000</v>
      </c>
      <c r="B285" s="69">
        <v>1954619</v>
      </c>
    </row>
    <row r="286" spans="1:2" x14ac:dyDescent="0.3">
      <c r="A286" s="66">
        <v>11600000</v>
      </c>
      <c r="B286" s="68">
        <v>940383</v>
      </c>
    </row>
    <row r="287" spans="1:2" x14ac:dyDescent="0.3">
      <c r="A287" s="67">
        <v>2630</v>
      </c>
      <c r="B287" s="69">
        <v>3429284</v>
      </c>
    </row>
    <row r="288" spans="1:2" x14ac:dyDescent="0.3">
      <c r="A288" s="66">
        <v>57100</v>
      </c>
      <c r="B288" s="68">
        <v>12021</v>
      </c>
    </row>
    <row r="289" spans="1:2" x14ac:dyDescent="0.3">
      <c r="A289" s="67">
        <v>403000</v>
      </c>
      <c r="B289" s="69">
        <v>330287</v>
      </c>
    </row>
    <row r="290" spans="1:2" x14ac:dyDescent="0.3">
      <c r="A290" s="66">
        <v>3530000</v>
      </c>
      <c r="B290" s="68">
        <v>848461</v>
      </c>
    </row>
    <row r="291" spans="1:2" x14ac:dyDescent="0.3">
      <c r="A291" s="67">
        <v>1370000</v>
      </c>
      <c r="B291" s="69">
        <v>7534569</v>
      </c>
    </row>
    <row r="292" spans="1:2" x14ac:dyDescent="0.3">
      <c r="A292" s="66">
        <v>104000000</v>
      </c>
      <c r="B292" s="68">
        <v>58850816</v>
      </c>
    </row>
    <row r="293" spans="1:2" x14ac:dyDescent="0.3">
      <c r="A293" s="75">
        <v>72600000</v>
      </c>
      <c r="B293" s="69">
        <v>1754652</v>
      </c>
    </row>
    <row r="294" spans="1:2" x14ac:dyDescent="0.3">
      <c r="A294" s="74">
        <v>58900000</v>
      </c>
      <c r="B294" s="68">
        <v>287973512</v>
      </c>
    </row>
    <row r="295" spans="1:2" x14ac:dyDescent="0.3">
      <c r="A295" s="75">
        <v>486000</v>
      </c>
      <c r="B295" s="69">
        <v>11347636</v>
      </c>
    </row>
    <row r="296" spans="1:2" x14ac:dyDescent="0.3">
      <c r="A296" s="74">
        <v>18200000</v>
      </c>
      <c r="B296" s="68">
        <v>19806678</v>
      </c>
    </row>
    <row r="297" spans="1:2" x14ac:dyDescent="0.3">
      <c r="A297" s="67">
        <v>186000</v>
      </c>
      <c r="B297" s="69">
        <v>9745</v>
      </c>
    </row>
    <row r="298" spans="1:2" x14ac:dyDescent="0.3">
      <c r="A298" s="74">
        <v>41000000</v>
      </c>
      <c r="B298" s="68">
        <v>46657</v>
      </c>
    </row>
    <row r="299" spans="1:2" x14ac:dyDescent="0.3">
      <c r="A299" s="75">
        <v>30300000</v>
      </c>
      <c r="B299" s="69">
        <v>1169698</v>
      </c>
    </row>
    <row r="300" spans="1:2" x14ac:dyDescent="0.3">
      <c r="A300" s="66">
        <v>6300000</v>
      </c>
      <c r="B300" s="68">
        <v>1067502</v>
      </c>
    </row>
    <row r="301" spans="1:2" x14ac:dyDescent="0.3">
      <c r="A301" s="75">
        <v>51900000</v>
      </c>
      <c r="B301" s="69">
        <v>65679230</v>
      </c>
    </row>
    <row r="302" spans="1:2" x14ac:dyDescent="0.3">
      <c r="A302" s="66">
        <v>10900000</v>
      </c>
      <c r="B302" s="68">
        <v>180095317</v>
      </c>
    </row>
    <row r="303" spans="1:2" x14ac:dyDescent="0.3">
      <c r="A303" s="67">
        <v>5700000</v>
      </c>
      <c r="B303" s="69">
        <v>2193864</v>
      </c>
    </row>
    <row r="304" spans="1:2" x14ac:dyDescent="0.3">
      <c r="A304" s="66">
        <v>3530000</v>
      </c>
      <c r="B304" s="68">
        <v>3556225</v>
      </c>
    </row>
    <row r="305" spans="1:2" x14ac:dyDescent="0.3">
      <c r="A305" s="75">
        <v>41500000</v>
      </c>
      <c r="B305" s="69">
        <v>1134232</v>
      </c>
    </row>
    <row r="306" spans="1:2" x14ac:dyDescent="0.3">
      <c r="A306" s="66">
        <v>1410000</v>
      </c>
      <c r="B306" s="68">
        <v>268746</v>
      </c>
    </row>
    <row r="307" spans="1:2" x14ac:dyDescent="0.3">
      <c r="A307" s="75">
        <v>1240000</v>
      </c>
      <c r="B307" s="69">
        <v>16445962</v>
      </c>
    </row>
    <row r="308" spans="1:2" x14ac:dyDescent="0.3">
      <c r="A308" s="74">
        <v>18700000</v>
      </c>
      <c r="B308" s="68">
        <v>49248564</v>
      </c>
    </row>
    <row r="309" spans="1:2" x14ac:dyDescent="0.3">
      <c r="A309" s="67">
        <v>105000</v>
      </c>
      <c r="B309" s="69">
        <v>3419385</v>
      </c>
    </row>
    <row r="310" spans="1:2" x14ac:dyDescent="0.3">
      <c r="A310" s="74">
        <v>242</v>
      </c>
      <c r="B310" s="68">
        <v>61</v>
      </c>
    </row>
    <row r="311" spans="1:2" x14ac:dyDescent="0.3">
      <c r="A311" s="67">
        <v>793000</v>
      </c>
      <c r="B311" s="69">
        <v>3284</v>
      </c>
    </row>
    <row r="312" spans="1:2" x14ac:dyDescent="0.3">
      <c r="A312" s="74">
        <v>97000000</v>
      </c>
      <c r="B312" s="68">
        <v>356883</v>
      </c>
    </row>
    <row r="313" spans="1:2" x14ac:dyDescent="0.3">
      <c r="A313" s="67">
        <v>1020000</v>
      </c>
      <c r="B313" s="69">
        <v>1957000</v>
      </c>
    </row>
    <row r="314" spans="1:2" x14ac:dyDescent="0.3">
      <c r="A314" s="74">
        <v>27200000</v>
      </c>
      <c r="B314" s="68">
        <v>635363</v>
      </c>
    </row>
    <row r="315" spans="1:2" x14ac:dyDescent="0.3">
      <c r="A315" s="67">
        <v>27300</v>
      </c>
      <c r="B315" s="69">
        <v>5201</v>
      </c>
    </row>
    <row r="316" spans="1:2" x14ac:dyDescent="0.3">
      <c r="A316" s="66">
        <v>59600</v>
      </c>
      <c r="B316" s="68">
        <v>875110</v>
      </c>
    </row>
    <row r="317" spans="1:2" x14ac:dyDescent="0.3">
      <c r="A317" s="75">
        <v>7610000</v>
      </c>
      <c r="B317" s="69">
        <v>11441102</v>
      </c>
    </row>
    <row r="318" spans="1:2" x14ac:dyDescent="0.3">
      <c r="A318" s="74">
        <v>486000</v>
      </c>
      <c r="B318" s="68">
        <v>3823823</v>
      </c>
    </row>
    <row r="319" spans="1:2" x14ac:dyDescent="0.3">
      <c r="A319" s="75">
        <v>31300000</v>
      </c>
      <c r="B319" s="69">
        <v>1457960</v>
      </c>
    </row>
    <row r="320" spans="1:2" x14ac:dyDescent="0.3">
      <c r="A320" s="66">
        <v>195000</v>
      </c>
      <c r="B320" s="68">
        <v>31494</v>
      </c>
    </row>
    <row r="321" spans="1:2" x14ac:dyDescent="0.3">
      <c r="A321" s="67">
        <v>77200</v>
      </c>
      <c r="B321" s="69">
        <v>103623</v>
      </c>
    </row>
    <row r="322" spans="1:2" x14ac:dyDescent="0.3">
      <c r="A322" s="66">
        <v>255000</v>
      </c>
      <c r="B322" s="68">
        <v>8322213</v>
      </c>
    </row>
    <row r="323" spans="1:2" x14ac:dyDescent="0.3">
      <c r="A323" s="67">
        <v>7690000</v>
      </c>
      <c r="B323" s="69">
        <v>1213082</v>
      </c>
    </row>
    <row r="324" spans="1:2" x14ac:dyDescent="0.3">
      <c r="A324" s="74">
        <v>39900000</v>
      </c>
      <c r="B324" s="68">
        <v>3168425</v>
      </c>
    </row>
    <row r="325" spans="1:2" x14ac:dyDescent="0.3">
      <c r="A325" s="67">
        <v>10600</v>
      </c>
      <c r="B325" s="69">
        <v>27580</v>
      </c>
    </row>
    <row r="326" spans="1:2" x14ac:dyDescent="0.3">
      <c r="A326" s="74">
        <v>68700000</v>
      </c>
      <c r="B326" s="68">
        <v>581716</v>
      </c>
    </row>
    <row r="327" spans="1:2" x14ac:dyDescent="0.3">
      <c r="A327" s="75">
        <v>584000</v>
      </c>
      <c r="B327" s="69">
        <v>6924168</v>
      </c>
    </row>
    <row r="328" spans="1:2" x14ac:dyDescent="0.3">
      <c r="A328" s="74">
        <v>41000000</v>
      </c>
      <c r="B328" s="68">
        <v>452984</v>
      </c>
    </row>
    <row r="329" spans="1:2" x14ac:dyDescent="0.3">
      <c r="A329" s="67">
        <v>3440000</v>
      </c>
      <c r="B329" s="69">
        <v>12316248</v>
      </c>
    </row>
    <row r="330" spans="1:2" x14ac:dyDescent="0.3">
      <c r="A330" s="66">
        <v>122000</v>
      </c>
      <c r="B330" s="68">
        <v>37057</v>
      </c>
    </row>
    <row r="331" spans="1:2" x14ac:dyDescent="0.3">
      <c r="A331" s="67">
        <v>5240</v>
      </c>
      <c r="B331" s="69">
        <v>7095</v>
      </c>
    </row>
    <row r="332" spans="1:2" x14ac:dyDescent="0.3">
      <c r="A332" s="66">
        <v>652000</v>
      </c>
      <c r="B332" s="68">
        <v>4005974</v>
      </c>
    </row>
    <row r="333" spans="1:2" x14ac:dyDescent="0.3">
      <c r="A333" s="75">
        <v>55900000</v>
      </c>
      <c r="B333" s="69">
        <v>1017579571</v>
      </c>
    </row>
    <row r="334" spans="1:2" x14ac:dyDescent="0.3">
      <c r="A334" s="74">
        <v>16000000</v>
      </c>
      <c r="B334" s="68">
        <v>3455312</v>
      </c>
    </row>
    <row r="335" spans="1:2" x14ac:dyDescent="0.3">
      <c r="A335" s="67">
        <v>29900</v>
      </c>
      <c r="B335" s="69">
        <v>123685</v>
      </c>
    </row>
    <row r="336" spans="1:2" x14ac:dyDescent="0.3">
      <c r="A336" s="66">
        <v>15600</v>
      </c>
      <c r="B336" s="68">
        <v>61215</v>
      </c>
    </row>
    <row r="337" spans="1:2" x14ac:dyDescent="0.3">
      <c r="A337" s="75">
        <v>16000000</v>
      </c>
      <c r="B337" s="69">
        <v>1191210</v>
      </c>
    </row>
    <row r="338" spans="1:2" x14ac:dyDescent="0.3">
      <c r="A338" s="74">
        <v>97000000</v>
      </c>
      <c r="B338" s="68">
        <v>307584</v>
      </c>
    </row>
    <row r="339" spans="1:2" x14ac:dyDescent="0.3">
      <c r="A339" s="67">
        <v>1980000</v>
      </c>
      <c r="B339" s="69">
        <v>8145027</v>
      </c>
    </row>
    <row r="340" spans="1:2" x14ac:dyDescent="0.3">
      <c r="A340" s="66">
        <v>403000</v>
      </c>
      <c r="B340" s="68">
        <v>51658</v>
      </c>
    </row>
    <row r="341" spans="1:2" x14ac:dyDescent="0.3">
      <c r="A341" s="67">
        <v>99800</v>
      </c>
      <c r="B341" s="69">
        <v>15649</v>
      </c>
    </row>
    <row r="342" spans="1:2" x14ac:dyDescent="0.3">
      <c r="A342" s="74">
        <v>16000000</v>
      </c>
      <c r="B342" s="68">
        <v>10183355</v>
      </c>
    </row>
    <row r="343" spans="1:2" x14ac:dyDescent="0.3">
      <c r="A343" s="67">
        <v>5180000</v>
      </c>
      <c r="B343" s="69">
        <v>1010476</v>
      </c>
    </row>
    <row r="344" spans="1:2" x14ac:dyDescent="0.3">
      <c r="A344" s="74">
        <v>71800000</v>
      </c>
      <c r="B344" s="68">
        <v>1801629</v>
      </c>
    </row>
    <row r="345" spans="1:2" x14ac:dyDescent="0.3">
      <c r="A345" s="67">
        <v>1100000</v>
      </c>
      <c r="B345" s="69">
        <v>168507</v>
      </c>
    </row>
    <row r="346" spans="1:2" x14ac:dyDescent="0.3">
      <c r="A346" s="66">
        <v>435000</v>
      </c>
      <c r="B346" s="68">
        <v>407850</v>
      </c>
    </row>
    <row r="347" spans="1:2" x14ac:dyDescent="0.3">
      <c r="A347" s="75">
        <v>43300000</v>
      </c>
      <c r="B347" s="69">
        <v>27266168</v>
      </c>
    </row>
    <row r="348" spans="1:2" x14ac:dyDescent="0.3">
      <c r="A348" s="74">
        <v>10600000</v>
      </c>
      <c r="B348" s="68">
        <v>41035477</v>
      </c>
    </row>
    <row r="349" spans="1:2" x14ac:dyDescent="0.3">
      <c r="A349" s="75">
        <v>41500000</v>
      </c>
      <c r="B349" s="69">
        <v>254591</v>
      </c>
    </row>
    <row r="350" spans="1:2" x14ac:dyDescent="0.3">
      <c r="A350" s="66">
        <v>465000</v>
      </c>
      <c r="B350" s="68">
        <v>32886</v>
      </c>
    </row>
    <row r="351" spans="1:2" x14ac:dyDescent="0.3">
      <c r="A351" s="75">
        <v>97000000</v>
      </c>
      <c r="B351" s="69">
        <v>458505</v>
      </c>
    </row>
    <row r="352" spans="1:2" x14ac:dyDescent="0.3">
      <c r="A352" s="66">
        <v>104000000</v>
      </c>
      <c r="B352" s="68">
        <v>154280074</v>
      </c>
    </row>
    <row r="353" spans="1:2" x14ac:dyDescent="0.3">
      <c r="A353" s="75">
        <v>158000</v>
      </c>
      <c r="B353" s="69">
        <v>1326365</v>
      </c>
    </row>
    <row r="354" spans="1:2" x14ac:dyDescent="0.3">
      <c r="A354" s="66">
        <v>135000</v>
      </c>
      <c r="B354" s="68">
        <v>675413</v>
      </c>
    </row>
    <row r="355" spans="1:2" x14ac:dyDescent="0.3">
      <c r="A355" s="75">
        <v>36300000</v>
      </c>
      <c r="B355" s="69">
        <v>7723</v>
      </c>
    </row>
    <row r="356" spans="1:2" x14ac:dyDescent="0.3">
      <c r="A356" s="66">
        <v>335000</v>
      </c>
      <c r="B356" s="68">
        <v>1293867</v>
      </c>
    </row>
    <row r="357" spans="1:2" x14ac:dyDescent="0.3">
      <c r="A357" s="67">
        <v>7100000</v>
      </c>
      <c r="B357" s="69">
        <v>40402625</v>
      </c>
    </row>
    <row r="358" spans="1:2" x14ac:dyDescent="0.3">
      <c r="A358" s="66">
        <v>258000</v>
      </c>
      <c r="B358" s="68">
        <v>991</v>
      </c>
    </row>
    <row r="359" spans="1:2" x14ac:dyDescent="0.3">
      <c r="A359" s="75">
        <v>58500000</v>
      </c>
      <c r="B359" s="69">
        <v>3104016</v>
      </c>
    </row>
    <row r="360" spans="1:2" x14ac:dyDescent="0.3">
      <c r="A360" s="66">
        <v>155000</v>
      </c>
      <c r="B360" s="68">
        <v>9356</v>
      </c>
    </row>
    <row r="361" spans="1:2" x14ac:dyDescent="0.3">
      <c r="A361" s="67">
        <v>403000</v>
      </c>
      <c r="B361" s="69">
        <v>62842</v>
      </c>
    </row>
    <row r="362" spans="1:2" x14ac:dyDescent="0.3">
      <c r="A362" s="74">
        <v>36700000</v>
      </c>
      <c r="B362" s="68">
        <v>4413290</v>
      </c>
    </row>
    <row r="363" spans="1:2" x14ac:dyDescent="0.3">
      <c r="A363" s="67">
        <v>10700000</v>
      </c>
      <c r="B363" s="69">
        <v>1030226</v>
      </c>
    </row>
    <row r="364" spans="1:2" x14ac:dyDescent="0.3">
      <c r="A364" s="66">
        <v>104000</v>
      </c>
      <c r="B364" s="68">
        <v>36528</v>
      </c>
    </row>
    <row r="365" spans="1:2" x14ac:dyDescent="0.3">
      <c r="A365" s="67">
        <v>296000</v>
      </c>
      <c r="B365" s="69">
        <v>397660</v>
      </c>
    </row>
    <row r="366" spans="1:2" x14ac:dyDescent="0.3">
      <c r="A366" s="74">
        <v>7610000</v>
      </c>
      <c r="B366" s="68">
        <v>4177045</v>
      </c>
    </row>
    <row r="367" spans="1:2" x14ac:dyDescent="0.3">
      <c r="A367" s="75">
        <v>37500000</v>
      </c>
      <c r="B367" s="69">
        <v>68972303</v>
      </c>
    </row>
    <row r="368" spans="1:2" x14ac:dyDescent="0.3">
      <c r="A368" s="66">
        <v>104000</v>
      </c>
      <c r="B368" s="68">
        <v>2129504</v>
      </c>
    </row>
    <row r="369" spans="1:2" x14ac:dyDescent="0.3">
      <c r="A369" s="67">
        <v>1080000</v>
      </c>
      <c r="B369" s="69">
        <v>154895</v>
      </c>
    </row>
    <row r="370" spans="1:2" x14ac:dyDescent="0.3">
      <c r="A370" s="66">
        <v>2610000</v>
      </c>
      <c r="B370" s="68">
        <v>152197</v>
      </c>
    </row>
    <row r="371" spans="1:2" x14ac:dyDescent="0.3">
      <c r="A371" s="67">
        <v>1470000</v>
      </c>
      <c r="B371" s="69">
        <v>380216</v>
      </c>
    </row>
    <row r="372" spans="1:2" x14ac:dyDescent="0.3">
      <c r="A372" s="74">
        <v>9360000</v>
      </c>
      <c r="B372" s="68">
        <v>974973</v>
      </c>
    </row>
    <row r="373" spans="1:2" x14ac:dyDescent="0.3">
      <c r="A373" s="75">
        <v>11300000</v>
      </c>
      <c r="B373" s="69">
        <v>3404666</v>
      </c>
    </row>
    <row r="374" spans="1:2" x14ac:dyDescent="0.3">
      <c r="A374" s="66">
        <v>30600</v>
      </c>
      <c r="B374" s="68">
        <v>10505795</v>
      </c>
    </row>
    <row r="375" spans="1:2" x14ac:dyDescent="0.3">
      <c r="A375" s="67">
        <v>1000000</v>
      </c>
      <c r="B375" s="69">
        <v>1443107</v>
      </c>
    </row>
    <row r="376" spans="1:2" x14ac:dyDescent="0.3">
      <c r="A376" s="74">
        <v>6960000</v>
      </c>
      <c r="B376" s="68">
        <v>100573</v>
      </c>
    </row>
    <row r="377" spans="1:2" x14ac:dyDescent="0.3">
      <c r="A377" s="75">
        <v>19000000</v>
      </c>
      <c r="B377" s="69">
        <v>40094</v>
      </c>
    </row>
    <row r="378" spans="1:2" x14ac:dyDescent="0.3">
      <c r="A378" s="66">
        <v>283000</v>
      </c>
      <c r="B378" s="68">
        <v>196114</v>
      </c>
    </row>
    <row r="379" spans="1:2" x14ac:dyDescent="0.3">
      <c r="A379" s="67">
        <v>8230</v>
      </c>
      <c r="B379" s="69">
        <v>363827</v>
      </c>
    </row>
    <row r="380" spans="1:2" x14ac:dyDescent="0.3">
      <c r="A380" s="74">
        <v>10920000</v>
      </c>
      <c r="B380" s="68">
        <v>955608</v>
      </c>
    </row>
    <row r="381" spans="1:2" x14ac:dyDescent="0.3">
      <c r="A381" s="75">
        <v>3710000</v>
      </c>
      <c r="B381" s="69">
        <v>56402152</v>
      </c>
    </row>
    <row r="382" spans="1:2" x14ac:dyDescent="0.3">
      <c r="A382" s="66">
        <v>97100</v>
      </c>
      <c r="B382" s="68">
        <v>119454</v>
      </c>
    </row>
    <row r="383" spans="1:2" x14ac:dyDescent="0.3">
      <c r="A383" s="67">
        <v>28600</v>
      </c>
      <c r="B383" s="69">
        <v>3785006</v>
      </c>
    </row>
    <row r="384" spans="1:2" x14ac:dyDescent="0.3">
      <c r="A384" s="74">
        <v>10600000</v>
      </c>
      <c r="B384" s="68">
        <v>830065</v>
      </c>
    </row>
    <row r="385" spans="1:2" x14ac:dyDescent="0.3">
      <c r="A385" s="67">
        <v>403000</v>
      </c>
      <c r="B385" s="69">
        <v>39921</v>
      </c>
    </row>
    <row r="386" spans="1:2" x14ac:dyDescent="0.3">
      <c r="A386" s="66">
        <v>314000</v>
      </c>
      <c r="B386" s="68">
        <v>2153526</v>
      </c>
    </row>
    <row r="387" spans="1:2" x14ac:dyDescent="0.3">
      <c r="A387" s="75">
        <v>19700000</v>
      </c>
      <c r="B387" s="69">
        <v>20012287</v>
      </c>
    </row>
    <row r="388" spans="1:2" x14ac:dyDescent="0.3">
      <c r="A388" s="66">
        <v>68000</v>
      </c>
      <c r="B388" s="68">
        <v>463964</v>
      </c>
    </row>
    <row r="389" spans="1:2" x14ac:dyDescent="0.3">
      <c r="A389" s="75">
        <v>7260000</v>
      </c>
      <c r="B389" s="69">
        <v>31823079</v>
      </c>
    </row>
    <row r="390" spans="1:2" x14ac:dyDescent="0.3">
      <c r="A390" s="74">
        <v>564000</v>
      </c>
      <c r="B390" s="68">
        <v>4751794</v>
      </c>
    </row>
    <row r="391" spans="1:2" x14ac:dyDescent="0.3">
      <c r="A391" s="67">
        <v>1610000</v>
      </c>
      <c r="B391" s="69">
        <v>1484838</v>
      </c>
    </row>
    <row r="392" spans="1:2" x14ac:dyDescent="0.3">
      <c r="A392" s="66">
        <v>26600000</v>
      </c>
      <c r="B392" s="68">
        <v>5669216940</v>
      </c>
    </row>
    <row r="393" spans="1:2" x14ac:dyDescent="0.3">
      <c r="A393" s="75">
        <v>19000000</v>
      </c>
      <c r="B393" s="69">
        <v>78368</v>
      </c>
    </row>
    <row r="394" spans="1:2" x14ac:dyDescent="0.3">
      <c r="A394" s="66">
        <v>4500000</v>
      </c>
      <c r="B394" s="68">
        <v>389458</v>
      </c>
    </row>
    <row r="395" spans="1:2" x14ac:dyDescent="0.3">
      <c r="A395" s="67">
        <v>10700000</v>
      </c>
      <c r="B395" s="69">
        <v>175033</v>
      </c>
    </row>
    <row r="396" spans="1:2" x14ac:dyDescent="0.3">
      <c r="A396" s="74">
        <v>4600000</v>
      </c>
      <c r="B396" s="68">
        <v>23250</v>
      </c>
    </row>
    <row r="397" spans="1:2" x14ac:dyDescent="0.3">
      <c r="A397" s="75">
        <v>36300000</v>
      </c>
      <c r="B397" s="69">
        <v>9002909</v>
      </c>
    </row>
    <row r="398" spans="1:2" x14ac:dyDescent="0.3">
      <c r="A398" s="66">
        <v>260</v>
      </c>
      <c r="B398" s="68">
        <v>15773</v>
      </c>
    </row>
    <row r="399" spans="1:2" x14ac:dyDescent="0.3">
      <c r="A399" s="67">
        <v>155000</v>
      </c>
      <c r="B399" s="69">
        <v>10810736</v>
      </c>
    </row>
    <row r="400" spans="1:2" x14ac:dyDescent="0.3">
      <c r="A400" s="66">
        <v>11300</v>
      </c>
      <c r="B400" s="68">
        <v>57065</v>
      </c>
    </row>
    <row r="401" spans="1:2" x14ac:dyDescent="0.3">
      <c r="A401" s="67">
        <v>13100</v>
      </c>
      <c r="B401" s="69">
        <v>2904629</v>
      </c>
    </row>
    <row r="402" spans="1:2" x14ac:dyDescent="0.3">
      <c r="A402" s="66">
        <v>413000</v>
      </c>
      <c r="B402" s="68">
        <v>94186</v>
      </c>
    </row>
    <row r="403" spans="1:2" x14ac:dyDescent="0.3">
      <c r="A403" s="67">
        <v>113000</v>
      </c>
      <c r="B403" s="69">
        <v>345033</v>
      </c>
    </row>
    <row r="404" spans="1:2" x14ac:dyDescent="0.3">
      <c r="A404" s="66">
        <v>2430000</v>
      </c>
      <c r="B404" s="68">
        <v>1283084</v>
      </c>
    </row>
    <row r="405" spans="1:2" x14ac:dyDescent="0.3">
      <c r="A405" s="75">
        <v>154000</v>
      </c>
      <c r="B405" s="69">
        <v>816562</v>
      </c>
    </row>
    <row r="406" spans="1:2" x14ac:dyDescent="0.3">
      <c r="A406" s="66">
        <v>4220000</v>
      </c>
      <c r="B406" s="68">
        <v>1119370</v>
      </c>
    </row>
    <row r="407" spans="1:2" x14ac:dyDescent="0.3">
      <c r="A407" s="67">
        <v>14200000</v>
      </c>
      <c r="B407" s="69">
        <v>5164020</v>
      </c>
    </row>
    <row r="408" spans="1:2" x14ac:dyDescent="0.3">
      <c r="A408" s="74">
        <v>41500000</v>
      </c>
      <c r="B408" s="68">
        <v>117896</v>
      </c>
    </row>
    <row r="409" spans="1:2" x14ac:dyDescent="0.3">
      <c r="A409" s="67">
        <v>1290000</v>
      </c>
      <c r="B409" s="69">
        <v>191487</v>
      </c>
    </row>
    <row r="410" spans="1:2" x14ac:dyDescent="0.3">
      <c r="A410" s="66">
        <v>91600</v>
      </c>
      <c r="B410" s="68">
        <v>73635</v>
      </c>
    </row>
    <row r="411" spans="1:2" x14ac:dyDescent="0.3">
      <c r="A411" s="67">
        <v>9440000</v>
      </c>
      <c r="B411" s="69">
        <v>201595</v>
      </c>
    </row>
    <row r="412" spans="1:2" x14ac:dyDescent="0.3">
      <c r="A412" s="66">
        <v>4550000</v>
      </c>
      <c r="B412" s="68">
        <v>1901480</v>
      </c>
    </row>
    <row r="413" spans="1:2" x14ac:dyDescent="0.3">
      <c r="A413" s="67">
        <v>476000</v>
      </c>
      <c r="B413" s="69">
        <v>127181</v>
      </c>
    </row>
    <row r="414" spans="1:2" x14ac:dyDescent="0.3">
      <c r="A414" s="66">
        <v>421000</v>
      </c>
      <c r="B414" s="68">
        <v>182941</v>
      </c>
    </row>
    <row r="415" spans="1:2" x14ac:dyDescent="0.3">
      <c r="A415" s="75">
        <v>71800000</v>
      </c>
      <c r="B415" s="69">
        <v>71953112</v>
      </c>
    </row>
    <row r="416" spans="1:2" x14ac:dyDescent="0.3">
      <c r="A416" s="66">
        <v>6070000</v>
      </c>
      <c r="B416" s="68">
        <v>650679</v>
      </c>
    </row>
    <row r="417" spans="1:2" x14ac:dyDescent="0.3">
      <c r="A417" s="67">
        <v>15000000</v>
      </c>
      <c r="B417" s="69">
        <v>23520738</v>
      </c>
    </row>
    <row r="418" spans="1:2" x14ac:dyDescent="0.3">
      <c r="A418" s="74">
        <v>58500000</v>
      </c>
      <c r="B418" s="68">
        <v>20759983</v>
      </c>
    </row>
    <row r="419" spans="1:2" x14ac:dyDescent="0.3">
      <c r="A419" s="75">
        <v>89800000</v>
      </c>
      <c r="B419" s="69">
        <v>131008</v>
      </c>
    </row>
    <row r="420" spans="1:2" x14ac:dyDescent="0.3">
      <c r="A420" s="66">
        <v>3900000</v>
      </c>
      <c r="B420" s="68">
        <v>825370</v>
      </c>
    </row>
    <row r="421" spans="1:2" x14ac:dyDescent="0.3">
      <c r="A421" s="75">
        <v>58500000</v>
      </c>
      <c r="B421" s="69">
        <v>659492</v>
      </c>
    </row>
    <row r="422" spans="1:2" x14ac:dyDescent="0.3">
      <c r="A422" s="66">
        <v>14200000</v>
      </c>
      <c r="B422" s="68">
        <v>2947177</v>
      </c>
    </row>
    <row r="423" spans="1:2" x14ac:dyDescent="0.3">
      <c r="A423" s="67">
        <v>4500000</v>
      </c>
      <c r="B423" s="69">
        <v>1474169</v>
      </c>
    </row>
    <row r="424" spans="1:2" x14ac:dyDescent="0.3">
      <c r="A424" s="74">
        <v>22400000</v>
      </c>
      <c r="B424" s="68">
        <v>258373029</v>
      </c>
    </row>
    <row r="425" spans="1:2" x14ac:dyDescent="0.3">
      <c r="A425" s="75">
        <v>2670000</v>
      </c>
      <c r="B425" s="69">
        <v>1847283</v>
      </c>
    </row>
    <row r="426" spans="1:2" x14ac:dyDescent="0.3">
      <c r="A426" s="74">
        <v>4320000</v>
      </c>
      <c r="B426" s="68">
        <v>10187386</v>
      </c>
    </row>
    <row r="427" spans="1:2" x14ac:dyDescent="0.3">
      <c r="A427" s="75">
        <v>29200</v>
      </c>
      <c r="B427" s="69">
        <v>20403</v>
      </c>
    </row>
    <row r="428" spans="1:2" x14ac:dyDescent="0.3">
      <c r="A428" s="74">
        <v>1920000</v>
      </c>
      <c r="B428" s="68">
        <v>284581</v>
      </c>
    </row>
    <row r="429" spans="1:2" x14ac:dyDescent="0.3">
      <c r="A429" s="67">
        <v>5470000</v>
      </c>
      <c r="B429" s="69">
        <v>17901382</v>
      </c>
    </row>
    <row r="430" spans="1:2" x14ac:dyDescent="0.3">
      <c r="A430" s="66">
        <v>3530000</v>
      </c>
      <c r="B430" s="68">
        <v>2220057</v>
      </c>
    </row>
    <row r="431" spans="1:2" x14ac:dyDescent="0.3">
      <c r="A431" s="67">
        <v>52</v>
      </c>
      <c r="B431" s="69">
        <v>138</v>
      </c>
    </row>
    <row r="432" spans="1:2" x14ac:dyDescent="0.3">
      <c r="A432" s="66">
        <v>14200</v>
      </c>
      <c r="B432" s="68">
        <v>14023</v>
      </c>
    </row>
    <row r="433" spans="1:2" x14ac:dyDescent="0.3">
      <c r="A433" s="67">
        <v>662000</v>
      </c>
      <c r="B433" s="69">
        <v>94381</v>
      </c>
    </row>
    <row r="434" spans="1:2" x14ac:dyDescent="0.3">
      <c r="A434" s="66">
        <v>2050000</v>
      </c>
      <c r="B434" s="68">
        <v>1189726</v>
      </c>
    </row>
    <row r="435" spans="1:2" x14ac:dyDescent="0.3">
      <c r="A435" s="75">
        <v>12300</v>
      </c>
      <c r="B435" s="69">
        <v>9509</v>
      </c>
    </row>
    <row r="436" spans="1:2" x14ac:dyDescent="0.3">
      <c r="A436" s="74">
        <v>564000</v>
      </c>
      <c r="B436" s="68">
        <v>424342</v>
      </c>
    </row>
    <row r="437" spans="1:2" x14ac:dyDescent="0.3">
      <c r="A437" s="75">
        <v>158000</v>
      </c>
      <c r="B437" s="69">
        <v>96417</v>
      </c>
    </row>
    <row r="438" spans="1:2" x14ac:dyDescent="0.3">
      <c r="A438" s="74">
        <v>158000</v>
      </c>
      <c r="B438" s="68">
        <v>151757</v>
      </c>
    </row>
    <row r="439" spans="1:2" x14ac:dyDescent="0.3">
      <c r="A439" s="75">
        <v>14300000</v>
      </c>
      <c r="B439" s="69">
        <v>2493300</v>
      </c>
    </row>
    <row r="440" spans="1:2" x14ac:dyDescent="0.3">
      <c r="A440" s="66">
        <v>108000</v>
      </c>
      <c r="B440" s="68">
        <v>24876</v>
      </c>
    </row>
    <row r="441" spans="1:2" x14ac:dyDescent="0.3">
      <c r="A441" s="75">
        <v>2470000</v>
      </c>
      <c r="B441" s="69">
        <v>26086579</v>
      </c>
    </row>
    <row r="442" spans="1:2" x14ac:dyDescent="0.3">
      <c r="A442" s="74">
        <v>27200000</v>
      </c>
      <c r="B442" s="68">
        <v>18225996</v>
      </c>
    </row>
    <row r="443" spans="1:2" x14ac:dyDescent="0.3">
      <c r="A443" s="67">
        <v>57900</v>
      </c>
      <c r="B443" s="69">
        <v>38121</v>
      </c>
    </row>
    <row r="444" spans="1:2" x14ac:dyDescent="0.3">
      <c r="A444" s="66">
        <v>551000</v>
      </c>
      <c r="B444" s="68">
        <v>5241681</v>
      </c>
    </row>
    <row r="445" spans="1:2" x14ac:dyDescent="0.3">
      <c r="A445" s="67">
        <v>4500000</v>
      </c>
      <c r="B445" s="69">
        <v>2286438</v>
      </c>
    </row>
    <row r="446" spans="1:2" x14ac:dyDescent="0.3">
      <c r="A446" s="66">
        <v>3930000</v>
      </c>
      <c r="B446" s="68">
        <v>397135</v>
      </c>
    </row>
    <row r="447" spans="1:2" x14ac:dyDescent="0.3">
      <c r="A447" s="67">
        <v>256000</v>
      </c>
      <c r="B447" s="69">
        <v>4598941</v>
      </c>
    </row>
    <row r="448" spans="1:2" x14ac:dyDescent="0.3">
      <c r="A448" s="74">
        <v>584000</v>
      </c>
      <c r="B448" s="68">
        <v>5393875</v>
      </c>
    </row>
    <row r="449" spans="1:2" x14ac:dyDescent="0.3">
      <c r="A449" s="67">
        <v>108000</v>
      </c>
      <c r="B449" s="69">
        <v>55801</v>
      </c>
    </row>
    <row r="450" spans="1:2" x14ac:dyDescent="0.3">
      <c r="A450" s="66">
        <v>295000</v>
      </c>
      <c r="B450" s="68">
        <v>950021</v>
      </c>
    </row>
    <row r="451" spans="1:2" x14ac:dyDescent="0.3">
      <c r="A451" s="67">
        <v>1190000</v>
      </c>
      <c r="B451" s="69">
        <v>279798</v>
      </c>
    </row>
    <row r="452" spans="1:2" x14ac:dyDescent="0.3">
      <c r="A452" s="74">
        <v>999000</v>
      </c>
      <c r="B452" s="68">
        <v>17093</v>
      </c>
    </row>
    <row r="453" spans="1:2" x14ac:dyDescent="0.3">
      <c r="A453" s="75">
        <v>29200</v>
      </c>
      <c r="B453" s="69">
        <v>65067</v>
      </c>
    </row>
    <row r="454" spans="1:2" x14ac:dyDescent="0.3">
      <c r="A454" s="66">
        <v>3310000</v>
      </c>
      <c r="B454" s="68">
        <v>306425</v>
      </c>
    </row>
    <row r="455" spans="1:2" x14ac:dyDescent="0.3">
      <c r="A455" s="67">
        <v>2200000</v>
      </c>
      <c r="B455" s="69">
        <v>858177</v>
      </c>
    </row>
    <row r="456" spans="1:2" x14ac:dyDescent="0.3">
      <c r="A456" s="74">
        <v>19000000</v>
      </c>
      <c r="B456" s="68">
        <v>23605367</v>
      </c>
    </row>
    <row r="457" spans="1:2" x14ac:dyDescent="0.3">
      <c r="A457" s="67">
        <v>109000</v>
      </c>
      <c r="B457" s="69">
        <v>255716</v>
      </c>
    </row>
    <row r="458" spans="1:2" x14ac:dyDescent="0.3">
      <c r="A458" s="66">
        <v>403000</v>
      </c>
      <c r="B458" s="68">
        <v>70392</v>
      </c>
    </row>
    <row r="459" spans="1:2" x14ac:dyDescent="0.3">
      <c r="A459" s="67">
        <v>4220000</v>
      </c>
      <c r="B459" s="69">
        <v>760981</v>
      </c>
    </row>
    <row r="460" spans="1:2" x14ac:dyDescent="0.3">
      <c r="A460" s="66">
        <v>624000</v>
      </c>
      <c r="B460" s="68">
        <v>731</v>
      </c>
    </row>
    <row r="461" spans="1:2" x14ac:dyDescent="0.3">
      <c r="A461" s="75">
        <v>4320000</v>
      </c>
      <c r="B461" s="69">
        <v>501404</v>
      </c>
    </row>
    <row r="462" spans="1:2" x14ac:dyDescent="0.3">
      <c r="A462" s="74">
        <v>158000</v>
      </c>
      <c r="B462" s="68">
        <v>1807866</v>
      </c>
    </row>
    <row r="463" spans="1:2" x14ac:dyDescent="0.3">
      <c r="A463" s="75">
        <v>31200000</v>
      </c>
      <c r="B463" s="69">
        <v>18858648</v>
      </c>
    </row>
    <row r="464" spans="1:2" x14ac:dyDescent="0.3">
      <c r="A464" s="74">
        <v>58900000</v>
      </c>
      <c r="B464" s="68">
        <v>111968041</v>
      </c>
    </row>
    <row r="465" spans="1:2" x14ac:dyDescent="0.3">
      <c r="A465" s="67">
        <v>1200000</v>
      </c>
      <c r="B465" s="69">
        <v>27888</v>
      </c>
    </row>
    <row r="466" spans="1:2" x14ac:dyDescent="0.3">
      <c r="A466" s="66">
        <v>5150000</v>
      </c>
      <c r="B466" s="68">
        <v>14687350</v>
      </c>
    </row>
    <row r="467" spans="1:2" x14ac:dyDescent="0.3">
      <c r="A467" s="67">
        <v>4500000</v>
      </c>
      <c r="B467" s="69">
        <v>591728</v>
      </c>
    </row>
    <row r="468" spans="1:2" x14ac:dyDescent="0.3">
      <c r="A468" s="74">
        <v>22400000</v>
      </c>
      <c r="B468" s="68">
        <v>88877</v>
      </c>
    </row>
    <row r="469" spans="1:2" x14ac:dyDescent="0.3">
      <c r="A469" s="67">
        <v>116000</v>
      </c>
      <c r="B469" s="69">
        <v>47891</v>
      </c>
    </row>
    <row r="470" spans="1:2" x14ac:dyDescent="0.3">
      <c r="A470" s="74">
        <v>39700000</v>
      </c>
      <c r="B470" s="68">
        <v>308966997</v>
      </c>
    </row>
    <row r="471" spans="1:2" x14ac:dyDescent="0.3">
      <c r="A471" s="67">
        <v>3530000</v>
      </c>
      <c r="B471" s="69">
        <v>5591109</v>
      </c>
    </row>
    <row r="472" spans="1:2" x14ac:dyDescent="0.3">
      <c r="A472" s="74">
        <v>6750000</v>
      </c>
      <c r="B472" s="68">
        <v>7074577</v>
      </c>
    </row>
    <row r="473" spans="1:2" x14ac:dyDescent="0.3">
      <c r="A473" s="75">
        <v>24000000</v>
      </c>
      <c r="B473" s="69">
        <v>61291270</v>
      </c>
    </row>
    <row r="474" spans="1:2" x14ac:dyDescent="0.3">
      <c r="A474" s="74">
        <v>42300000</v>
      </c>
      <c r="B474" s="68">
        <v>148118279</v>
      </c>
    </row>
    <row r="475" spans="1:2" x14ac:dyDescent="0.3">
      <c r="A475" s="75">
        <v>2550000</v>
      </c>
      <c r="B475" s="69">
        <v>15927119</v>
      </c>
    </row>
    <row r="476" spans="1:2" x14ac:dyDescent="0.3">
      <c r="A476" s="66">
        <v>140000</v>
      </c>
      <c r="B476" s="68">
        <v>56326</v>
      </c>
    </row>
    <row r="477" spans="1:2" x14ac:dyDescent="0.3">
      <c r="A477" s="67">
        <v>161000</v>
      </c>
      <c r="B477" s="69">
        <v>281342</v>
      </c>
    </row>
    <row r="478" spans="1:2" x14ac:dyDescent="0.3">
      <c r="A478" s="66">
        <v>553000</v>
      </c>
      <c r="B478" s="68">
        <v>348406</v>
      </c>
    </row>
    <row r="479" spans="1:2" x14ac:dyDescent="0.3">
      <c r="A479" s="75">
        <v>14400000</v>
      </c>
      <c r="B479" s="69">
        <v>42799226</v>
      </c>
    </row>
    <row r="480" spans="1:2" x14ac:dyDescent="0.3">
      <c r="A480" s="74">
        <v>769000</v>
      </c>
      <c r="B480" s="68">
        <v>10909</v>
      </c>
    </row>
    <row r="481" spans="1:2" x14ac:dyDescent="0.3">
      <c r="A481" s="67">
        <v>91700</v>
      </c>
      <c r="B481" s="69">
        <v>30211</v>
      </c>
    </row>
    <row r="482" spans="1:2" x14ac:dyDescent="0.3">
      <c r="A482" s="74">
        <v>13600000</v>
      </c>
      <c r="B482" s="68">
        <v>135240</v>
      </c>
    </row>
    <row r="483" spans="1:2" x14ac:dyDescent="0.3">
      <c r="A483" s="67">
        <v>180000</v>
      </c>
      <c r="B483" s="69">
        <v>306367</v>
      </c>
    </row>
    <row r="484" spans="1:2" x14ac:dyDescent="0.3">
      <c r="A484" s="74">
        <v>141000</v>
      </c>
      <c r="B484" s="68">
        <v>31397985</v>
      </c>
    </row>
    <row r="485" spans="1:2" x14ac:dyDescent="0.3">
      <c r="A485" s="75">
        <v>28700000</v>
      </c>
      <c r="B485" s="69">
        <v>54409047</v>
      </c>
    </row>
    <row r="486" spans="1:2" x14ac:dyDescent="0.3">
      <c r="A486" s="66">
        <v>45600</v>
      </c>
      <c r="B486" s="68">
        <v>31145</v>
      </c>
    </row>
    <row r="487" spans="1:2" x14ac:dyDescent="0.3">
      <c r="A487" s="75">
        <v>5890000</v>
      </c>
      <c r="B487" s="69">
        <v>227993801</v>
      </c>
    </row>
    <row r="488" spans="1:2" x14ac:dyDescent="0.3">
      <c r="A488" s="66">
        <v>229000</v>
      </c>
      <c r="B488" s="68">
        <v>3364485</v>
      </c>
    </row>
    <row r="489" spans="1:2" x14ac:dyDescent="0.3">
      <c r="A489" s="75">
        <v>7610000</v>
      </c>
      <c r="B489" s="69">
        <v>13250267</v>
      </c>
    </row>
    <row r="490" spans="1:2" x14ac:dyDescent="0.3">
      <c r="A490" s="66">
        <v>52600</v>
      </c>
      <c r="B490" s="68">
        <v>194389</v>
      </c>
    </row>
    <row r="491" spans="1:2" x14ac:dyDescent="0.3">
      <c r="A491" s="67">
        <v>3440000</v>
      </c>
      <c r="B491" s="69">
        <v>54166770</v>
      </c>
    </row>
    <row r="492" spans="1:2" x14ac:dyDescent="0.3">
      <c r="A492" s="66">
        <v>25600000</v>
      </c>
      <c r="B492" s="68">
        <v>65076032</v>
      </c>
    </row>
    <row r="493" spans="1:2" x14ac:dyDescent="0.3">
      <c r="A493" s="67">
        <v>17700000</v>
      </c>
      <c r="B493" s="69">
        <v>408293</v>
      </c>
    </row>
    <row r="494" spans="1:2" x14ac:dyDescent="0.3">
      <c r="A494" s="74">
        <v>29200</v>
      </c>
      <c r="B494" s="68">
        <v>518684</v>
      </c>
    </row>
    <row r="495" spans="1:2" x14ac:dyDescent="0.3">
      <c r="A495" s="75">
        <v>14400000</v>
      </c>
      <c r="B495" s="69">
        <v>71613</v>
      </c>
    </row>
    <row r="496" spans="1:2" x14ac:dyDescent="0.3">
      <c r="A496" s="74">
        <v>7190000</v>
      </c>
      <c r="B496" s="68">
        <v>8060281</v>
      </c>
    </row>
    <row r="497" spans="1:2" x14ac:dyDescent="0.3">
      <c r="A497" s="67">
        <v>759000</v>
      </c>
      <c r="B497" s="69">
        <v>1904728</v>
      </c>
    </row>
    <row r="498" spans="1:2" x14ac:dyDescent="0.3">
      <c r="A498" s="74">
        <v>19700000</v>
      </c>
      <c r="B498" s="68">
        <v>519961</v>
      </c>
    </row>
    <row r="499" spans="1:2" x14ac:dyDescent="0.3">
      <c r="A499" s="75">
        <v>456000</v>
      </c>
      <c r="B499" s="69">
        <v>1565946</v>
      </c>
    </row>
    <row r="500" spans="1:2" x14ac:dyDescent="0.3">
      <c r="A500" s="74">
        <v>141000</v>
      </c>
      <c r="B500" s="68">
        <v>990</v>
      </c>
    </row>
    <row r="501" spans="1:2" x14ac:dyDescent="0.3">
      <c r="A501" s="75">
        <v>7610000</v>
      </c>
      <c r="B501" s="69">
        <v>6865181</v>
      </c>
    </row>
    <row r="502" spans="1:2" x14ac:dyDescent="0.3">
      <c r="A502" s="66">
        <v>2580</v>
      </c>
      <c r="B502" s="68">
        <v>327981</v>
      </c>
    </row>
    <row r="503" spans="1:2" x14ac:dyDescent="0.3">
      <c r="A503" s="75">
        <v>456000</v>
      </c>
      <c r="B503" s="69">
        <v>2380409</v>
      </c>
    </row>
    <row r="504" spans="1:2" x14ac:dyDescent="0.3">
      <c r="A504" s="74">
        <v>31300000</v>
      </c>
      <c r="B504" s="68">
        <v>399322098</v>
      </c>
    </row>
    <row r="505" spans="1:2" x14ac:dyDescent="0.3">
      <c r="A505" s="75">
        <v>6120000</v>
      </c>
      <c r="B505" s="69">
        <v>549826030</v>
      </c>
    </row>
    <row r="506" spans="1:2" x14ac:dyDescent="0.3">
      <c r="A506" s="74">
        <v>39900000</v>
      </c>
      <c r="B506" s="68">
        <v>437563</v>
      </c>
    </row>
    <row r="507" spans="1:2" x14ac:dyDescent="0.3">
      <c r="A507" s="75">
        <v>20400000</v>
      </c>
      <c r="B507" s="69">
        <v>171714</v>
      </c>
    </row>
    <row r="508" spans="1:2" x14ac:dyDescent="0.3">
      <c r="A508" s="74">
        <v>305200000</v>
      </c>
      <c r="B508" s="68">
        <v>1836375</v>
      </c>
    </row>
    <row r="509" spans="1:2" x14ac:dyDescent="0.3">
      <c r="A509" s="75">
        <v>167000</v>
      </c>
      <c r="B509" s="69">
        <v>12905189</v>
      </c>
    </row>
    <row r="510" spans="1:2" x14ac:dyDescent="0.3">
      <c r="A510" s="66">
        <v>211000</v>
      </c>
      <c r="B510" s="68">
        <v>19897294</v>
      </c>
    </row>
    <row r="511" spans="1:2" x14ac:dyDescent="0.3">
      <c r="A511" s="67">
        <v>64</v>
      </c>
      <c r="B511" s="69">
        <v>333</v>
      </c>
    </row>
    <row r="512" spans="1:2" x14ac:dyDescent="0.3">
      <c r="A512" s="74">
        <v>68700000</v>
      </c>
      <c r="B512" s="68">
        <v>86971</v>
      </c>
    </row>
    <row r="513" spans="1:2" x14ac:dyDescent="0.3">
      <c r="A513" s="67">
        <v>279000</v>
      </c>
      <c r="B513" s="69">
        <v>117297</v>
      </c>
    </row>
    <row r="514" spans="1:2" x14ac:dyDescent="0.3">
      <c r="A514" s="74">
        <v>24000</v>
      </c>
      <c r="B514" s="68">
        <v>712559</v>
      </c>
    </row>
    <row r="515" spans="1:2" x14ac:dyDescent="0.3">
      <c r="A515" s="75">
        <v>41500000</v>
      </c>
      <c r="B515" s="69">
        <v>1338713</v>
      </c>
    </row>
    <row r="516" spans="1:2" x14ac:dyDescent="0.3">
      <c r="A516" s="74">
        <v>14000</v>
      </c>
      <c r="B516" s="68">
        <v>464983</v>
      </c>
    </row>
    <row r="517" spans="1:2" x14ac:dyDescent="0.3">
      <c r="A517" s="67">
        <v>147000</v>
      </c>
      <c r="B517" s="69">
        <v>96706</v>
      </c>
    </row>
    <row r="518" spans="1:2" x14ac:dyDescent="0.3">
      <c r="A518" s="74">
        <v>39900000</v>
      </c>
      <c r="B518" s="68">
        <v>263557</v>
      </c>
    </row>
    <row r="519" spans="1:2" x14ac:dyDescent="0.3">
      <c r="A519" s="67">
        <v>3140000</v>
      </c>
      <c r="B519" s="69">
        <v>424783</v>
      </c>
    </row>
    <row r="520" spans="1:2" x14ac:dyDescent="0.3">
      <c r="A520" s="66">
        <v>326000</v>
      </c>
      <c r="B520" s="68">
        <v>71068</v>
      </c>
    </row>
    <row r="521" spans="1:2" x14ac:dyDescent="0.3">
      <c r="A521" s="67">
        <v>36800000</v>
      </c>
      <c r="B521" s="69">
        <v>66320871</v>
      </c>
    </row>
    <row r="522" spans="1:2" x14ac:dyDescent="0.3">
      <c r="A522" s="74">
        <v>3880000</v>
      </c>
      <c r="B522" s="68">
        <v>3428407</v>
      </c>
    </row>
    <row r="523" spans="1:2" x14ac:dyDescent="0.3">
      <c r="A523" s="75">
        <v>3540000</v>
      </c>
      <c r="B523" s="69">
        <v>10342898</v>
      </c>
    </row>
    <row r="524" spans="1:2" x14ac:dyDescent="0.3">
      <c r="A524" s="66">
        <v>1140000</v>
      </c>
      <c r="B524" s="68">
        <v>1403</v>
      </c>
    </row>
    <row r="525" spans="1:2" x14ac:dyDescent="0.3">
      <c r="A525" s="67">
        <v>1640000</v>
      </c>
      <c r="B525" s="69">
        <v>261497</v>
      </c>
    </row>
    <row r="526" spans="1:2" x14ac:dyDescent="0.3">
      <c r="A526" s="74">
        <v>101000000</v>
      </c>
      <c r="B526" s="68">
        <v>294888050</v>
      </c>
    </row>
    <row r="527" spans="1:2" x14ac:dyDescent="0.3">
      <c r="A527" s="75">
        <v>140000</v>
      </c>
      <c r="B527" s="69">
        <v>800048</v>
      </c>
    </row>
    <row r="528" spans="1:2" x14ac:dyDescent="0.3">
      <c r="A528" s="66">
        <v>688000</v>
      </c>
      <c r="B528" s="68">
        <v>4290380</v>
      </c>
    </row>
    <row r="529" spans="1:2" x14ac:dyDescent="0.3">
      <c r="A529" s="67">
        <v>1530000</v>
      </c>
      <c r="B529" s="69">
        <v>1407574</v>
      </c>
    </row>
    <row r="530" spans="1:2" x14ac:dyDescent="0.3">
      <c r="A530" s="74">
        <v>141</v>
      </c>
      <c r="B530" s="68">
        <v>1747</v>
      </c>
    </row>
    <row r="531" spans="1:2" x14ac:dyDescent="0.3">
      <c r="A531" s="75">
        <v>1100000</v>
      </c>
      <c r="B531" s="69">
        <v>1186526</v>
      </c>
    </row>
    <row r="532" spans="1:2" x14ac:dyDescent="0.3">
      <c r="A532" s="66">
        <v>9070000</v>
      </c>
      <c r="B532" s="68">
        <v>915277</v>
      </c>
    </row>
    <row r="533" spans="1:2" x14ac:dyDescent="0.3">
      <c r="A533" s="75">
        <v>269000</v>
      </c>
      <c r="B533" s="69">
        <v>1157031</v>
      </c>
    </row>
    <row r="534" spans="1:2" x14ac:dyDescent="0.3">
      <c r="A534" s="74">
        <v>655000</v>
      </c>
      <c r="B534" s="68">
        <v>230176</v>
      </c>
    </row>
    <row r="535" spans="1:2" x14ac:dyDescent="0.3">
      <c r="A535" s="67">
        <v>262000</v>
      </c>
      <c r="B535" s="69">
        <v>47121</v>
      </c>
    </row>
    <row r="536" spans="1:2" x14ac:dyDescent="0.3">
      <c r="A536" s="74">
        <v>40000</v>
      </c>
      <c r="B536" s="66">
        <v>295952</v>
      </c>
    </row>
    <row r="537" spans="1:2" x14ac:dyDescent="0.3">
      <c r="A537" s="75">
        <v>163000</v>
      </c>
      <c r="B537" s="69">
        <v>5585</v>
      </c>
    </row>
    <row r="538" spans="1:2" x14ac:dyDescent="0.3">
      <c r="A538" s="74">
        <v>498000</v>
      </c>
      <c r="B538" s="68">
        <v>34637256</v>
      </c>
    </row>
    <row r="539" spans="1:2" x14ac:dyDescent="0.3">
      <c r="A539" s="75">
        <v>2810000</v>
      </c>
      <c r="B539" s="69">
        <v>1292701</v>
      </c>
    </row>
    <row r="540" spans="1:2" x14ac:dyDescent="0.3">
      <c r="A540" s="66">
        <v>1680000</v>
      </c>
      <c r="B540" s="68">
        <v>255907</v>
      </c>
    </row>
    <row r="541" spans="1:2" x14ac:dyDescent="0.3">
      <c r="A541" s="67">
        <v>792000</v>
      </c>
      <c r="B541" s="69">
        <v>117097</v>
      </c>
    </row>
    <row r="542" spans="1:2" x14ac:dyDescent="0.3">
      <c r="A542" s="74">
        <v>741000</v>
      </c>
      <c r="B542" s="68">
        <v>9631561</v>
      </c>
    </row>
    <row r="543" spans="1:2" x14ac:dyDescent="0.3">
      <c r="A543" s="75">
        <v>254000</v>
      </c>
      <c r="B543" s="69">
        <v>46174</v>
      </c>
    </row>
    <row r="544" spans="1:2" x14ac:dyDescent="0.3">
      <c r="A544" s="74">
        <v>1380000</v>
      </c>
      <c r="B544" s="68">
        <v>38035015</v>
      </c>
    </row>
    <row r="545" spans="1:2" x14ac:dyDescent="0.3">
      <c r="A545" s="67">
        <v>202000</v>
      </c>
      <c r="B545" s="69">
        <v>9212498</v>
      </c>
    </row>
    <row r="546" spans="1:2" x14ac:dyDescent="0.3">
      <c r="A546" s="66">
        <v>19300000</v>
      </c>
      <c r="B546" s="68">
        <v>29060033</v>
      </c>
    </row>
    <row r="547" spans="1:2" x14ac:dyDescent="0.3">
      <c r="A547" s="75">
        <v>324</v>
      </c>
      <c r="B547" s="69">
        <v>23</v>
      </c>
    </row>
    <row r="548" spans="1:2" x14ac:dyDescent="0.3">
      <c r="A548" s="74">
        <v>2270000</v>
      </c>
      <c r="B548" s="68">
        <v>1090669</v>
      </c>
    </row>
    <row r="549" spans="1:2" x14ac:dyDescent="0.3">
      <c r="A549" s="75">
        <v>9240000</v>
      </c>
      <c r="B549" s="69">
        <v>25797350</v>
      </c>
    </row>
    <row r="550" spans="1:2" x14ac:dyDescent="0.3">
      <c r="A550" s="74">
        <v>2270000</v>
      </c>
      <c r="B550" s="68">
        <v>2858264</v>
      </c>
    </row>
    <row r="551" spans="1:2" x14ac:dyDescent="0.3">
      <c r="A551" s="75">
        <v>249000</v>
      </c>
      <c r="B551" s="69">
        <v>803748</v>
      </c>
    </row>
    <row r="552" spans="1:2" x14ac:dyDescent="0.3">
      <c r="A552" s="74">
        <v>18200000</v>
      </c>
      <c r="B552" s="68">
        <v>4450290</v>
      </c>
    </row>
    <row r="553" spans="1:2" x14ac:dyDescent="0.3">
      <c r="A553" s="67">
        <v>5850000</v>
      </c>
      <c r="B553" s="69">
        <v>2959747</v>
      </c>
    </row>
    <row r="554" spans="1:2" x14ac:dyDescent="0.3">
      <c r="A554" s="66">
        <v>1220000</v>
      </c>
      <c r="B554" s="68">
        <v>207799</v>
      </c>
    </row>
    <row r="555" spans="1:2" x14ac:dyDescent="0.3">
      <c r="A555" s="67">
        <v>19100000</v>
      </c>
      <c r="B555" s="69">
        <v>1141029</v>
      </c>
    </row>
    <row r="556" spans="1:2" x14ac:dyDescent="0.3">
      <c r="A556" s="74">
        <v>4510000</v>
      </c>
      <c r="B556" s="68">
        <v>853065</v>
      </c>
    </row>
    <row r="557" spans="1:2" x14ac:dyDescent="0.3">
      <c r="A557" s="67">
        <v>3880000</v>
      </c>
      <c r="B557" s="69">
        <v>2572581</v>
      </c>
    </row>
    <row r="558" spans="1:2" x14ac:dyDescent="0.3">
      <c r="A558" s="74">
        <v>5100000</v>
      </c>
      <c r="B558" s="68">
        <v>16533651</v>
      </c>
    </row>
    <row r="559" spans="1:2" x14ac:dyDescent="0.3">
      <c r="A559" s="67">
        <v>69800</v>
      </c>
      <c r="B559" s="69">
        <v>101282</v>
      </c>
    </row>
    <row r="560" spans="1:2" x14ac:dyDescent="0.3">
      <c r="A560" s="74">
        <v>2250000</v>
      </c>
      <c r="B560" s="68">
        <v>717923</v>
      </c>
    </row>
    <row r="561" spans="1:2" x14ac:dyDescent="0.3">
      <c r="A561" s="75">
        <v>2250000</v>
      </c>
      <c r="B561" s="69">
        <v>2287635</v>
      </c>
    </row>
    <row r="562" spans="1:2" x14ac:dyDescent="0.3">
      <c r="A562" s="74">
        <v>4400000</v>
      </c>
      <c r="B562" s="68">
        <v>638360</v>
      </c>
    </row>
    <row r="563" spans="1:2" x14ac:dyDescent="0.3">
      <c r="A563" s="75">
        <v>4330000</v>
      </c>
      <c r="B563" s="69">
        <v>12969755</v>
      </c>
    </row>
    <row r="564" spans="1:2" x14ac:dyDescent="0.3">
      <c r="A564" s="66">
        <v>250000</v>
      </c>
      <c r="B564" s="68">
        <v>100323</v>
      </c>
    </row>
    <row r="565" spans="1:2" x14ac:dyDescent="0.3">
      <c r="A565" s="67">
        <v>1580000</v>
      </c>
      <c r="B565" s="69">
        <v>5715307</v>
      </c>
    </row>
    <row r="566" spans="1:2" x14ac:dyDescent="0.3">
      <c r="A566" s="74">
        <v>4550000</v>
      </c>
      <c r="B566" s="68">
        <v>17904937</v>
      </c>
    </row>
    <row r="567" spans="1:2" x14ac:dyDescent="0.3">
      <c r="A567" s="67">
        <v>749000</v>
      </c>
      <c r="B567" s="69">
        <v>321647</v>
      </c>
    </row>
    <row r="568" spans="1:2" x14ac:dyDescent="0.3">
      <c r="A568" s="74">
        <v>1200000</v>
      </c>
      <c r="B568" s="68">
        <v>11281627</v>
      </c>
    </row>
    <row r="569" spans="1:2" x14ac:dyDescent="0.3">
      <c r="A569" s="75">
        <v>246000</v>
      </c>
      <c r="B569" s="69">
        <v>9661580</v>
      </c>
    </row>
    <row r="570" spans="1:2" x14ac:dyDescent="0.3">
      <c r="A570" s="66">
        <v>187000</v>
      </c>
      <c r="B570" s="68">
        <v>526196</v>
      </c>
    </row>
    <row r="571" spans="1:2" x14ac:dyDescent="0.3">
      <c r="A571" s="75">
        <v>2250000</v>
      </c>
      <c r="B571" s="69">
        <v>3689493</v>
      </c>
    </row>
    <row r="572" spans="1:2" x14ac:dyDescent="0.3">
      <c r="A572" s="74">
        <v>437000</v>
      </c>
      <c r="B572" s="68">
        <v>65043</v>
      </c>
    </row>
    <row r="573" spans="1:2" x14ac:dyDescent="0.3">
      <c r="A573" s="67">
        <v>413000</v>
      </c>
      <c r="B573" s="69">
        <v>53415</v>
      </c>
    </row>
    <row r="574" spans="1:2" x14ac:dyDescent="0.3">
      <c r="A574" s="74">
        <v>5860000</v>
      </c>
      <c r="B574" s="68">
        <v>83084</v>
      </c>
    </row>
    <row r="575" spans="1:2" x14ac:dyDescent="0.3">
      <c r="A575" s="75">
        <v>7690000</v>
      </c>
      <c r="B575" s="69">
        <v>18133727</v>
      </c>
    </row>
    <row r="576" spans="1:2" x14ac:dyDescent="0.3">
      <c r="A576" s="74">
        <v>40300000</v>
      </c>
      <c r="B576" s="68">
        <v>4667426</v>
      </c>
    </row>
    <row r="577" spans="1:2" x14ac:dyDescent="0.3">
      <c r="A577" s="75">
        <v>42400</v>
      </c>
      <c r="B577" s="69">
        <v>1038332</v>
      </c>
    </row>
    <row r="578" spans="1:2" x14ac:dyDescent="0.3">
      <c r="A578" s="74">
        <v>4400000</v>
      </c>
      <c r="B578" s="68">
        <v>339221</v>
      </c>
    </row>
    <row r="579" spans="1:2" x14ac:dyDescent="0.3">
      <c r="A579" s="67">
        <v>2610000</v>
      </c>
      <c r="B579" s="69">
        <v>11509</v>
      </c>
    </row>
    <row r="580" spans="1:2" x14ac:dyDescent="0.3">
      <c r="A580" s="66">
        <v>237000</v>
      </c>
      <c r="B580" s="68">
        <v>166019</v>
      </c>
    </row>
    <row r="581" spans="1:2" x14ac:dyDescent="0.3">
      <c r="A581" s="75">
        <v>4290000</v>
      </c>
      <c r="B581" s="69">
        <v>9440437</v>
      </c>
    </row>
    <row r="582" spans="1:2" x14ac:dyDescent="0.3">
      <c r="A582" s="74">
        <v>28900000</v>
      </c>
      <c r="B582" s="68">
        <v>2309754298</v>
      </c>
    </row>
    <row r="583" spans="1:2" x14ac:dyDescent="0.3">
      <c r="A583" s="75">
        <v>11000000</v>
      </c>
      <c r="B583" s="69">
        <v>491455</v>
      </c>
    </row>
    <row r="584" spans="1:2" x14ac:dyDescent="0.3">
      <c r="A584" s="74">
        <v>4360000</v>
      </c>
      <c r="B584" s="68">
        <v>119278111</v>
      </c>
    </row>
    <row r="585" spans="1:2" x14ac:dyDescent="0.3">
      <c r="A585" s="67">
        <v>1610000</v>
      </c>
      <c r="B585" s="69">
        <v>131122</v>
      </c>
    </row>
    <row r="586" spans="1:2" x14ac:dyDescent="0.3">
      <c r="A586" s="74">
        <v>2250000</v>
      </c>
      <c r="B586" s="68">
        <v>1300171</v>
      </c>
    </row>
    <row r="587" spans="1:2" x14ac:dyDescent="0.3">
      <c r="A587" s="75">
        <v>693000</v>
      </c>
      <c r="B587" s="69">
        <v>1619864</v>
      </c>
    </row>
    <row r="588" spans="1:2" x14ac:dyDescent="0.3">
      <c r="A588" s="74">
        <v>341000</v>
      </c>
      <c r="B588" s="68">
        <v>2831982</v>
      </c>
    </row>
    <row r="589" spans="1:2" x14ac:dyDescent="0.3">
      <c r="A589" s="75">
        <v>743000</v>
      </c>
      <c r="B589" s="69">
        <v>610050</v>
      </c>
    </row>
    <row r="590" spans="1:2" x14ac:dyDescent="0.3">
      <c r="A590" s="74">
        <v>969000</v>
      </c>
      <c r="B590" s="68">
        <v>25666162</v>
      </c>
    </row>
    <row r="591" spans="1:2" x14ac:dyDescent="0.3">
      <c r="A591" s="75">
        <v>1950000</v>
      </c>
      <c r="B591" s="69">
        <v>9189228</v>
      </c>
    </row>
    <row r="592" spans="1:2" x14ac:dyDescent="0.3">
      <c r="A592" s="66">
        <v>8490000</v>
      </c>
      <c r="B592" s="68">
        <v>1807795</v>
      </c>
    </row>
    <row r="593" spans="1:2" x14ac:dyDescent="0.3">
      <c r="A593" s="67">
        <v>2270000</v>
      </c>
      <c r="B593" s="69">
        <v>1024389</v>
      </c>
    </row>
    <row r="594" spans="1:2" x14ac:dyDescent="0.3">
      <c r="A594" s="74">
        <v>11300000</v>
      </c>
      <c r="B594" s="68">
        <v>22285719</v>
      </c>
    </row>
    <row r="595" spans="1:2" x14ac:dyDescent="0.3">
      <c r="A595" s="67">
        <v>618000</v>
      </c>
      <c r="B595" s="69">
        <v>2585764</v>
      </c>
    </row>
    <row r="596" spans="1:2" x14ac:dyDescent="0.3">
      <c r="A596" s="74">
        <v>101000000</v>
      </c>
      <c r="B596" s="68">
        <v>198286476</v>
      </c>
    </row>
    <row r="597" spans="1:2" x14ac:dyDescent="0.3">
      <c r="A597" s="67">
        <v>927000</v>
      </c>
      <c r="B597" s="69">
        <v>213628</v>
      </c>
    </row>
    <row r="598" spans="1:2" x14ac:dyDescent="0.3">
      <c r="A598" s="74">
        <v>655000</v>
      </c>
      <c r="B598" s="68">
        <v>201370</v>
      </c>
    </row>
    <row r="599" spans="1:2" x14ac:dyDescent="0.3">
      <c r="A599" s="75">
        <v>3940000</v>
      </c>
      <c r="B599" s="69">
        <v>51365130</v>
      </c>
    </row>
    <row r="600" spans="1:2" x14ac:dyDescent="0.3">
      <c r="A600" s="66">
        <v>4790000</v>
      </c>
      <c r="B600" s="68">
        <v>847991</v>
      </c>
    </row>
    <row r="601" spans="1:2" x14ac:dyDescent="0.3">
      <c r="A601" s="75">
        <v>1490000</v>
      </c>
      <c r="B601" s="69">
        <v>599987</v>
      </c>
    </row>
    <row r="602" spans="1:2" x14ac:dyDescent="0.3">
      <c r="A602" s="66">
        <v>3180000</v>
      </c>
      <c r="B602" s="68">
        <v>1227483</v>
      </c>
    </row>
    <row r="603" spans="1:2" x14ac:dyDescent="0.3">
      <c r="A603" s="75">
        <v>2100000</v>
      </c>
      <c r="B603" s="69">
        <v>5843386</v>
      </c>
    </row>
    <row r="604" spans="1:2" x14ac:dyDescent="0.3">
      <c r="A604" s="74">
        <v>4320000</v>
      </c>
      <c r="B604" s="68">
        <v>14060116</v>
      </c>
    </row>
    <row r="605" spans="1:2" x14ac:dyDescent="0.3">
      <c r="A605" s="75">
        <v>259000</v>
      </c>
      <c r="B605" s="69">
        <v>845463</v>
      </c>
    </row>
    <row r="606" spans="1:2" x14ac:dyDescent="0.3">
      <c r="A606" s="74">
        <v>1480000</v>
      </c>
      <c r="B606" s="68">
        <v>5480254</v>
      </c>
    </row>
    <row r="607" spans="1:2" x14ac:dyDescent="0.3">
      <c r="A607" s="75">
        <v>5700000</v>
      </c>
      <c r="B607" s="69">
        <v>10383533</v>
      </c>
    </row>
    <row r="608" spans="1:2" x14ac:dyDescent="0.3">
      <c r="A608" s="66">
        <v>1410000</v>
      </c>
      <c r="B608" s="68">
        <v>7343451</v>
      </c>
    </row>
    <row r="609" spans="1:2" x14ac:dyDescent="0.3">
      <c r="A609" s="67">
        <v>1940000</v>
      </c>
      <c r="B609" s="69">
        <v>1042578</v>
      </c>
    </row>
    <row r="610" spans="1:2" x14ac:dyDescent="0.3">
      <c r="A610" s="66">
        <v>9930000</v>
      </c>
      <c r="B610" s="68">
        <v>99252</v>
      </c>
    </row>
    <row r="611" spans="1:2" x14ac:dyDescent="0.3">
      <c r="A611" s="75">
        <v>1150000</v>
      </c>
      <c r="B611" s="69">
        <v>35646059</v>
      </c>
    </row>
    <row r="612" spans="1:2" x14ac:dyDescent="0.3">
      <c r="A612" s="66">
        <v>196000</v>
      </c>
      <c r="B612" s="68">
        <v>17735</v>
      </c>
    </row>
    <row r="613" spans="1:2" x14ac:dyDescent="0.3">
      <c r="A613" s="75">
        <v>2650000</v>
      </c>
      <c r="B613" s="69">
        <v>17945599</v>
      </c>
    </row>
    <row r="614" spans="1:2" x14ac:dyDescent="0.3">
      <c r="A614" s="74">
        <v>2250000</v>
      </c>
      <c r="B614" s="68">
        <v>2130323</v>
      </c>
    </row>
    <row r="615" spans="1:2" x14ac:dyDescent="0.3">
      <c r="A615" s="75">
        <v>225000000</v>
      </c>
      <c r="B615" s="69">
        <v>1455294919</v>
      </c>
    </row>
    <row r="616" spans="1:2" x14ac:dyDescent="0.3">
      <c r="A616" s="74">
        <v>2250000</v>
      </c>
      <c r="B616" s="68">
        <v>1270006</v>
      </c>
    </row>
    <row r="617" spans="1:2" x14ac:dyDescent="0.3">
      <c r="A617" s="75">
        <v>437000</v>
      </c>
      <c r="B617" s="69">
        <v>31832</v>
      </c>
    </row>
    <row r="618" spans="1:2" x14ac:dyDescent="0.3">
      <c r="A618" s="66">
        <v>312</v>
      </c>
      <c r="B618" s="68">
        <v>769</v>
      </c>
    </row>
    <row r="619" spans="1:2" x14ac:dyDescent="0.3">
      <c r="A619" s="75">
        <v>93900000</v>
      </c>
      <c r="B619" s="69">
        <v>4900843</v>
      </c>
    </row>
    <row r="620" spans="1:2" x14ac:dyDescent="0.3">
      <c r="A620" s="74">
        <v>342000</v>
      </c>
      <c r="B620" s="68">
        <v>242144</v>
      </c>
    </row>
    <row r="621" spans="1:2" x14ac:dyDescent="0.3">
      <c r="A621" s="75">
        <v>324</v>
      </c>
      <c r="B621" s="69">
        <v>71</v>
      </c>
    </row>
    <row r="622" spans="1:2" x14ac:dyDescent="0.3">
      <c r="A622" s="74">
        <v>3890000</v>
      </c>
      <c r="B622" s="68">
        <v>19014726</v>
      </c>
    </row>
    <row r="623" spans="1:2" x14ac:dyDescent="0.3">
      <c r="A623" s="67">
        <v>176000</v>
      </c>
      <c r="B623" s="69">
        <v>167462</v>
      </c>
    </row>
    <row r="624" spans="1:2" x14ac:dyDescent="0.3">
      <c r="A624" s="74">
        <v>4130000</v>
      </c>
      <c r="B624" s="68">
        <v>52037396</v>
      </c>
    </row>
    <row r="625" spans="1:2" x14ac:dyDescent="0.3">
      <c r="A625" s="75">
        <v>655000</v>
      </c>
      <c r="B625" s="69">
        <v>441367</v>
      </c>
    </row>
    <row r="626" spans="1:2" x14ac:dyDescent="0.3">
      <c r="A626" s="66">
        <v>558000</v>
      </c>
      <c r="B626" s="68">
        <v>464966</v>
      </c>
    </row>
    <row r="627" spans="1:2" x14ac:dyDescent="0.3">
      <c r="A627" s="67">
        <v>1250000</v>
      </c>
      <c r="B627" s="69">
        <v>247627</v>
      </c>
    </row>
    <row r="628" spans="1:2" x14ac:dyDescent="0.3">
      <c r="A628" s="74">
        <v>1960000</v>
      </c>
      <c r="B628" s="68">
        <v>75214</v>
      </c>
    </row>
    <row r="629" spans="1:2" x14ac:dyDescent="0.3">
      <c r="A629" s="75">
        <v>4110000</v>
      </c>
      <c r="B629" s="69">
        <v>23878009</v>
      </c>
    </row>
    <row r="630" spans="1:2" x14ac:dyDescent="0.3">
      <c r="A630" s="74">
        <v>2250000</v>
      </c>
      <c r="B630" s="68">
        <v>1643292</v>
      </c>
    </row>
    <row r="631" spans="1:2" x14ac:dyDescent="0.3">
      <c r="A631" s="75">
        <v>5700000</v>
      </c>
      <c r="B631" s="69">
        <v>737728</v>
      </c>
    </row>
    <row r="632" spans="1:2" x14ac:dyDescent="0.3">
      <c r="A632" s="66">
        <v>9700000</v>
      </c>
      <c r="B632" s="68">
        <v>4764617</v>
      </c>
    </row>
    <row r="633" spans="1:2" x14ac:dyDescent="0.3">
      <c r="A633" s="75">
        <v>3390000</v>
      </c>
      <c r="B633" s="69">
        <v>6762279</v>
      </c>
    </row>
    <row r="634" spans="1:2" x14ac:dyDescent="0.3">
      <c r="A634" s="66">
        <v>4450000</v>
      </c>
      <c r="B634" s="68">
        <v>5026218</v>
      </c>
    </row>
    <row r="635" spans="1:2" x14ac:dyDescent="0.3">
      <c r="A635" s="75">
        <v>457000</v>
      </c>
      <c r="B635" s="69">
        <v>19377153</v>
      </c>
    </row>
    <row r="636" spans="1:2" x14ac:dyDescent="0.3">
      <c r="A636" s="66">
        <v>371000</v>
      </c>
      <c r="B636" s="68">
        <v>4861075</v>
      </c>
    </row>
    <row r="637" spans="1:2" x14ac:dyDescent="0.3">
      <c r="A637" s="75">
        <v>28700000</v>
      </c>
      <c r="B637" s="69">
        <v>137070113</v>
      </c>
    </row>
    <row r="638" spans="1:2" x14ac:dyDescent="0.3">
      <c r="A638" s="74">
        <v>2250000</v>
      </c>
      <c r="B638" s="68">
        <v>1523893</v>
      </c>
    </row>
    <row r="639" spans="1:2" x14ac:dyDescent="0.3">
      <c r="A639" s="75">
        <v>4400000</v>
      </c>
      <c r="B639" s="69">
        <v>211823</v>
      </c>
    </row>
    <row r="640" spans="1:2" x14ac:dyDescent="0.3">
      <c r="A640" s="74">
        <v>5700000</v>
      </c>
      <c r="B640" s="68">
        <v>2610340</v>
      </c>
    </row>
    <row r="641" spans="1:2" x14ac:dyDescent="0.3">
      <c r="A641" s="75">
        <v>324</v>
      </c>
      <c r="B641" s="69">
        <v>42</v>
      </c>
    </row>
    <row r="642" spans="1:2" x14ac:dyDescent="0.3">
      <c r="A642" s="66">
        <v>2340000</v>
      </c>
      <c r="B642" s="68">
        <v>635811</v>
      </c>
    </row>
    <row r="643" spans="1:2" x14ac:dyDescent="0.3">
      <c r="A643" s="75">
        <v>425000</v>
      </c>
      <c r="B643" s="69">
        <v>705079</v>
      </c>
    </row>
    <row r="644" spans="1:2" x14ac:dyDescent="0.3">
      <c r="A644" s="74">
        <v>2250000</v>
      </c>
      <c r="B644" s="68">
        <v>601388</v>
      </c>
    </row>
    <row r="645" spans="1:2" x14ac:dyDescent="0.3">
      <c r="A645" s="67">
        <v>204000</v>
      </c>
      <c r="B645" s="69">
        <v>110380</v>
      </c>
    </row>
    <row r="646" spans="1:2" x14ac:dyDescent="0.3">
      <c r="A646" s="66">
        <v>1810000</v>
      </c>
      <c r="B646" s="68">
        <v>45775</v>
      </c>
    </row>
    <row r="647" spans="1:2" x14ac:dyDescent="0.3">
      <c r="A647" s="75">
        <v>1300000</v>
      </c>
      <c r="B647" s="69">
        <v>34287769</v>
      </c>
    </row>
    <row r="648" spans="1:2" x14ac:dyDescent="0.3">
      <c r="A648" s="66">
        <v>163000</v>
      </c>
      <c r="B648" s="68">
        <v>20298</v>
      </c>
    </row>
    <row r="649" spans="1:2" x14ac:dyDescent="0.3">
      <c r="A649" s="75">
        <v>48000</v>
      </c>
      <c r="B649" s="69">
        <v>412517</v>
      </c>
    </row>
    <row r="650" spans="1:2" x14ac:dyDescent="0.3">
      <c r="A650" s="66">
        <v>11300000</v>
      </c>
      <c r="B650" s="68">
        <v>774091</v>
      </c>
    </row>
    <row r="651" spans="1:2" x14ac:dyDescent="0.3">
      <c r="A651" s="75">
        <v>2270000</v>
      </c>
      <c r="B651" s="69">
        <v>6380404</v>
      </c>
    </row>
    <row r="652" spans="1:2" x14ac:dyDescent="0.3">
      <c r="A652" s="66">
        <v>1920000</v>
      </c>
      <c r="B652" s="68">
        <v>568472</v>
      </c>
    </row>
    <row r="653" spans="1:2" x14ac:dyDescent="0.3">
      <c r="A653" s="75">
        <v>24100000</v>
      </c>
      <c r="B653" s="69">
        <v>64748763</v>
      </c>
    </row>
    <row r="654" spans="1:2" x14ac:dyDescent="0.3">
      <c r="A654" s="74">
        <v>25000000</v>
      </c>
      <c r="B654" s="68">
        <v>62919772</v>
      </c>
    </row>
    <row r="655" spans="1:2" x14ac:dyDescent="0.3">
      <c r="A655" s="75">
        <v>10300</v>
      </c>
      <c r="B655" s="69">
        <v>940663</v>
      </c>
    </row>
    <row r="656" spans="1:2" x14ac:dyDescent="0.3">
      <c r="A656" s="74">
        <v>254000</v>
      </c>
      <c r="B656" s="68">
        <v>11137</v>
      </c>
    </row>
    <row r="657" spans="1:2" x14ac:dyDescent="0.3">
      <c r="A657" s="75">
        <v>436000</v>
      </c>
      <c r="B657" s="69">
        <v>743064</v>
      </c>
    </row>
    <row r="658" spans="1:2" x14ac:dyDescent="0.3">
      <c r="A658" s="66">
        <v>605000</v>
      </c>
      <c r="B658" s="68">
        <v>17671</v>
      </c>
    </row>
    <row r="659" spans="1:2" x14ac:dyDescent="0.3">
      <c r="A659" s="75">
        <v>694000</v>
      </c>
      <c r="B659" s="69">
        <v>2040023</v>
      </c>
    </row>
    <row r="660" spans="1:2" x14ac:dyDescent="0.3">
      <c r="A660" s="74">
        <v>2250000</v>
      </c>
      <c r="B660" s="68">
        <v>1820478</v>
      </c>
    </row>
    <row r="661" spans="1:2" x14ac:dyDescent="0.3">
      <c r="A661" s="75">
        <v>7030000</v>
      </c>
      <c r="B661" s="69">
        <v>19230485</v>
      </c>
    </row>
    <row r="662" spans="1:2" x14ac:dyDescent="0.3">
      <c r="A662" s="74">
        <v>1050000</v>
      </c>
      <c r="B662" s="68">
        <v>20594509</v>
      </c>
    </row>
    <row r="663" spans="1:2" x14ac:dyDescent="0.3">
      <c r="A663" s="75">
        <v>15000000</v>
      </c>
      <c r="B663" s="69">
        <v>43192252</v>
      </c>
    </row>
    <row r="664" spans="1:2" x14ac:dyDescent="0.3">
      <c r="A664" s="74">
        <v>226000</v>
      </c>
      <c r="B664" s="68">
        <v>40839</v>
      </c>
    </row>
    <row r="665" spans="1:2" x14ac:dyDescent="0.3">
      <c r="A665" s="75">
        <v>464000</v>
      </c>
      <c r="B665" s="69">
        <v>5817145</v>
      </c>
    </row>
    <row r="666" spans="1:2" x14ac:dyDescent="0.3">
      <c r="A666" s="74">
        <v>27500000</v>
      </c>
      <c r="B666" s="68">
        <v>109552988</v>
      </c>
    </row>
    <row r="667" spans="1:2" x14ac:dyDescent="0.3">
      <c r="A667" s="75">
        <v>1640000</v>
      </c>
      <c r="B667" s="69">
        <v>9878036</v>
      </c>
    </row>
    <row r="668" spans="1:2" x14ac:dyDescent="0.3">
      <c r="A668" s="66">
        <v>7690000</v>
      </c>
      <c r="B668" s="68">
        <v>1917022</v>
      </c>
    </row>
    <row r="669" spans="1:2" x14ac:dyDescent="0.3">
      <c r="A669" s="75">
        <v>7060000</v>
      </c>
      <c r="B669" s="69">
        <v>40881326</v>
      </c>
    </row>
    <row r="670" spans="1:2" x14ac:dyDescent="0.3">
      <c r="A670" s="74">
        <v>673000</v>
      </c>
      <c r="B670" s="68">
        <v>4171</v>
      </c>
    </row>
    <row r="671" spans="1:2" x14ac:dyDescent="0.3">
      <c r="A671" s="75">
        <v>254000</v>
      </c>
      <c r="B671" s="69">
        <v>73173</v>
      </c>
    </row>
    <row r="672" spans="1:2" x14ac:dyDescent="0.3">
      <c r="A672" s="74">
        <v>1960000</v>
      </c>
      <c r="B672" s="68">
        <v>170524</v>
      </c>
    </row>
    <row r="673" spans="1:2" x14ac:dyDescent="0.3">
      <c r="A673" s="67">
        <v>6420000</v>
      </c>
      <c r="B673" s="69">
        <v>879278</v>
      </c>
    </row>
    <row r="674" spans="1:2" x14ac:dyDescent="0.3">
      <c r="A674" s="74">
        <v>99200</v>
      </c>
      <c r="B674" s="68">
        <v>1228192</v>
      </c>
    </row>
    <row r="675" spans="1:2" x14ac:dyDescent="0.3">
      <c r="A675" s="75">
        <v>19800000</v>
      </c>
      <c r="B675" s="69">
        <v>21359833</v>
      </c>
    </row>
    <row r="676" spans="1:2" x14ac:dyDescent="0.3">
      <c r="A676" s="66">
        <v>134000</v>
      </c>
      <c r="B676" s="68">
        <v>146251</v>
      </c>
    </row>
    <row r="677" spans="1:2" x14ac:dyDescent="0.3">
      <c r="A677" s="75">
        <v>1680000</v>
      </c>
      <c r="B677" s="69">
        <v>12703238</v>
      </c>
    </row>
    <row r="678" spans="1:2" x14ac:dyDescent="0.3">
      <c r="A678" s="74">
        <v>91000000</v>
      </c>
      <c r="B678" s="68">
        <v>308279777</v>
      </c>
    </row>
    <row r="679" spans="1:2" x14ac:dyDescent="0.3">
      <c r="A679" s="75">
        <v>467000</v>
      </c>
      <c r="B679" s="69">
        <v>3062501</v>
      </c>
    </row>
    <row r="680" spans="1:2" x14ac:dyDescent="0.3">
      <c r="A680" s="74">
        <v>433000</v>
      </c>
      <c r="B680" s="68">
        <v>368062</v>
      </c>
    </row>
    <row r="681" spans="1:2" x14ac:dyDescent="0.3">
      <c r="A681" s="75">
        <v>1230000</v>
      </c>
      <c r="B681" s="69">
        <v>1825286</v>
      </c>
    </row>
    <row r="682" spans="1:2" x14ac:dyDescent="0.3">
      <c r="A682" s="74">
        <v>1550000</v>
      </c>
      <c r="B682" s="68">
        <v>7896596</v>
      </c>
    </row>
    <row r="683" spans="1:2" x14ac:dyDescent="0.3">
      <c r="A683" s="75">
        <v>29700000</v>
      </c>
      <c r="B683" s="69">
        <v>1591878444</v>
      </c>
    </row>
    <row r="684" spans="1:2" x14ac:dyDescent="0.3">
      <c r="A684" s="74">
        <v>3880000</v>
      </c>
      <c r="B684" s="68">
        <v>1460616</v>
      </c>
    </row>
    <row r="685" spans="1:2" x14ac:dyDescent="0.3">
      <c r="A685" s="75">
        <v>4510000</v>
      </c>
      <c r="B685" s="69">
        <v>1903488</v>
      </c>
    </row>
    <row r="686" spans="1:2" x14ac:dyDescent="0.3">
      <c r="A686" s="74">
        <v>5700000</v>
      </c>
      <c r="B686" s="68">
        <v>1138582</v>
      </c>
    </row>
    <row r="687" spans="1:2" x14ac:dyDescent="0.3">
      <c r="A687" s="75">
        <v>3260000</v>
      </c>
      <c r="B687" s="69">
        <v>17663553</v>
      </c>
    </row>
    <row r="688" spans="1:2" x14ac:dyDescent="0.3">
      <c r="A688" s="66">
        <v>6810000</v>
      </c>
      <c r="B688" s="68">
        <v>8031645</v>
      </c>
    </row>
    <row r="689" spans="1:2" x14ac:dyDescent="0.3">
      <c r="A689" s="75">
        <v>16010000</v>
      </c>
      <c r="B689" s="69">
        <v>82408198</v>
      </c>
    </row>
    <row r="690" spans="1:2" x14ac:dyDescent="0.3">
      <c r="A690" s="74">
        <v>8650000</v>
      </c>
      <c r="B690" s="68">
        <v>11110169</v>
      </c>
    </row>
    <row r="691" spans="1:2" x14ac:dyDescent="0.3">
      <c r="A691" s="75">
        <v>2200000</v>
      </c>
      <c r="B691" s="69">
        <v>4807189</v>
      </c>
    </row>
    <row r="692" spans="1:2" x14ac:dyDescent="0.3">
      <c r="A692" s="66">
        <v>11000000</v>
      </c>
      <c r="B692" s="68">
        <v>169100</v>
      </c>
    </row>
    <row r="693" spans="1:2" x14ac:dyDescent="0.3">
      <c r="A693" s="75">
        <v>2810000</v>
      </c>
      <c r="B693" s="69">
        <v>209924</v>
      </c>
    </row>
    <row r="694" spans="1:2" x14ac:dyDescent="0.3">
      <c r="A694" s="74">
        <v>25600000</v>
      </c>
      <c r="B694" s="68">
        <v>69403236</v>
      </c>
    </row>
    <row r="695" spans="1:2" x14ac:dyDescent="0.3">
      <c r="A695" s="75">
        <v>1560000</v>
      </c>
      <c r="B695" s="69">
        <v>5090464</v>
      </c>
    </row>
    <row r="696" spans="1:2" x14ac:dyDescent="0.3">
      <c r="A696" s="74">
        <v>2250000</v>
      </c>
      <c r="B696" s="68">
        <v>1140838</v>
      </c>
    </row>
    <row r="697" spans="1:2" x14ac:dyDescent="0.3">
      <c r="A697" s="75">
        <v>142000</v>
      </c>
      <c r="B697" s="69">
        <v>1099788</v>
      </c>
    </row>
    <row r="698" spans="1:2" x14ac:dyDescent="0.3">
      <c r="A698" s="74">
        <v>3540000</v>
      </c>
      <c r="B698" s="68">
        <v>9903171</v>
      </c>
    </row>
    <row r="699" spans="1:2" x14ac:dyDescent="0.3">
      <c r="A699" s="75">
        <v>254000</v>
      </c>
      <c r="B699" s="69">
        <v>9224</v>
      </c>
    </row>
    <row r="700" spans="1:2" x14ac:dyDescent="0.3">
      <c r="A700" s="66">
        <v>615000</v>
      </c>
      <c r="B700" s="68">
        <v>1605253</v>
      </c>
    </row>
    <row r="701" spans="1:2" x14ac:dyDescent="0.3">
      <c r="A701" s="67">
        <v>2030000</v>
      </c>
      <c r="B701" s="69">
        <v>6758942</v>
      </c>
    </row>
    <row r="702" spans="1:2" x14ac:dyDescent="0.3">
      <c r="A702" s="74">
        <v>2530000</v>
      </c>
      <c r="B702" s="68">
        <v>4161168</v>
      </c>
    </row>
    <row r="703" spans="1:2" x14ac:dyDescent="0.3">
      <c r="A703" s="75">
        <v>8100000</v>
      </c>
      <c r="B703" s="69">
        <v>33864102</v>
      </c>
    </row>
    <row r="704" spans="1:2" x14ac:dyDescent="0.3">
      <c r="A704" s="74">
        <v>1690000</v>
      </c>
      <c r="B704" s="68">
        <v>5723307</v>
      </c>
    </row>
    <row r="705" spans="1:2" x14ac:dyDescent="0.3">
      <c r="A705" s="75">
        <v>5860000</v>
      </c>
      <c r="B705" s="69">
        <v>7963447</v>
      </c>
    </row>
    <row r="706" spans="1:2" x14ac:dyDescent="0.3">
      <c r="A706" s="74">
        <v>446000</v>
      </c>
      <c r="B706" s="68">
        <v>3750214</v>
      </c>
    </row>
    <row r="707" spans="1:2" x14ac:dyDescent="0.3">
      <c r="A707" s="67">
        <v>2720000</v>
      </c>
      <c r="B707" s="69">
        <v>814587</v>
      </c>
    </row>
    <row r="708" spans="1:2" x14ac:dyDescent="0.3">
      <c r="A708" s="74">
        <v>2240000</v>
      </c>
      <c r="B708" s="68">
        <v>10016377</v>
      </c>
    </row>
    <row r="709" spans="1:2" x14ac:dyDescent="0.3">
      <c r="A709" s="67">
        <v>102000</v>
      </c>
      <c r="B709" s="69">
        <v>67234</v>
      </c>
    </row>
    <row r="710" spans="1:2" x14ac:dyDescent="0.3">
      <c r="A710" s="66">
        <v>1480000</v>
      </c>
      <c r="B710" s="68">
        <v>92722</v>
      </c>
    </row>
    <row r="711" spans="1:2" x14ac:dyDescent="0.3">
      <c r="A711" s="75">
        <v>3650000</v>
      </c>
      <c r="B711" s="69">
        <v>32501731</v>
      </c>
    </row>
    <row r="712" spans="1:2" x14ac:dyDescent="0.3">
      <c r="A712" s="66">
        <v>682000</v>
      </c>
      <c r="B712" s="68">
        <v>1836778</v>
      </c>
    </row>
    <row r="713" spans="1:2" x14ac:dyDescent="0.3">
      <c r="A713" s="67">
        <v>7180000</v>
      </c>
      <c r="B713" s="69">
        <v>49070242</v>
      </c>
    </row>
    <row r="714" spans="1:2" x14ac:dyDescent="0.3">
      <c r="A714" s="74">
        <v>420000</v>
      </c>
      <c r="B714" s="68">
        <v>29902474</v>
      </c>
    </row>
    <row r="715" spans="1:2" x14ac:dyDescent="0.3">
      <c r="A715" s="75">
        <v>85700</v>
      </c>
      <c r="B715" s="69">
        <v>732797</v>
      </c>
    </row>
    <row r="716" spans="1:2" x14ac:dyDescent="0.3">
      <c r="A716" s="66">
        <v>692000</v>
      </c>
      <c r="B716" s="68">
        <v>2051581</v>
      </c>
    </row>
    <row r="717" spans="1:2" x14ac:dyDescent="0.3">
      <c r="A717" s="75">
        <v>3450000</v>
      </c>
      <c r="B717" s="69">
        <v>1124714</v>
      </c>
    </row>
    <row r="718" spans="1:2" x14ac:dyDescent="0.3">
      <c r="A718" s="74">
        <v>324</v>
      </c>
      <c r="B718" s="68">
        <v>158</v>
      </c>
    </row>
    <row r="719" spans="1:2" x14ac:dyDescent="0.3">
      <c r="A719" s="75">
        <v>47200</v>
      </c>
      <c r="B719" s="69">
        <v>220800</v>
      </c>
    </row>
    <row r="720" spans="1:2" x14ac:dyDescent="0.3">
      <c r="A720" s="74">
        <v>53500000</v>
      </c>
      <c r="B720" s="68">
        <v>1696620790</v>
      </c>
    </row>
    <row r="721" spans="1:2" x14ac:dyDescent="0.3">
      <c r="A721" s="75">
        <v>1450000</v>
      </c>
      <c r="B721" s="69">
        <v>9848492</v>
      </c>
    </row>
    <row r="722" spans="1:2" x14ac:dyDescent="0.3">
      <c r="A722" s="74">
        <v>2470000</v>
      </c>
      <c r="B722" s="68">
        <v>80849789</v>
      </c>
    </row>
    <row r="723" spans="1:2" x14ac:dyDescent="0.3">
      <c r="A723" s="67">
        <v>428000</v>
      </c>
      <c r="B723" s="69">
        <v>65697</v>
      </c>
    </row>
    <row r="724" spans="1:2" x14ac:dyDescent="0.3">
      <c r="A724" s="74">
        <v>2000</v>
      </c>
      <c r="B724" s="68">
        <v>20021</v>
      </c>
    </row>
    <row r="725" spans="1:2" x14ac:dyDescent="0.3">
      <c r="A725" s="67">
        <v>3000300</v>
      </c>
      <c r="B725" s="69">
        <v>620851</v>
      </c>
    </row>
    <row r="726" spans="1:2" x14ac:dyDescent="0.3">
      <c r="A726" s="66">
        <v>4220000</v>
      </c>
      <c r="B726" s="68">
        <v>4566652</v>
      </c>
    </row>
    <row r="727" spans="1:2" x14ac:dyDescent="0.3">
      <c r="A727" s="67">
        <v>45600</v>
      </c>
      <c r="B727" s="69">
        <v>166543</v>
      </c>
    </row>
    <row r="728" spans="1:2" x14ac:dyDescent="0.3">
      <c r="A728" s="66">
        <v>41500</v>
      </c>
      <c r="B728" s="68">
        <v>64907</v>
      </c>
    </row>
    <row r="729" spans="1:2" x14ac:dyDescent="0.3">
      <c r="A729" s="67">
        <v>260000</v>
      </c>
      <c r="B729" s="69">
        <v>211629</v>
      </c>
    </row>
    <row r="730" spans="1:2" x14ac:dyDescent="0.3">
      <c r="A730" s="74">
        <v>655000</v>
      </c>
      <c r="B730" s="68">
        <v>2363370</v>
      </c>
    </row>
    <row r="731" spans="1:2" x14ac:dyDescent="0.3">
      <c r="A731" s="75">
        <v>21100000</v>
      </c>
      <c r="B731" s="69">
        <v>2752300077</v>
      </c>
    </row>
    <row r="732" spans="1:2" x14ac:dyDescent="0.3">
      <c r="A732" s="74">
        <v>2250000</v>
      </c>
      <c r="B732" s="68">
        <v>1039722</v>
      </c>
    </row>
    <row r="733" spans="1:2" x14ac:dyDescent="0.3">
      <c r="A733" s="67">
        <v>295000</v>
      </c>
      <c r="B733" s="69">
        <v>42495</v>
      </c>
    </row>
    <row r="734" spans="1:2" x14ac:dyDescent="0.3">
      <c r="A734" s="66">
        <v>31600</v>
      </c>
      <c r="B734" s="68">
        <v>5129088</v>
      </c>
    </row>
    <row r="735" spans="1:2" x14ac:dyDescent="0.3">
      <c r="A735" s="75">
        <v>3520000</v>
      </c>
      <c r="B735" s="69">
        <v>80445986</v>
      </c>
    </row>
    <row r="736" spans="1:2" x14ac:dyDescent="0.3">
      <c r="A736" s="74">
        <v>3360000</v>
      </c>
      <c r="B736" s="68">
        <v>28801466</v>
      </c>
    </row>
    <row r="737" spans="1:2" x14ac:dyDescent="0.3">
      <c r="A737" s="67">
        <v>1000000</v>
      </c>
      <c r="B737" s="69">
        <v>134492510</v>
      </c>
    </row>
    <row r="738" spans="1:2" x14ac:dyDescent="0.3">
      <c r="A738" s="66">
        <v>67800</v>
      </c>
      <c r="B738" s="68">
        <v>313793</v>
      </c>
    </row>
    <row r="739" spans="1:2" x14ac:dyDescent="0.3">
      <c r="A739" s="75">
        <v>2220000</v>
      </c>
      <c r="B739" s="69">
        <v>1484444</v>
      </c>
    </row>
    <row r="740" spans="1:2" x14ac:dyDescent="0.3">
      <c r="A740" s="74">
        <v>4510000</v>
      </c>
      <c r="B740" s="68">
        <v>1236253</v>
      </c>
    </row>
    <row r="741" spans="1:2" x14ac:dyDescent="0.3">
      <c r="A741" s="75">
        <v>31000000</v>
      </c>
      <c r="B741" s="69">
        <v>7990989731</v>
      </c>
    </row>
    <row r="742" spans="1:2" x14ac:dyDescent="0.3">
      <c r="A742" s="66">
        <v>1780000</v>
      </c>
      <c r="B742" s="68">
        <v>85209</v>
      </c>
    </row>
    <row r="743" spans="1:2" x14ac:dyDescent="0.3">
      <c r="A743" s="75">
        <v>2490000</v>
      </c>
      <c r="B743" s="69">
        <v>12543630</v>
      </c>
    </row>
    <row r="744" spans="1:2" x14ac:dyDescent="0.3">
      <c r="A744" s="66">
        <v>12100000</v>
      </c>
      <c r="B744" s="68">
        <v>7503687</v>
      </c>
    </row>
    <row r="745" spans="1:2" x14ac:dyDescent="0.3">
      <c r="A745" s="67">
        <v>25600000</v>
      </c>
      <c r="B745" s="69">
        <v>21751203</v>
      </c>
    </row>
    <row r="746" spans="1:2" x14ac:dyDescent="0.3">
      <c r="A746" s="66">
        <v>62100</v>
      </c>
      <c r="B746" s="68">
        <v>16779</v>
      </c>
    </row>
    <row r="747" spans="1:2" x14ac:dyDescent="0.3">
      <c r="A747" s="67">
        <v>131000</v>
      </c>
      <c r="B747" s="69">
        <v>4333927</v>
      </c>
    </row>
    <row r="748" spans="1:2" x14ac:dyDescent="0.3">
      <c r="A748" s="74">
        <v>8460000</v>
      </c>
      <c r="B748" s="68">
        <v>48389069</v>
      </c>
    </row>
    <row r="749" spans="1:2" x14ac:dyDescent="0.3">
      <c r="A749" s="75">
        <v>39200</v>
      </c>
      <c r="B749" s="69">
        <v>1392965</v>
      </c>
    </row>
    <row r="750" spans="1:2" x14ac:dyDescent="0.3">
      <c r="A750" s="74">
        <v>296000</v>
      </c>
      <c r="B750" s="68">
        <v>2317664</v>
      </c>
    </row>
    <row r="751" spans="1:2" x14ac:dyDescent="0.3">
      <c r="A751" s="67">
        <v>7280000</v>
      </c>
      <c r="B751" s="69">
        <v>7719332</v>
      </c>
    </row>
    <row r="752" spans="1:2" x14ac:dyDescent="0.3">
      <c r="A752" s="66">
        <v>191000</v>
      </c>
      <c r="B752" s="68">
        <v>81330</v>
      </c>
    </row>
    <row r="753" spans="1:2" x14ac:dyDescent="0.3">
      <c r="A753" s="75">
        <v>1000000</v>
      </c>
      <c r="B753" s="69">
        <v>29029638</v>
      </c>
    </row>
    <row r="754" spans="1:2" x14ac:dyDescent="0.3">
      <c r="A754" s="74">
        <v>2270000</v>
      </c>
      <c r="B754" s="68">
        <v>777085</v>
      </c>
    </row>
    <row r="755" spans="1:2" x14ac:dyDescent="0.3">
      <c r="A755" s="67">
        <v>1610000</v>
      </c>
      <c r="B755" s="69">
        <v>74932</v>
      </c>
    </row>
    <row r="756" spans="1:2" x14ac:dyDescent="0.3">
      <c r="A756" s="66">
        <v>1850000</v>
      </c>
      <c r="B756" s="68">
        <v>450390</v>
      </c>
    </row>
    <row r="757" spans="1:2" x14ac:dyDescent="0.3">
      <c r="A757" s="75">
        <v>254000</v>
      </c>
      <c r="B757" s="69">
        <v>14515</v>
      </c>
    </row>
    <row r="758" spans="1:2" x14ac:dyDescent="0.3">
      <c r="A758" s="66">
        <v>67800</v>
      </c>
      <c r="B758" s="68">
        <v>89776</v>
      </c>
    </row>
    <row r="759" spans="1:2" x14ac:dyDescent="0.3">
      <c r="A759" s="75">
        <v>1450000</v>
      </c>
      <c r="B759" s="69">
        <v>15871388</v>
      </c>
    </row>
    <row r="760" spans="1:2" x14ac:dyDescent="0.3">
      <c r="A760" s="74">
        <v>2250000</v>
      </c>
      <c r="B760" s="68">
        <v>1852714</v>
      </c>
    </row>
    <row r="761" spans="1:2" x14ac:dyDescent="0.3">
      <c r="A761" s="75">
        <v>310000</v>
      </c>
      <c r="B761" s="69">
        <v>1094625</v>
      </c>
    </row>
    <row r="762" spans="1:2" x14ac:dyDescent="0.3">
      <c r="A762" s="74">
        <v>4510000</v>
      </c>
      <c r="B762" s="68">
        <v>10456857</v>
      </c>
    </row>
    <row r="763" spans="1:2" x14ac:dyDescent="0.3">
      <c r="A763" s="67">
        <v>293000</v>
      </c>
      <c r="B763" s="69">
        <v>15853</v>
      </c>
    </row>
    <row r="764" spans="1:2" x14ac:dyDescent="0.3">
      <c r="A764" s="66">
        <v>2800000</v>
      </c>
      <c r="B764" s="68">
        <v>458540</v>
      </c>
    </row>
    <row r="765" spans="1:2" x14ac:dyDescent="0.3">
      <c r="A765" s="67">
        <v>9730000</v>
      </c>
      <c r="B765" s="69">
        <v>941724</v>
      </c>
    </row>
    <row r="766" spans="1:2" x14ac:dyDescent="0.3">
      <c r="A766" s="66">
        <v>16900000</v>
      </c>
      <c r="B766" s="68">
        <v>7471711</v>
      </c>
    </row>
    <row r="767" spans="1:2" x14ac:dyDescent="0.3">
      <c r="A767" s="75">
        <v>578000</v>
      </c>
      <c r="B767" s="69">
        <v>5736588</v>
      </c>
    </row>
    <row r="768" spans="1:2" x14ac:dyDescent="0.3">
      <c r="A768" s="66">
        <v>651000</v>
      </c>
      <c r="B768" s="68">
        <v>1152425</v>
      </c>
    </row>
    <row r="769" spans="1:2" x14ac:dyDescent="0.3">
      <c r="A769" s="67">
        <v>8690000</v>
      </c>
      <c r="B769" s="69">
        <v>6052258</v>
      </c>
    </row>
    <row r="770" spans="1:2" x14ac:dyDescent="0.3">
      <c r="A770" s="66">
        <v>28700000</v>
      </c>
      <c r="B770" s="68">
        <v>58612689</v>
      </c>
    </row>
    <row r="771" spans="1:2" x14ac:dyDescent="0.3">
      <c r="A771" s="75">
        <v>5700000</v>
      </c>
      <c r="B771" s="69">
        <v>1753744</v>
      </c>
    </row>
    <row r="772" spans="1:2" x14ac:dyDescent="0.3">
      <c r="A772" s="74">
        <v>8460000</v>
      </c>
      <c r="B772" s="68">
        <v>10361574</v>
      </c>
    </row>
    <row r="773" spans="1:2" x14ac:dyDescent="0.3">
      <c r="A773" s="75">
        <v>6870000</v>
      </c>
      <c r="B773" s="69">
        <v>41888592</v>
      </c>
    </row>
    <row r="774" spans="1:2" x14ac:dyDescent="0.3">
      <c r="A774" s="66">
        <v>5620000</v>
      </c>
      <c r="B774" s="68">
        <v>15049652</v>
      </c>
    </row>
    <row r="775" spans="1:2" x14ac:dyDescent="0.3">
      <c r="A775" s="75">
        <v>2250000</v>
      </c>
      <c r="B775" s="69">
        <v>1156860</v>
      </c>
    </row>
    <row r="776" spans="1:2" x14ac:dyDescent="0.3">
      <c r="A776" s="74">
        <v>143000</v>
      </c>
      <c r="B776" s="68">
        <v>1159223</v>
      </c>
    </row>
    <row r="777" spans="1:2" x14ac:dyDescent="0.3">
      <c r="A777" s="67">
        <v>1040000</v>
      </c>
      <c r="B777" s="69">
        <v>4947683</v>
      </c>
    </row>
    <row r="778" spans="1:2" x14ac:dyDescent="0.3">
      <c r="A778" s="74">
        <v>12040000</v>
      </c>
      <c r="B778" s="68">
        <v>182692329</v>
      </c>
    </row>
    <row r="779" spans="1:2" x14ac:dyDescent="0.3">
      <c r="A779" s="75">
        <v>6650000</v>
      </c>
      <c r="B779" s="69">
        <v>2219740</v>
      </c>
    </row>
    <row r="780" spans="1:2" x14ac:dyDescent="0.3">
      <c r="A780" s="74">
        <v>131000</v>
      </c>
      <c r="B780" s="68">
        <v>478231</v>
      </c>
    </row>
    <row r="781" spans="1:2" x14ac:dyDescent="0.3">
      <c r="A781" s="75">
        <v>8790000</v>
      </c>
      <c r="B781" s="69">
        <v>116324675</v>
      </c>
    </row>
    <row r="782" spans="1:2" x14ac:dyDescent="0.3">
      <c r="A782" s="74">
        <v>5670000</v>
      </c>
      <c r="B782" s="68">
        <v>79402392</v>
      </c>
    </row>
    <row r="783" spans="1:2" x14ac:dyDescent="0.3">
      <c r="A783" s="75">
        <v>2710000</v>
      </c>
      <c r="B783" s="69">
        <v>45714569</v>
      </c>
    </row>
    <row r="784" spans="1:2" x14ac:dyDescent="0.3">
      <c r="A784" s="66">
        <v>1140000</v>
      </c>
      <c r="B784" s="68">
        <v>989105</v>
      </c>
    </row>
    <row r="785" spans="1:2" x14ac:dyDescent="0.3">
      <c r="A785" s="75">
        <v>2250000</v>
      </c>
      <c r="B785" s="69">
        <v>1563544</v>
      </c>
    </row>
    <row r="786" spans="1:2" x14ac:dyDescent="0.3">
      <c r="A786" s="74">
        <v>1190000</v>
      </c>
      <c r="B786" s="68">
        <v>15269621</v>
      </c>
    </row>
    <row r="787" spans="1:2" x14ac:dyDescent="0.3">
      <c r="A787" s="67">
        <v>14500000</v>
      </c>
      <c r="B787" s="69">
        <v>6477279</v>
      </c>
    </row>
    <row r="788" spans="1:2" x14ac:dyDescent="0.3">
      <c r="A788" s="74">
        <v>2550000</v>
      </c>
      <c r="B788" s="68">
        <v>26980683</v>
      </c>
    </row>
    <row r="789" spans="1:2" x14ac:dyDescent="0.3">
      <c r="A789" s="75">
        <v>481000</v>
      </c>
      <c r="B789" s="69">
        <v>3481811</v>
      </c>
    </row>
    <row r="790" spans="1:2" x14ac:dyDescent="0.3">
      <c r="A790" s="74">
        <v>2530000</v>
      </c>
      <c r="B790" s="68">
        <v>11127534</v>
      </c>
    </row>
    <row r="791" spans="1:2" x14ac:dyDescent="0.3">
      <c r="A791" s="67">
        <v>17300</v>
      </c>
      <c r="B791" s="69">
        <v>3828885</v>
      </c>
    </row>
    <row r="792" spans="1:2" x14ac:dyDescent="0.3">
      <c r="A792" s="74">
        <v>99400</v>
      </c>
      <c r="B792" s="68">
        <v>621550</v>
      </c>
    </row>
    <row r="793" spans="1:2" x14ac:dyDescent="0.3">
      <c r="A793" s="75">
        <v>22400000</v>
      </c>
      <c r="B793" s="69">
        <v>14424750</v>
      </c>
    </row>
    <row r="794" spans="1:2" x14ac:dyDescent="0.3">
      <c r="A794" s="66">
        <v>12800000</v>
      </c>
      <c r="B794" s="68">
        <v>17523385</v>
      </c>
    </row>
    <row r="795" spans="1:2" x14ac:dyDescent="0.3">
      <c r="A795" s="75">
        <v>1000000</v>
      </c>
      <c r="B795" s="69">
        <v>7307333</v>
      </c>
    </row>
    <row r="796" spans="1:2" x14ac:dyDescent="0.3">
      <c r="A796" s="74">
        <v>366000</v>
      </c>
      <c r="B796" s="68">
        <v>581893</v>
      </c>
    </row>
    <row r="797" spans="1:2" x14ac:dyDescent="0.3">
      <c r="A797" s="75">
        <v>1480000</v>
      </c>
      <c r="B797" s="69">
        <v>10275218</v>
      </c>
    </row>
    <row r="798" spans="1:2" x14ac:dyDescent="0.3">
      <c r="A798" s="74">
        <v>437000</v>
      </c>
      <c r="B798" s="68">
        <v>71782</v>
      </c>
    </row>
    <row r="799" spans="1:2" x14ac:dyDescent="0.3">
      <c r="A799" s="75">
        <v>1960000</v>
      </c>
      <c r="B799" s="69">
        <v>129828</v>
      </c>
    </row>
    <row r="800" spans="1:2" x14ac:dyDescent="0.3">
      <c r="A800" s="66">
        <v>19300000</v>
      </c>
      <c r="B800" s="68">
        <v>11021922</v>
      </c>
    </row>
    <row r="801" spans="1:2" x14ac:dyDescent="0.3">
      <c r="A801" s="75">
        <v>460000</v>
      </c>
      <c r="B801" s="69">
        <v>10504360</v>
      </c>
    </row>
    <row r="802" spans="1:2" x14ac:dyDescent="0.3">
      <c r="A802" s="74">
        <v>366000</v>
      </c>
      <c r="B802" s="68">
        <v>191948</v>
      </c>
    </row>
    <row r="803" spans="1:2" x14ac:dyDescent="0.3">
      <c r="A803" s="67">
        <v>1120000</v>
      </c>
      <c r="B803" s="69">
        <v>1586945</v>
      </c>
    </row>
    <row r="804" spans="1:2" x14ac:dyDescent="0.3">
      <c r="A804" s="66">
        <v>549000</v>
      </c>
      <c r="B804" s="68">
        <v>462252</v>
      </c>
    </row>
    <row r="805" spans="1:2" x14ac:dyDescent="0.3">
      <c r="A805" s="67">
        <v>34400000</v>
      </c>
      <c r="B805" s="69">
        <v>24506563</v>
      </c>
    </row>
    <row r="806" spans="1:2" x14ac:dyDescent="0.3">
      <c r="A806" s="74">
        <v>1100000</v>
      </c>
      <c r="B806" s="68">
        <v>2954751</v>
      </c>
    </row>
    <row r="807" spans="1:2" x14ac:dyDescent="0.3">
      <c r="A807" s="67">
        <v>179000</v>
      </c>
      <c r="B807" s="69">
        <v>113310</v>
      </c>
    </row>
    <row r="808" spans="1:2" x14ac:dyDescent="0.3">
      <c r="A808" s="74" t="s">
        <v>235</v>
      </c>
      <c r="B808" s="68">
        <v>229844</v>
      </c>
    </row>
    <row r="809" spans="1:2" x14ac:dyDescent="0.3">
      <c r="A809" s="75">
        <v>216000</v>
      </c>
      <c r="B809" s="69">
        <v>29506</v>
      </c>
    </row>
    <row r="810" spans="1:2" x14ac:dyDescent="0.3">
      <c r="A810" s="74">
        <v>118000</v>
      </c>
      <c r="B810" s="68">
        <v>7593345</v>
      </c>
    </row>
    <row r="811" spans="1:2" x14ac:dyDescent="0.3">
      <c r="A811" s="75">
        <v>23000000</v>
      </c>
      <c r="B811" s="69">
        <v>53174128</v>
      </c>
    </row>
    <row r="812" spans="1:2" x14ac:dyDescent="0.3">
      <c r="A812" s="74">
        <v>1900000</v>
      </c>
      <c r="B812" s="68">
        <v>751887</v>
      </c>
    </row>
    <row r="813" spans="1:2" x14ac:dyDescent="0.3">
      <c r="A813" s="75">
        <v>2250000</v>
      </c>
      <c r="B813" s="69">
        <v>642682</v>
      </c>
    </row>
    <row r="814" spans="1:2" x14ac:dyDescent="0.3">
      <c r="A814" s="74">
        <v>6580000</v>
      </c>
      <c r="B814" s="68">
        <v>10790740</v>
      </c>
    </row>
    <row r="815" spans="1:2" x14ac:dyDescent="0.3">
      <c r="A815" s="75">
        <v>3880000</v>
      </c>
      <c r="B815" s="69">
        <v>2003296</v>
      </c>
    </row>
    <row r="816" spans="1:2" x14ac:dyDescent="0.3">
      <c r="A816" s="74">
        <v>2250000</v>
      </c>
      <c r="B816" s="68">
        <v>1299906</v>
      </c>
    </row>
    <row r="817" spans="1:2" x14ac:dyDescent="0.3">
      <c r="A817" s="75">
        <v>2250000</v>
      </c>
      <c r="B817" s="69">
        <v>1157701</v>
      </c>
    </row>
    <row r="818" spans="1:2" x14ac:dyDescent="0.3">
      <c r="A818" s="74">
        <v>1810000</v>
      </c>
      <c r="B818" s="68">
        <v>21206268</v>
      </c>
    </row>
    <row r="819" spans="1:2" x14ac:dyDescent="0.3">
      <c r="A819" s="75">
        <v>55700</v>
      </c>
      <c r="B819" s="69">
        <v>20200</v>
      </c>
    </row>
    <row r="820" spans="1:2" x14ac:dyDescent="0.3">
      <c r="A820" s="66">
        <v>44000000</v>
      </c>
      <c r="B820" s="68">
        <v>3351343</v>
      </c>
    </row>
    <row r="821" spans="1:2" x14ac:dyDescent="0.3">
      <c r="A821" s="67">
        <v>1270000</v>
      </c>
      <c r="B821" s="69">
        <v>1073713</v>
      </c>
    </row>
    <row r="822" spans="1:2" x14ac:dyDescent="0.3">
      <c r="A822" s="74">
        <v>2250000</v>
      </c>
      <c r="B822" s="68">
        <v>1641054</v>
      </c>
    </row>
    <row r="823" spans="1:2" x14ac:dyDescent="0.3">
      <c r="A823" s="75">
        <v>2810000</v>
      </c>
      <c r="B823" s="69">
        <v>1140685</v>
      </c>
    </row>
    <row r="824" spans="1:2" x14ac:dyDescent="0.3">
      <c r="A824" s="74">
        <v>53200000</v>
      </c>
      <c r="B824" s="68">
        <v>925319379</v>
      </c>
    </row>
    <row r="825" spans="1:2" x14ac:dyDescent="0.3">
      <c r="A825" s="75">
        <v>2270000</v>
      </c>
      <c r="B825" s="69">
        <v>1536609</v>
      </c>
    </row>
    <row r="826" spans="1:2" x14ac:dyDescent="0.3">
      <c r="A826" s="74">
        <v>2250000</v>
      </c>
      <c r="B826" s="68">
        <v>1291717</v>
      </c>
    </row>
    <row r="827" spans="1:2" x14ac:dyDescent="0.3">
      <c r="A827" s="75">
        <v>7180000</v>
      </c>
      <c r="B827" s="69">
        <v>71958363</v>
      </c>
    </row>
    <row r="828" spans="1:2" x14ac:dyDescent="0.3">
      <c r="A828" s="74">
        <v>392000</v>
      </c>
      <c r="B828" s="68">
        <v>1324690</v>
      </c>
    </row>
    <row r="829" spans="1:2" x14ac:dyDescent="0.3">
      <c r="A829" s="75">
        <v>1460000</v>
      </c>
      <c r="B829" s="69">
        <v>10268006</v>
      </c>
    </row>
    <row r="830" spans="1:2" x14ac:dyDescent="0.3">
      <c r="A830" s="66">
        <v>1330000</v>
      </c>
      <c r="B830" s="68">
        <v>685763</v>
      </c>
    </row>
    <row r="831" spans="1:2" x14ac:dyDescent="0.3">
      <c r="A831" s="67">
        <v>71900</v>
      </c>
      <c r="B831" s="69">
        <v>2497931</v>
      </c>
    </row>
    <row r="832" spans="1:2" x14ac:dyDescent="0.3">
      <c r="A832" s="66">
        <v>172000</v>
      </c>
      <c r="B832" s="68">
        <v>19777</v>
      </c>
    </row>
    <row r="833" spans="1:2" x14ac:dyDescent="0.3">
      <c r="A833" s="75">
        <v>324</v>
      </c>
      <c r="B833" s="69">
        <v>40</v>
      </c>
    </row>
    <row r="834" spans="1:2" x14ac:dyDescent="0.3">
      <c r="A834" s="74">
        <v>2700000</v>
      </c>
      <c r="B834" s="68">
        <v>46778274</v>
      </c>
    </row>
    <row r="835" spans="1:2" x14ac:dyDescent="0.3">
      <c r="A835" s="67">
        <v>1003000</v>
      </c>
      <c r="B835" s="69">
        <v>24807</v>
      </c>
    </row>
    <row r="836" spans="1:2" x14ac:dyDescent="0.3">
      <c r="A836" s="74">
        <v>1610000</v>
      </c>
      <c r="B836" s="68">
        <v>18431248</v>
      </c>
    </row>
    <row r="837" spans="1:2" x14ac:dyDescent="0.3">
      <c r="A837" s="75">
        <v>7110000</v>
      </c>
      <c r="B837" s="69">
        <v>26964796</v>
      </c>
    </row>
    <row r="838" spans="1:2" x14ac:dyDescent="0.3">
      <c r="A838" s="74">
        <v>18000000</v>
      </c>
      <c r="B838" s="68">
        <v>130252161</v>
      </c>
    </row>
    <row r="839" spans="1:2" x14ac:dyDescent="0.3">
      <c r="A839" s="75">
        <v>7300000</v>
      </c>
      <c r="B839" s="69">
        <v>995293</v>
      </c>
    </row>
    <row r="840" spans="1:2" x14ac:dyDescent="0.3">
      <c r="A840" s="74">
        <v>3510000</v>
      </c>
      <c r="B840" s="68">
        <v>17579589</v>
      </c>
    </row>
    <row r="841" spans="1:2" x14ac:dyDescent="0.3">
      <c r="A841" s="75">
        <v>1640000</v>
      </c>
      <c r="B841" s="69">
        <v>1535947</v>
      </c>
    </row>
    <row r="842" spans="1:2" x14ac:dyDescent="0.3">
      <c r="A842" s="74">
        <v>12900000</v>
      </c>
      <c r="B842" s="68">
        <v>1778224</v>
      </c>
    </row>
    <row r="843" spans="1:2" x14ac:dyDescent="0.3">
      <c r="A843" s="67">
        <v>421000</v>
      </c>
      <c r="B843" s="69">
        <v>959141</v>
      </c>
    </row>
    <row r="844" spans="1:2" x14ac:dyDescent="0.3">
      <c r="A844" s="74">
        <v>7150000</v>
      </c>
      <c r="B844" s="68">
        <v>344612216</v>
      </c>
    </row>
    <row r="845" spans="1:2" x14ac:dyDescent="0.3">
      <c r="A845" s="75">
        <v>220000</v>
      </c>
      <c r="B845" s="69">
        <v>12757453</v>
      </c>
    </row>
    <row r="846" spans="1:2" x14ac:dyDescent="0.3">
      <c r="A846" s="66">
        <v>698000</v>
      </c>
      <c r="B846" s="68">
        <v>578539</v>
      </c>
    </row>
    <row r="847" spans="1:2" x14ac:dyDescent="0.3">
      <c r="A847" s="75">
        <v>4510000</v>
      </c>
      <c r="B847" s="69">
        <v>280543</v>
      </c>
    </row>
    <row r="848" spans="1:2" x14ac:dyDescent="0.3">
      <c r="A848" s="74">
        <v>58200</v>
      </c>
      <c r="B848" s="68">
        <v>13658451</v>
      </c>
    </row>
    <row r="849" spans="1:2" x14ac:dyDescent="0.3">
      <c r="A849" s="67">
        <v>133000</v>
      </c>
      <c r="B849" s="69">
        <v>16370</v>
      </c>
    </row>
    <row r="850" spans="1:2" x14ac:dyDescent="0.3">
      <c r="A850" s="74">
        <v>4100</v>
      </c>
      <c r="B850" s="68">
        <v>10563</v>
      </c>
    </row>
    <row r="851" spans="1:2" x14ac:dyDescent="0.3">
      <c r="A851" s="67">
        <v>10500000</v>
      </c>
      <c r="B851" s="69">
        <v>456281</v>
      </c>
    </row>
    <row r="852" spans="1:2" x14ac:dyDescent="0.3">
      <c r="A852" s="66">
        <v>11700000</v>
      </c>
      <c r="B852" s="68">
        <v>9641706</v>
      </c>
    </row>
    <row r="853" spans="1:2" x14ac:dyDescent="0.3">
      <c r="A853" s="67">
        <v>2490000</v>
      </c>
      <c r="B853" s="69">
        <v>1059821</v>
      </c>
    </row>
    <row r="854" spans="1:2" x14ac:dyDescent="0.3">
      <c r="A854" s="74">
        <v>437000</v>
      </c>
      <c r="B854" s="68">
        <v>91570</v>
      </c>
    </row>
    <row r="855" spans="1:2" x14ac:dyDescent="0.3">
      <c r="A855" s="75">
        <v>8460000</v>
      </c>
      <c r="B855" s="69">
        <v>31110511</v>
      </c>
    </row>
    <row r="856" spans="1:2" x14ac:dyDescent="0.3">
      <c r="A856" s="74">
        <v>503000</v>
      </c>
      <c r="B856" s="68">
        <v>144271</v>
      </c>
    </row>
    <row r="857" spans="1:2" x14ac:dyDescent="0.3">
      <c r="A857" s="75">
        <v>58200000</v>
      </c>
      <c r="B857" s="69">
        <v>429759848</v>
      </c>
    </row>
    <row r="858" spans="1:2" x14ac:dyDescent="0.3">
      <c r="A858" s="74">
        <v>366000</v>
      </c>
      <c r="B858" s="68">
        <v>600027</v>
      </c>
    </row>
    <row r="859" spans="1:2" x14ac:dyDescent="0.3">
      <c r="A859" s="75">
        <v>14300000</v>
      </c>
      <c r="B859" s="69">
        <v>83827880</v>
      </c>
    </row>
    <row r="860" spans="1:2" x14ac:dyDescent="0.3">
      <c r="A860" s="74">
        <v>2250000</v>
      </c>
      <c r="B860" s="68">
        <v>1648058</v>
      </c>
    </row>
    <row r="861" spans="1:2" x14ac:dyDescent="0.3">
      <c r="A861" s="75">
        <v>17200000</v>
      </c>
      <c r="B861" s="69">
        <v>33554670</v>
      </c>
    </row>
    <row r="862" spans="1:2" x14ac:dyDescent="0.3">
      <c r="A862" s="74">
        <v>4510000</v>
      </c>
      <c r="B862" s="68">
        <v>1677745</v>
      </c>
    </row>
    <row r="863" spans="1:2" x14ac:dyDescent="0.3">
      <c r="A863" s="75">
        <v>2810000</v>
      </c>
      <c r="B863" s="69">
        <v>18858879</v>
      </c>
    </row>
    <row r="864" spans="1:2" x14ac:dyDescent="0.3">
      <c r="A864" s="74">
        <v>12300000</v>
      </c>
      <c r="B864" s="68">
        <v>7594886</v>
      </c>
    </row>
    <row r="865" spans="1:2" x14ac:dyDescent="0.3">
      <c r="A865" s="75">
        <v>18000000</v>
      </c>
      <c r="B865" s="69">
        <v>7144006</v>
      </c>
    </row>
    <row r="866" spans="1:2" x14ac:dyDescent="0.3">
      <c r="A866" s="74">
        <v>10600000</v>
      </c>
      <c r="B866" s="68">
        <v>1076966242</v>
      </c>
    </row>
    <row r="867" spans="1:2" x14ac:dyDescent="0.3">
      <c r="A867" s="75">
        <v>4400000</v>
      </c>
      <c r="B867" s="69">
        <v>349258</v>
      </c>
    </row>
    <row r="868" spans="1:2" x14ac:dyDescent="0.3">
      <c r="A868" s="74">
        <v>3750000</v>
      </c>
      <c r="B868" s="68">
        <v>21613155</v>
      </c>
    </row>
    <row r="869" spans="1:2" x14ac:dyDescent="0.3">
      <c r="A869" s="75">
        <v>1960000</v>
      </c>
      <c r="B869" s="69">
        <v>680343</v>
      </c>
    </row>
    <row r="870" spans="1:2" x14ac:dyDescent="0.3">
      <c r="A870" s="74">
        <v>112000</v>
      </c>
      <c r="B870" s="68">
        <v>2375852</v>
      </c>
    </row>
    <row r="871" spans="1:2" x14ac:dyDescent="0.3">
      <c r="A871" s="67">
        <v>338000</v>
      </c>
      <c r="B871" s="69">
        <v>17896362</v>
      </c>
    </row>
    <row r="872" spans="1:2" x14ac:dyDescent="0.3">
      <c r="A872" s="74">
        <v>654000</v>
      </c>
      <c r="B872" s="68">
        <v>7556481</v>
      </c>
    </row>
    <row r="873" spans="1:2" x14ac:dyDescent="0.3">
      <c r="A873" s="75">
        <v>107000</v>
      </c>
      <c r="B873" s="69">
        <v>92521774</v>
      </c>
    </row>
    <row r="874" spans="1:2" x14ac:dyDescent="0.3">
      <c r="A874" s="74">
        <v>21400000</v>
      </c>
      <c r="B874" s="68">
        <v>781311</v>
      </c>
    </row>
    <row r="875" spans="1:2" x14ac:dyDescent="0.3">
      <c r="A875" s="75">
        <v>1470000</v>
      </c>
      <c r="B875" s="69">
        <v>442594</v>
      </c>
    </row>
    <row r="876" spans="1:2" x14ac:dyDescent="0.3">
      <c r="A876" s="74">
        <v>2250000</v>
      </c>
      <c r="B876" s="68">
        <v>730041</v>
      </c>
    </row>
    <row r="877" spans="1:2" x14ac:dyDescent="0.3">
      <c r="A877" s="75">
        <v>2250000</v>
      </c>
      <c r="B877" s="69">
        <v>1080487</v>
      </c>
    </row>
    <row r="878" spans="1:2" x14ac:dyDescent="0.3">
      <c r="A878" s="74">
        <v>3710000</v>
      </c>
      <c r="B878" s="68">
        <v>71402341</v>
      </c>
    </row>
    <row r="879" spans="1:2" x14ac:dyDescent="0.3">
      <c r="A879" s="75">
        <v>528000</v>
      </c>
      <c r="B879" s="69">
        <v>30809</v>
      </c>
    </row>
    <row r="880" spans="1:2" x14ac:dyDescent="0.3">
      <c r="A880" s="74">
        <v>3880000</v>
      </c>
      <c r="B880" s="68">
        <v>3353627</v>
      </c>
    </row>
    <row r="881" spans="1:2" x14ac:dyDescent="0.3">
      <c r="A881" s="75">
        <v>27600000</v>
      </c>
      <c r="B881" s="69">
        <v>15288112</v>
      </c>
    </row>
    <row r="882" spans="1:2" x14ac:dyDescent="0.3">
      <c r="A882" s="66">
        <v>3590000</v>
      </c>
      <c r="B882" s="68">
        <v>4003858</v>
      </c>
    </row>
    <row r="883" spans="1:2" x14ac:dyDescent="0.3">
      <c r="A883" s="75">
        <v>2250000</v>
      </c>
      <c r="B883" s="69">
        <v>399046</v>
      </c>
    </row>
    <row r="884" spans="1:2" x14ac:dyDescent="0.3">
      <c r="A884" s="74">
        <v>18600000</v>
      </c>
      <c r="B884" s="68">
        <v>131753564</v>
      </c>
    </row>
    <row r="885" spans="1:2" x14ac:dyDescent="0.3">
      <c r="A885" s="75">
        <v>366000</v>
      </c>
      <c r="B885" s="69">
        <v>215168</v>
      </c>
    </row>
    <row r="886" spans="1:2" x14ac:dyDescent="0.3">
      <c r="A886" s="74">
        <v>366000</v>
      </c>
      <c r="B886" s="68">
        <v>124746</v>
      </c>
    </row>
    <row r="887" spans="1:2" x14ac:dyDescent="0.3">
      <c r="A887" s="75">
        <v>226000</v>
      </c>
      <c r="B887" s="69">
        <v>28866</v>
      </c>
    </row>
    <row r="888" spans="1:2" x14ac:dyDescent="0.3">
      <c r="A888" s="74">
        <v>3990000</v>
      </c>
      <c r="B888" s="68">
        <v>23001596</v>
      </c>
    </row>
    <row r="889" spans="1:2" x14ac:dyDescent="0.3">
      <c r="A889" s="67">
        <v>652000</v>
      </c>
      <c r="B889" s="69">
        <v>78006</v>
      </c>
    </row>
    <row r="890" spans="1:2" x14ac:dyDescent="0.3">
      <c r="A890" s="74">
        <v>4400000</v>
      </c>
      <c r="B890" s="68">
        <v>880889</v>
      </c>
    </row>
    <row r="891" spans="1:2" x14ac:dyDescent="0.3">
      <c r="A891" s="75">
        <v>333000</v>
      </c>
      <c r="B891" s="69">
        <v>1244482</v>
      </c>
    </row>
    <row r="892" spans="1:2" x14ac:dyDescent="0.3">
      <c r="A892" s="66">
        <v>511000</v>
      </c>
      <c r="B892" s="68">
        <v>161909</v>
      </c>
    </row>
    <row r="893" spans="1:2" x14ac:dyDescent="0.3">
      <c r="A893" s="75">
        <v>220000</v>
      </c>
      <c r="B893" s="69">
        <v>1260992</v>
      </c>
    </row>
    <row r="894" spans="1:2" x14ac:dyDescent="0.3">
      <c r="A894" s="66">
        <v>4690000</v>
      </c>
      <c r="B894" s="68">
        <v>95433</v>
      </c>
    </row>
    <row r="895" spans="1:2" x14ac:dyDescent="0.3">
      <c r="A895" s="75">
        <v>163000</v>
      </c>
      <c r="B895" s="69">
        <v>5684</v>
      </c>
    </row>
    <row r="896" spans="1:2" x14ac:dyDescent="0.3">
      <c r="A896" s="74">
        <v>4450000</v>
      </c>
      <c r="B896" s="68">
        <v>40554502</v>
      </c>
    </row>
    <row r="897" spans="1:2" x14ac:dyDescent="0.3">
      <c r="A897" s="75">
        <v>1960000</v>
      </c>
      <c r="B897" s="69">
        <v>94974</v>
      </c>
    </row>
    <row r="898" spans="1:2" x14ac:dyDescent="0.3">
      <c r="A898" s="74">
        <v>138000</v>
      </c>
      <c r="B898" s="68">
        <v>602667</v>
      </c>
    </row>
    <row r="899" spans="1:2" x14ac:dyDescent="0.3">
      <c r="A899" s="75">
        <v>436000</v>
      </c>
      <c r="B899" s="69">
        <v>9740622</v>
      </c>
    </row>
    <row r="900" spans="1:2" x14ac:dyDescent="0.3">
      <c r="A900" s="74">
        <v>437000</v>
      </c>
      <c r="B900" s="68">
        <v>31519</v>
      </c>
    </row>
    <row r="901" spans="1:2" x14ac:dyDescent="0.3">
      <c r="A901" s="75">
        <v>6870000</v>
      </c>
      <c r="B901" s="69">
        <v>3644897</v>
      </c>
    </row>
    <row r="902" spans="1:2" x14ac:dyDescent="0.3">
      <c r="A902" s="74">
        <v>15100000</v>
      </c>
      <c r="B902" s="68">
        <v>105490591</v>
      </c>
    </row>
    <row r="903" spans="1:2" x14ac:dyDescent="0.3">
      <c r="A903" s="75">
        <v>380000</v>
      </c>
      <c r="B903" s="69">
        <v>112122</v>
      </c>
    </row>
    <row r="904" spans="1:2" x14ac:dyDescent="0.3">
      <c r="A904" s="74">
        <v>428000</v>
      </c>
      <c r="B904" s="68">
        <v>4166563</v>
      </c>
    </row>
    <row r="905" spans="1:2" x14ac:dyDescent="0.3">
      <c r="A905" s="75">
        <v>2180000</v>
      </c>
      <c r="B905" s="69">
        <v>3043609</v>
      </c>
    </row>
    <row r="906" spans="1:2" x14ac:dyDescent="0.3">
      <c r="A906" s="66">
        <v>11600000</v>
      </c>
      <c r="B906" s="68">
        <v>4105352</v>
      </c>
    </row>
    <row r="907" spans="1:2" x14ac:dyDescent="0.3">
      <c r="A907" s="67">
        <v>108000</v>
      </c>
      <c r="B907" s="69">
        <v>24316</v>
      </c>
    </row>
    <row r="908" spans="1:2" x14ac:dyDescent="0.3">
      <c r="A908" s="74">
        <v>2540000</v>
      </c>
      <c r="B908" s="68">
        <v>4925529</v>
      </c>
    </row>
    <row r="909" spans="1:2" x14ac:dyDescent="0.3">
      <c r="A909" s="67">
        <v>225000000</v>
      </c>
      <c r="B909" s="69">
        <v>2600221</v>
      </c>
    </row>
    <row r="910" spans="1:2" x14ac:dyDescent="0.3">
      <c r="A910" s="66">
        <v>3240000</v>
      </c>
      <c r="B910" s="68">
        <v>263087</v>
      </c>
    </row>
    <row r="911" spans="1:2" x14ac:dyDescent="0.3">
      <c r="A911" s="67">
        <v>2100000</v>
      </c>
      <c r="B911" s="69">
        <v>137751</v>
      </c>
    </row>
    <row r="912" spans="1:2" x14ac:dyDescent="0.3">
      <c r="A912" s="74">
        <v>1430000</v>
      </c>
      <c r="B912" s="68">
        <v>11822265</v>
      </c>
    </row>
    <row r="913" spans="1:2" x14ac:dyDescent="0.3">
      <c r="A913" s="75">
        <v>81100</v>
      </c>
      <c r="B913" s="69">
        <v>1604683</v>
      </c>
    </row>
    <row r="914" spans="1:2" x14ac:dyDescent="0.3">
      <c r="A914" s="74">
        <v>142000</v>
      </c>
      <c r="B914" s="68">
        <v>1021985</v>
      </c>
    </row>
    <row r="915" spans="1:2" x14ac:dyDescent="0.3">
      <c r="A915" s="67">
        <v>18600</v>
      </c>
      <c r="B915" s="69">
        <v>609550</v>
      </c>
    </row>
    <row r="916" spans="1:2" x14ac:dyDescent="0.3">
      <c r="A916" s="74">
        <v>13200000</v>
      </c>
      <c r="B916" s="68">
        <v>21735</v>
      </c>
    </row>
    <row r="917" spans="1:2" x14ac:dyDescent="0.3">
      <c r="A917" s="75">
        <v>538000</v>
      </c>
      <c r="B917" s="69">
        <v>10469139</v>
      </c>
    </row>
    <row r="918" spans="1:2" x14ac:dyDescent="0.3">
      <c r="A918" s="74">
        <v>1000000</v>
      </c>
      <c r="B918" s="68">
        <v>1199639</v>
      </c>
    </row>
    <row r="919" spans="1:2" x14ac:dyDescent="0.3">
      <c r="A919" s="75">
        <v>2100000</v>
      </c>
      <c r="B919" s="69">
        <v>2638877</v>
      </c>
    </row>
    <row r="920" spans="1:2" x14ac:dyDescent="0.3">
      <c r="A920" s="66">
        <v>675000</v>
      </c>
      <c r="B920" s="68">
        <v>463691</v>
      </c>
    </row>
    <row r="921" spans="1:2" x14ac:dyDescent="0.3">
      <c r="A921" s="67">
        <v>547000</v>
      </c>
      <c r="B921" s="69">
        <v>108512</v>
      </c>
    </row>
    <row r="922" spans="1:2" x14ac:dyDescent="0.3">
      <c r="A922" s="74">
        <v>97200</v>
      </c>
      <c r="B922" s="68">
        <v>97829</v>
      </c>
    </row>
    <row r="923" spans="1:2" x14ac:dyDescent="0.3">
      <c r="A923" s="67">
        <v>1970000</v>
      </c>
      <c r="B923" s="69">
        <v>506780</v>
      </c>
    </row>
    <row r="924" spans="1:2" x14ac:dyDescent="0.3">
      <c r="A924" s="66">
        <v>438000</v>
      </c>
      <c r="B924" s="68">
        <v>36335</v>
      </c>
    </row>
    <row r="925" spans="1:2" x14ac:dyDescent="0.3">
      <c r="A925" s="75">
        <v>6270000</v>
      </c>
      <c r="B925" s="69">
        <v>7904356</v>
      </c>
    </row>
    <row r="926" spans="1:2" x14ac:dyDescent="0.3">
      <c r="A926" s="74">
        <v>2140000</v>
      </c>
      <c r="B926" s="68">
        <v>4600241</v>
      </c>
    </row>
    <row r="927" spans="1:2" x14ac:dyDescent="0.3">
      <c r="A927" s="67">
        <v>2330000</v>
      </c>
      <c r="B927" s="69">
        <v>93641</v>
      </c>
    </row>
    <row r="928" spans="1:2" x14ac:dyDescent="0.3">
      <c r="A928" s="74">
        <v>1900000</v>
      </c>
      <c r="B928" s="68">
        <v>788767</v>
      </c>
    </row>
    <row r="929" spans="1:2" x14ac:dyDescent="0.3">
      <c r="A929" s="67">
        <v>3450000</v>
      </c>
      <c r="B929" s="69">
        <v>62089</v>
      </c>
    </row>
    <row r="930" spans="1:2" x14ac:dyDescent="0.3">
      <c r="A930" s="66">
        <v>33600000</v>
      </c>
      <c r="B930" s="70">
        <v>4308230</v>
      </c>
    </row>
    <row r="931" spans="1:2" x14ac:dyDescent="0.3">
      <c r="A931" s="67">
        <v>33600000</v>
      </c>
      <c r="B931" s="71">
        <v>1751708</v>
      </c>
    </row>
    <row r="932" spans="1:2" x14ac:dyDescent="0.3">
      <c r="A932" s="66">
        <v>1150000</v>
      </c>
      <c r="B932" s="70">
        <v>33317</v>
      </c>
    </row>
    <row r="933" spans="1:2" x14ac:dyDescent="0.3">
      <c r="A933" s="67">
        <v>1150000</v>
      </c>
      <c r="B933" s="71">
        <v>68406</v>
      </c>
    </row>
    <row r="934" spans="1:2" x14ac:dyDescent="0.3">
      <c r="A934" s="66">
        <v>1150000</v>
      </c>
      <c r="B934" s="70">
        <v>3882610</v>
      </c>
    </row>
    <row r="935" spans="1:2" x14ac:dyDescent="0.3">
      <c r="A935" s="67">
        <v>1150000</v>
      </c>
      <c r="B935" s="71">
        <v>285858</v>
      </c>
    </row>
    <row r="936" spans="1:2" x14ac:dyDescent="0.3">
      <c r="A936" s="66">
        <v>952000</v>
      </c>
      <c r="B936" s="70">
        <v>413266</v>
      </c>
    </row>
    <row r="937" spans="1:2" x14ac:dyDescent="0.3">
      <c r="A937" s="67">
        <v>952000</v>
      </c>
      <c r="B937" s="71">
        <v>1400445</v>
      </c>
    </row>
    <row r="938" spans="1:2" x14ac:dyDescent="0.3">
      <c r="A938" s="66">
        <v>952000</v>
      </c>
      <c r="B938" s="70">
        <v>953626</v>
      </c>
    </row>
    <row r="939" spans="1:2" x14ac:dyDescent="0.3">
      <c r="A939" s="67">
        <v>523000</v>
      </c>
      <c r="B939" s="71">
        <v>3969775</v>
      </c>
    </row>
    <row r="940" spans="1:2" x14ac:dyDescent="0.3">
      <c r="A940" s="66">
        <v>523000</v>
      </c>
      <c r="B940" s="70">
        <v>397210</v>
      </c>
    </row>
    <row r="941" spans="1:2" x14ac:dyDescent="0.3">
      <c r="A941" s="67">
        <v>8800</v>
      </c>
      <c r="B941" s="71">
        <v>1516</v>
      </c>
    </row>
    <row r="942" spans="1:2" x14ac:dyDescent="0.3">
      <c r="A942" s="66">
        <v>8800</v>
      </c>
      <c r="B942" s="70">
        <v>746</v>
      </c>
    </row>
    <row r="943" spans="1:2" x14ac:dyDescent="0.3">
      <c r="A943" s="67">
        <v>8800</v>
      </c>
      <c r="B943" s="71">
        <v>8501</v>
      </c>
    </row>
    <row r="944" spans="1:2" x14ac:dyDescent="0.3">
      <c r="A944" s="66">
        <v>286000</v>
      </c>
      <c r="B944" s="70">
        <v>35685</v>
      </c>
    </row>
    <row r="945" spans="1:2" x14ac:dyDescent="0.3">
      <c r="A945" s="67">
        <v>286000</v>
      </c>
      <c r="B945" s="71">
        <v>190367</v>
      </c>
    </row>
    <row r="946" spans="1:2" x14ac:dyDescent="0.3">
      <c r="A946" s="66">
        <v>297000</v>
      </c>
      <c r="B946" s="70">
        <v>2317688</v>
      </c>
    </row>
    <row r="947" spans="1:2" x14ac:dyDescent="0.3">
      <c r="A947" s="67">
        <v>297000</v>
      </c>
      <c r="B947" s="71">
        <v>36148</v>
      </c>
    </row>
    <row r="948" spans="1:2" x14ac:dyDescent="0.3">
      <c r="A948" s="66">
        <v>243000</v>
      </c>
      <c r="B948" s="70">
        <v>33214</v>
      </c>
    </row>
    <row r="949" spans="1:2" x14ac:dyDescent="0.3">
      <c r="A949" s="67">
        <v>243000</v>
      </c>
      <c r="B949" s="71">
        <v>70815</v>
      </c>
    </row>
    <row r="950" spans="1:2" x14ac:dyDescent="0.3">
      <c r="A950" s="66">
        <v>6420</v>
      </c>
      <c r="B950" s="70">
        <v>793</v>
      </c>
    </row>
    <row r="951" spans="1:2" x14ac:dyDescent="0.3">
      <c r="A951" s="67">
        <v>6420</v>
      </c>
      <c r="B951" s="71">
        <v>224</v>
      </c>
    </row>
    <row r="952" spans="1:2" x14ac:dyDescent="0.3">
      <c r="A952" s="66">
        <v>702000</v>
      </c>
      <c r="B952" s="70">
        <v>691431</v>
      </c>
    </row>
    <row r="953" spans="1:2" x14ac:dyDescent="0.3">
      <c r="A953" s="67">
        <v>702000</v>
      </c>
      <c r="B953" s="71">
        <v>3147765</v>
      </c>
    </row>
    <row r="954" spans="1:2" x14ac:dyDescent="0.3">
      <c r="A954" s="66">
        <v>607000</v>
      </c>
      <c r="B954" s="70">
        <v>10316</v>
      </c>
    </row>
    <row r="955" spans="1:2" x14ac:dyDescent="0.3">
      <c r="A955" s="67">
        <v>8560</v>
      </c>
      <c r="B955" s="71">
        <v>75789</v>
      </c>
    </row>
    <row r="956" spans="1:2" x14ac:dyDescent="0.3">
      <c r="A956" s="66">
        <v>8560</v>
      </c>
      <c r="B956" s="70">
        <v>1640</v>
      </c>
    </row>
    <row r="957" spans="1:2" x14ac:dyDescent="0.3">
      <c r="A957" s="67">
        <v>84900</v>
      </c>
      <c r="B957" s="71">
        <v>491854</v>
      </c>
    </row>
    <row r="958" spans="1:2" x14ac:dyDescent="0.3">
      <c r="A958" s="66">
        <v>84900</v>
      </c>
      <c r="B958" s="70">
        <v>268142</v>
      </c>
    </row>
    <row r="959" spans="1:2" x14ac:dyDescent="0.3">
      <c r="A959" s="67">
        <v>84900</v>
      </c>
      <c r="B959" s="71">
        <v>1378946</v>
      </c>
    </row>
    <row r="960" spans="1:2" x14ac:dyDescent="0.3">
      <c r="A960" s="66">
        <v>2030</v>
      </c>
      <c r="B960" s="70">
        <v>414</v>
      </c>
    </row>
    <row r="961" spans="1:2" x14ac:dyDescent="0.3">
      <c r="A961" s="67">
        <v>2030</v>
      </c>
      <c r="B961" s="71">
        <v>1480</v>
      </c>
    </row>
    <row r="962" spans="1:2" x14ac:dyDescent="0.3">
      <c r="A962" s="66">
        <v>594000</v>
      </c>
      <c r="B962" s="70">
        <v>5200</v>
      </c>
    </row>
    <row r="963" spans="1:2" x14ac:dyDescent="0.3">
      <c r="A963" s="67">
        <v>594000</v>
      </c>
      <c r="B963" s="71">
        <v>6892</v>
      </c>
    </row>
    <row r="964" spans="1:2" x14ac:dyDescent="0.3">
      <c r="A964" s="66">
        <v>594000</v>
      </c>
      <c r="B964" s="70">
        <v>16554</v>
      </c>
    </row>
    <row r="965" spans="1:2" x14ac:dyDescent="0.3">
      <c r="A965" s="67">
        <v>23500</v>
      </c>
      <c r="B965" s="71">
        <v>32798</v>
      </c>
    </row>
    <row r="966" spans="1:2" x14ac:dyDescent="0.3">
      <c r="A966" s="66">
        <v>23500</v>
      </c>
      <c r="B966" s="70">
        <v>1503</v>
      </c>
    </row>
    <row r="967" spans="1:2" x14ac:dyDescent="0.3">
      <c r="A967" s="67">
        <v>3980000</v>
      </c>
      <c r="B967" s="71">
        <v>429966</v>
      </c>
    </row>
    <row r="968" spans="1:2" x14ac:dyDescent="0.3">
      <c r="A968" s="66">
        <v>11600000</v>
      </c>
      <c r="B968" s="72" t="s">
        <v>3183</v>
      </c>
    </row>
    <row r="969" spans="1:2" x14ac:dyDescent="0.3">
      <c r="A969" s="66">
        <v>769000</v>
      </c>
      <c r="B969" s="70">
        <v>10964</v>
      </c>
    </row>
    <row r="970" spans="1:2" x14ac:dyDescent="0.3">
      <c r="A970" s="67">
        <v>769000</v>
      </c>
      <c r="B970" s="73" t="s">
        <v>3184</v>
      </c>
    </row>
    <row r="971" spans="1:2" x14ac:dyDescent="0.3">
      <c r="A971" s="66">
        <v>13600000</v>
      </c>
      <c r="B971" s="72">
        <v>135249</v>
      </c>
    </row>
    <row r="972" spans="1:2" x14ac:dyDescent="0.3">
      <c r="A972" s="67">
        <v>36800000</v>
      </c>
      <c r="B972" s="73">
        <v>50365749</v>
      </c>
    </row>
    <row r="973" spans="1:2" x14ac:dyDescent="0.3">
      <c r="A973" s="66">
        <v>42300000</v>
      </c>
      <c r="B973" s="72">
        <v>148358224</v>
      </c>
    </row>
    <row r="974" spans="1:2" x14ac:dyDescent="0.3">
      <c r="A974" s="67">
        <v>42300000</v>
      </c>
      <c r="B974" s="73">
        <v>277536</v>
      </c>
    </row>
    <row r="975" spans="1:2" x14ac:dyDescent="0.3">
      <c r="A975" s="66">
        <v>97000000</v>
      </c>
      <c r="B975" s="72">
        <v>313998</v>
      </c>
    </row>
    <row r="976" spans="1:2" x14ac:dyDescent="0.3">
      <c r="A976" s="67">
        <v>97000000</v>
      </c>
      <c r="B976" s="73" t="s">
        <v>3185</v>
      </c>
    </row>
    <row r="977" spans="1:2" x14ac:dyDescent="0.3">
      <c r="A977" s="66">
        <v>97000000</v>
      </c>
      <c r="B977" s="72">
        <v>358064</v>
      </c>
    </row>
    <row r="978" spans="1:2" x14ac:dyDescent="0.3">
      <c r="A978" s="67">
        <v>97000000</v>
      </c>
      <c r="B978" s="73" t="s">
        <v>3186</v>
      </c>
    </row>
    <row r="979" spans="1:2" x14ac:dyDescent="0.3">
      <c r="A979" s="66">
        <v>39900000</v>
      </c>
      <c r="B979" s="72">
        <v>6114404</v>
      </c>
    </row>
    <row r="980" spans="1:2" x14ac:dyDescent="0.3">
      <c r="A980" s="67">
        <v>39900000</v>
      </c>
      <c r="B980" s="73">
        <v>438043</v>
      </c>
    </row>
    <row r="981" spans="1:2" x14ac:dyDescent="0.3">
      <c r="A981" s="66">
        <v>39900000</v>
      </c>
      <c r="B981" s="72">
        <v>263612</v>
      </c>
    </row>
    <row r="982" spans="1:2" x14ac:dyDescent="0.3">
      <c r="A982" s="67">
        <v>39900000</v>
      </c>
      <c r="B982" s="73">
        <v>3169850</v>
      </c>
    </row>
    <row r="983" spans="1:2" x14ac:dyDescent="0.3">
      <c r="A983" s="66">
        <v>24100000</v>
      </c>
      <c r="B983" s="72">
        <v>18187023</v>
      </c>
    </row>
    <row r="984" spans="1:2" x14ac:dyDescent="0.3">
      <c r="A984" s="67">
        <v>3710000</v>
      </c>
      <c r="B984" s="73">
        <v>56530579</v>
      </c>
    </row>
    <row r="985" spans="1:2" x14ac:dyDescent="0.3">
      <c r="A985" s="66">
        <v>16000000</v>
      </c>
      <c r="B985" s="72" t="s">
        <v>3187</v>
      </c>
    </row>
    <row r="986" spans="1:2" x14ac:dyDescent="0.3">
      <c r="A986" s="67">
        <v>16000000</v>
      </c>
      <c r="B986" s="73">
        <v>10185641</v>
      </c>
    </row>
    <row r="987" spans="1:2" x14ac:dyDescent="0.3">
      <c r="A987" s="66">
        <v>16000000</v>
      </c>
      <c r="B987" s="72">
        <v>3456969</v>
      </c>
    </row>
    <row r="988" spans="1:2" x14ac:dyDescent="0.3">
      <c r="A988" s="67">
        <v>16000000</v>
      </c>
      <c r="B988" s="73">
        <v>1770817</v>
      </c>
    </row>
    <row r="989" spans="1:2" x14ac:dyDescent="0.3">
      <c r="A989" s="66">
        <v>167000</v>
      </c>
      <c r="B989" s="72">
        <v>12912707</v>
      </c>
    </row>
    <row r="990" spans="1:2" x14ac:dyDescent="0.3">
      <c r="A990" s="67">
        <v>167000</v>
      </c>
      <c r="B990" s="73">
        <v>7920988</v>
      </c>
    </row>
    <row r="991" spans="1:2" x14ac:dyDescent="0.3">
      <c r="A991" s="66">
        <v>167000</v>
      </c>
      <c r="B991" s="72">
        <v>669159</v>
      </c>
    </row>
    <row r="992" spans="1:2" x14ac:dyDescent="0.3">
      <c r="A992" s="67">
        <v>28700000</v>
      </c>
      <c r="B992" s="73" t="s">
        <v>3188</v>
      </c>
    </row>
    <row r="993" spans="1:2" x14ac:dyDescent="0.3">
      <c r="A993" s="66">
        <v>13200000</v>
      </c>
      <c r="B993" s="72">
        <v>56452388</v>
      </c>
    </row>
    <row r="994" spans="1:2" x14ac:dyDescent="0.3">
      <c r="A994" s="67">
        <v>58900000</v>
      </c>
      <c r="B994" s="73" t="s">
        <v>3189</v>
      </c>
    </row>
    <row r="995" spans="1:2" x14ac:dyDescent="0.3">
      <c r="A995" s="66">
        <v>58900000</v>
      </c>
      <c r="B995" s="72">
        <v>288656579</v>
      </c>
    </row>
    <row r="996" spans="1:2" x14ac:dyDescent="0.3">
      <c r="A996" s="67">
        <v>58900000</v>
      </c>
      <c r="B996" s="73">
        <v>141912692</v>
      </c>
    </row>
    <row r="997" spans="1:2" x14ac:dyDescent="0.3">
      <c r="A997" s="66">
        <v>2550000</v>
      </c>
      <c r="B997" s="72">
        <v>15930919</v>
      </c>
    </row>
    <row r="998" spans="1:2" x14ac:dyDescent="0.3">
      <c r="A998" s="67">
        <v>13100000</v>
      </c>
      <c r="B998" s="73">
        <v>989282</v>
      </c>
    </row>
    <row r="999" spans="1:2" x14ac:dyDescent="0.3">
      <c r="A999" s="66">
        <v>24000000</v>
      </c>
      <c r="B999" s="72">
        <v>61374841</v>
      </c>
    </row>
    <row r="1000" spans="1:2" x14ac:dyDescent="0.3">
      <c r="A1000" s="67">
        <v>24000000</v>
      </c>
      <c r="B1000" s="73">
        <v>329141</v>
      </c>
    </row>
    <row r="1001" spans="1:2" x14ac:dyDescent="0.3">
      <c r="A1001" s="66">
        <v>24000000</v>
      </c>
      <c r="B1001" s="72">
        <v>176206</v>
      </c>
    </row>
    <row r="1002" spans="1:2" x14ac:dyDescent="0.3">
      <c r="A1002" s="67">
        <v>24000000</v>
      </c>
      <c r="B1002" s="73">
        <v>176206</v>
      </c>
    </row>
    <row r="1003" spans="1:2" x14ac:dyDescent="0.3">
      <c r="A1003" s="66">
        <v>14000</v>
      </c>
      <c r="B1003" s="72">
        <v>469193</v>
      </c>
    </row>
    <row r="1004" spans="1:2" x14ac:dyDescent="0.3">
      <c r="A1004" s="67">
        <v>25600000</v>
      </c>
      <c r="B1004" s="73">
        <v>69441470</v>
      </c>
    </row>
    <row r="1005" spans="1:2" x14ac:dyDescent="0.3">
      <c r="A1005" s="66">
        <v>776000</v>
      </c>
      <c r="B1005" s="72" t="s">
        <v>3190</v>
      </c>
    </row>
    <row r="1006" spans="1:2" x14ac:dyDescent="0.3">
      <c r="A1006" s="67">
        <v>1020000</v>
      </c>
      <c r="B1006" s="73" t="s">
        <v>3191</v>
      </c>
    </row>
    <row r="1007" spans="1:2" x14ac:dyDescent="0.3">
      <c r="A1007" s="66">
        <v>7260000</v>
      </c>
      <c r="B1007" s="72">
        <v>31946705</v>
      </c>
    </row>
    <row r="1008" spans="1:2" x14ac:dyDescent="0.3">
      <c r="A1008" s="67">
        <v>18100000</v>
      </c>
      <c r="B1008" s="73" t="s">
        <v>3192</v>
      </c>
    </row>
    <row r="1009" spans="1:2" x14ac:dyDescent="0.3">
      <c r="A1009" s="66">
        <v>2770000</v>
      </c>
      <c r="B1009" s="72" t="s">
        <v>3193</v>
      </c>
    </row>
    <row r="1010" spans="1:2" x14ac:dyDescent="0.3">
      <c r="A1010" s="67">
        <v>141000</v>
      </c>
      <c r="B1010" s="73" t="s">
        <v>3194</v>
      </c>
    </row>
    <row r="1011" spans="1:2" x14ac:dyDescent="0.3">
      <c r="A1011" s="66">
        <v>141000</v>
      </c>
      <c r="B1011" s="72" t="s">
        <v>3195</v>
      </c>
    </row>
    <row r="1012" spans="1:2" x14ac:dyDescent="0.3">
      <c r="A1012" s="67">
        <v>141000</v>
      </c>
      <c r="B1012" s="73" t="s">
        <v>3196</v>
      </c>
    </row>
    <row r="1013" spans="1:2" x14ac:dyDescent="0.3">
      <c r="A1013" s="66">
        <v>18900000</v>
      </c>
      <c r="B1013" s="72" t="s">
        <v>3197</v>
      </c>
    </row>
    <row r="1014" spans="1:2" x14ac:dyDescent="0.3">
      <c r="A1014" s="67">
        <v>31200000</v>
      </c>
      <c r="B1014" s="73" t="s">
        <v>3198</v>
      </c>
    </row>
    <row r="1015" spans="1:2" x14ac:dyDescent="0.3">
      <c r="A1015" s="66">
        <v>1040000</v>
      </c>
      <c r="B1015" s="72" t="s">
        <v>3199</v>
      </c>
    </row>
    <row r="1016" spans="1:2" x14ac:dyDescent="0.3">
      <c r="A1016" s="67">
        <v>35300000</v>
      </c>
      <c r="B1016" s="73" t="s">
        <v>3200</v>
      </c>
    </row>
    <row r="1017" spans="1:2" x14ac:dyDescent="0.3">
      <c r="A1017" s="66">
        <v>35300000</v>
      </c>
      <c r="B1017" s="72" t="s">
        <v>3201</v>
      </c>
    </row>
    <row r="1018" spans="1:2" x14ac:dyDescent="0.3">
      <c r="A1018" s="67">
        <v>584000</v>
      </c>
      <c r="B1018" s="73" t="s">
        <v>3202</v>
      </c>
    </row>
    <row r="1019" spans="1:2" x14ac:dyDescent="0.3">
      <c r="A1019" s="66">
        <v>584000</v>
      </c>
      <c r="B1019" s="72" t="s">
        <v>3203</v>
      </c>
    </row>
    <row r="1020" spans="1:2" x14ac:dyDescent="0.3">
      <c r="A1020" s="67">
        <v>584000</v>
      </c>
      <c r="B1020" s="73" t="s">
        <v>3204</v>
      </c>
    </row>
    <row r="1021" spans="1:2" x14ac:dyDescent="0.3">
      <c r="A1021" s="66">
        <v>9660000</v>
      </c>
      <c r="B1021" s="72" t="s">
        <v>3205</v>
      </c>
    </row>
    <row r="1022" spans="1:2" x14ac:dyDescent="0.3">
      <c r="A1022" s="67">
        <v>36700000</v>
      </c>
      <c r="B1022" s="73" t="s">
        <v>3206</v>
      </c>
    </row>
    <row r="1023" spans="1:2" x14ac:dyDescent="0.3">
      <c r="A1023" s="66">
        <v>36700000</v>
      </c>
      <c r="B1023" s="72" t="s">
        <v>3207</v>
      </c>
    </row>
    <row r="1024" spans="1:2" x14ac:dyDescent="0.3">
      <c r="A1024" s="67">
        <v>486000</v>
      </c>
      <c r="B1024" s="73" t="s">
        <v>3208</v>
      </c>
    </row>
    <row r="1025" spans="1:2" x14ac:dyDescent="0.3">
      <c r="A1025" s="66">
        <v>486000</v>
      </c>
      <c r="B1025" s="72" t="s">
        <v>3209</v>
      </c>
    </row>
    <row r="1026" spans="1:2" x14ac:dyDescent="0.3">
      <c r="A1026" s="67">
        <v>41000000</v>
      </c>
      <c r="B1026" s="73" t="s">
        <v>3210</v>
      </c>
    </row>
    <row r="1027" spans="1:2" x14ac:dyDescent="0.3">
      <c r="A1027" s="66">
        <v>41000000</v>
      </c>
      <c r="B1027" s="72">
        <v>47315</v>
      </c>
    </row>
    <row r="1028" spans="1:2" x14ac:dyDescent="0.3">
      <c r="A1028" s="67">
        <v>41000000</v>
      </c>
      <c r="B1028" s="73" t="s">
        <v>3211</v>
      </c>
    </row>
    <row r="1029" spans="1:2" x14ac:dyDescent="0.3">
      <c r="A1029" s="66">
        <v>8680000</v>
      </c>
      <c r="B1029" s="72" t="s">
        <v>3212</v>
      </c>
    </row>
    <row r="1030" spans="1:2" x14ac:dyDescent="0.3">
      <c r="A1030" s="67">
        <v>30300000</v>
      </c>
      <c r="B1030" s="73" t="s">
        <v>3213</v>
      </c>
    </row>
    <row r="1031" spans="1:2" x14ac:dyDescent="0.3">
      <c r="A1031" s="66">
        <v>30300000</v>
      </c>
      <c r="B1031" s="72" t="s">
        <v>3214</v>
      </c>
    </row>
    <row r="1032" spans="1:2" x14ac:dyDescent="0.3">
      <c r="A1032" s="67">
        <v>30300000</v>
      </c>
      <c r="B1032" s="73" t="s">
        <v>3215</v>
      </c>
    </row>
    <row r="1033" spans="1:2" x14ac:dyDescent="0.3">
      <c r="A1033" s="66">
        <v>14300000</v>
      </c>
      <c r="B1033" s="72" t="s">
        <v>3216</v>
      </c>
    </row>
    <row r="1034" spans="1:2" x14ac:dyDescent="0.3">
      <c r="A1034" s="67">
        <v>14300000</v>
      </c>
      <c r="B1034" s="73" t="s">
        <v>3217</v>
      </c>
    </row>
    <row r="1035" spans="1:2" x14ac:dyDescent="0.3">
      <c r="A1035" s="66">
        <v>4320000</v>
      </c>
      <c r="B1035" s="72" t="s">
        <v>3218</v>
      </c>
    </row>
    <row r="1036" spans="1:2" x14ac:dyDescent="0.3">
      <c r="A1036" s="67">
        <v>4320000</v>
      </c>
      <c r="B1036" s="73" t="s">
        <v>3219</v>
      </c>
    </row>
    <row r="1037" spans="1:2" x14ac:dyDescent="0.3">
      <c r="A1037" s="66">
        <v>4320000</v>
      </c>
      <c r="B1037" s="72" t="s">
        <v>3220</v>
      </c>
    </row>
    <row r="1038" spans="1:2" x14ac:dyDescent="0.3">
      <c r="A1038" s="67">
        <v>52400000</v>
      </c>
      <c r="B1038" s="73" t="s">
        <v>3221</v>
      </c>
    </row>
    <row r="1039" spans="1:2" x14ac:dyDescent="0.3">
      <c r="A1039" s="66">
        <v>305200000</v>
      </c>
      <c r="B1039" s="72" t="s">
        <v>3222</v>
      </c>
    </row>
    <row r="1040" spans="1:2" x14ac:dyDescent="0.3">
      <c r="A1040" s="67">
        <v>27200000</v>
      </c>
      <c r="B1040" s="73" t="s">
        <v>3223</v>
      </c>
    </row>
    <row r="1041" spans="1:2" x14ac:dyDescent="0.3">
      <c r="A1041" s="66">
        <v>27200000</v>
      </c>
      <c r="B1041" s="72" t="s">
        <v>3224</v>
      </c>
    </row>
    <row r="1042" spans="1:2" x14ac:dyDescent="0.3">
      <c r="A1042" s="67">
        <v>27200000</v>
      </c>
      <c r="B1042" s="73" t="s">
        <v>3225</v>
      </c>
    </row>
    <row r="1043" spans="1:2" x14ac:dyDescent="0.3">
      <c r="A1043" s="66">
        <v>27200000</v>
      </c>
      <c r="B1043" s="72" t="s">
        <v>3226</v>
      </c>
    </row>
    <row r="1044" spans="1:2" x14ac:dyDescent="0.3">
      <c r="A1044" s="67">
        <v>72600000</v>
      </c>
      <c r="B1044" s="73" t="s">
        <v>3227</v>
      </c>
    </row>
    <row r="1045" spans="1:2" x14ac:dyDescent="0.3">
      <c r="A1045" s="66">
        <v>72600000</v>
      </c>
      <c r="B1045" s="72" t="s">
        <v>3228</v>
      </c>
    </row>
    <row r="1046" spans="1:2" x14ac:dyDescent="0.3">
      <c r="A1046" s="67">
        <v>72600000</v>
      </c>
      <c r="B1046" s="73" t="s">
        <v>3229</v>
      </c>
    </row>
    <row r="1047" spans="1:2" x14ac:dyDescent="0.3">
      <c r="A1047" s="66">
        <v>72600000</v>
      </c>
      <c r="B1047" s="72" t="s">
        <v>3230</v>
      </c>
    </row>
    <row r="1048" spans="1:2" x14ac:dyDescent="0.3">
      <c r="A1048" s="67">
        <v>22400000</v>
      </c>
      <c r="B1048" s="73" t="s">
        <v>3231</v>
      </c>
    </row>
    <row r="1049" spans="1:2" x14ac:dyDescent="0.3">
      <c r="A1049" s="66">
        <v>7690000</v>
      </c>
      <c r="B1049" s="72" t="s">
        <v>3232</v>
      </c>
    </row>
    <row r="1050" spans="1:2" x14ac:dyDescent="0.3">
      <c r="A1050" s="67">
        <v>154000</v>
      </c>
      <c r="B1050" s="73" t="s">
        <v>3233</v>
      </c>
    </row>
    <row r="1051" spans="1:2" x14ac:dyDescent="0.3">
      <c r="A1051" s="66">
        <v>18700000</v>
      </c>
      <c r="B1051" s="72" t="s">
        <v>3234</v>
      </c>
    </row>
    <row r="1052" spans="1:2" x14ac:dyDescent="0.3">
      <c r="A1052" s="67">
        <v>15000000</v>
      </c>
      <c r="B1052" s="73" t="s">
        <v>3235</v>
      </c>
    </row>
    <row r="1053" spans="1:2" x14ac:dyDescent="0.3">
      <c r="A1053" s="66">
        <v>456000</v>
      </c>
      <c r="B1053" s="72" t="s">
        <v>3236</v>
      </c>
    </row>
    <row r="1054" spans="1:2" x14ac:dyDescent="0.3">
      <c r="A1054" s="67">
        <v>456000</v>
      </c>
      <c r="B1054" s="73" t="s">
        <v>3237</v>
      </c>
    </row>
    <row r="1055" spans="1:2" x14ac:dyDescent="0.3">
      <c r="A1055" s="66">
        <v>456000</v>
      </c>
      <c r="B1055" s="72" t="s">
        <v>3238</v>
      </c>
    </row>
    <row r="1056" spans="1:2" x14ac:dyDescent="0.3">
      <c r="A1056" s="67">
        <v>456000</v>
      </c>
      <c r="B1056" s="73" t="s">
        <v>3239</v>
      </c>
    </row>
    <row r="1057" spans="1:2" x14ac:dyDescent="0.3">
      <c r="A1057" s="66">
        <v>18200000</v>
      </c>
      <c r="B1057" s="72" t="s">
        <v>3240</v>
      </c>
    </row>
    <row r="1058" spans="1:2" x14ac:dyDescent="0.3">
      <c r="A1058" s="67">
        <v>43300000</v>
      </c>
      <c r="B1058" s="73" t="s">
        <v>3241</v>
      </c>
    </row>
    <row r="1059" spans="1:2" x14ac:dyDescent="0.3">
      <c r="A1059" s="66">
        <v>1920000</v>
      </c>
      <c r="B1059" s="72" t="s">
        <v>3242</v>
      </c>
    </row>
    <row r="1060" spans="1:2" x14ac:dyDescent="0.3">
      <c r="A1060" s="67">
        <v>10910000</v>
      </c>
      <c r="B1060" s="73" t="s">
        <v>3243</v>
      </c>
    </row>
    <row r="1061" spans="1:2" x14ac:dyDescent="0.3">
      <c r="A1061" s="66">
        <v>11000000</v>
      </c>
      <c r="B1061" s="72" t="s">
        <v>3244</v>
      </c>
    </row>
    <row r="1062" spans="1:2" x14ac:dyDescent="0.3">
      <c r="A1062" s="67">
        <v>6120000</v>
      </c>
      <c r="B1062" s="73" t="s">
        <v>3245</v>
      </c>
    </row>
    <row r="1063" spans="1:2" x14ac:dyDescent="0.3">
      <c r="A1063" s="66">
        <v>55900000</v>
      </c>
      <c r="B1063" s="72">
        <v>2318653109</v>
      </c>
    </row>
    <row r="1064" spans="1:2" x14ac:dyDescent="0.3">
      <c r="A1064" s="67">
        <v>55900000</v>
      </c>
      <c r="B1064" s="73" t="s">
        <v>3246</v>
      </c>
    </row>
    <row r="1065" spans="1:2" x14ac:dyDescent="0.3">
      <c r="A1065" s="66">
        <v>19700000</v>
      </c>
      <c r="B1065" s="72" t="s">
        <v>3247</v>
      </c>
    </row>
    <row r="1066" spans="1:2" x14ac:dyDescent="0.3">
      <c r="A1066" s="67">
        <v>19700000</v>
      </c>
      <c r="B1066" s="73" t="s">
        <v>3248</v>
      </c>
    </row>
    <row r="1067" spans="1:2" x14ac:dyDescent="0.3">
      <c r="A1067" s="66">
        <v>19700000</v>
      </c>
      <c r="B1067" s="72" t="s">
        <v>3249</v>
      </c>
    </row>
    <row r="1068" spans="1:2" x14ac:dyDescent="0.3">
      <c r="A1068" s="67">
        <v>277000</v>
      </c>
      <c r="B1068" s="73" t="s">
        <v>3250</v>
      </c>
    </row>
    <row r="1069" spans="1:2" x14ac:dyDescent="0.3">
      <c r="A1069" s="66">
        <v>6750000</v>
      </c>
      <c r="B1069" s="72" t="s">
        <v>3251</v>
      </c>
    </row>
    <row r="1070" spans="1:2" x14ac:dyDescent="0.3">
      <c r="A1070" s="67">
        <v>24000</v>
      </c>
      <c r="B1070" s="73" t="s">
        <v>3252</v>
      </c>
    </row>
    <row r="1071" spans="1:2" x14ac:dyDescent="0.3">
      <c r="A1071" s="66">
        <v>51900000</v>
      </c>
      <c r="B1071" s="72" t="s">
        <v>3253</v>
      </c>
    </row>
    <row r="1072" spans="1:2" x14ac:dyDescent="0.3">
      <c r="A1072" s="67">
        <v>51900000</v>
      </c>
      <c r="B1072" s="73">
        <v>500000</v>
      </c>
    </row>
    <row r="1073" spans="1:2" x14ac:dyDescent="0.3">
      <c r="A1073" s="66">
        <v>51900000</v>
      </c>
      <c r="B1073" s="72" t="s">
        <v>3254</v>
      </c>
    </row>
    <row r="1074" spans="1:2" x14ac:dyDescent="0.3">
      <c r="A1074" s="67">
        <v>4600000</v>
      </c>
      <c r="B1074" s="73" t="s">
        <v>3255</v>
      </c>
    </row>
    <row r="1075" spans="1:2" x14ac:dyDescent="0.3">
      <c r="A1075" s="66">
        <v>1240000</v>
      </c>
      <c r="B1075" s="72" t="s">
        <v>3256</v>
      </c>
    </row>
    <row r="1076" spans="1:2" x14ac:dyDescent="0.3">
      <c r="A1076" s="67">
        <v>19000000</v>
      </c>
      <c r="B1076" s="73" t="s">
        <v>3257</v>
      </c>
    </row>
    <row r="1077" spans="1:2" x14ac:dyDescent="0.3">
      <c r="A1077" s="66">
        <v>19000000</v>
      </c>
      <c r="B1077" s="72" t="s">
        <v>3258</v>
      </c>
    </row>
    <row r="1078" spans="1:2" x14ac:dyDescent="0.3">
      <c r="A1078" s="67">
        <v>19000000</v>
      </c>
      <c r="B1078" s="73" t="s">
        <v>3259</v>
      </c>
    </row>
    <row r="1079" spans="1:2" x14ac:dyDescent="0.3">
      <c r="A1079" s="66">
        <v>1020000</v>
      </c>
      <c r="B1079" s="72" t="s">
        <v>3260</v>
      </c>
    </row>
    <row r="1080" spans="1:2" x14ac:dyDescent="0.3">
      <c r="A1080" s="67">
        <v>10920000</v>
      </c>
      <c r="B1080" s="73" t="s">
        <v>3261</v>
      </c>
    </row>
    <row r="1081" spans="1:2" x14ac:dyDescent="0.3">
      <c r="A1081" s="66">
        <v>37500000</v>
      </c>
      <c r="B1081" s="72" t="s">
        <v>3262</v>
      </c>
    </row>
    <row r="1082" spans="1:2" x14ac:dyDescent="0.3">
      <c r="A1082" s="67">
        <v>121000</v>
      </c>
      <c r="B1082" s="73" t="s">
        <v>3263</v>
      </c>
    </row>
    <row r="1083" spans="1:2" x14ac:dyDescent="0.3">
      <c r="A1083" s="66">
        <v>14400000</v>
      </c>
      <c r="B1083" s="72" t="s">
        <v>3264</v>
      </c>
    </row>
    <row r="1084" spans="1:2" x14ac:dyDescent="0.3">
      <c r="A1084" s="67">
        <v>14400000</v>
      </c>
      <c r="B1084" s="73" t="s">
        <v>3265</v>
      </c>
    </row>
    <row r="1085" spans="1:2" x14ac:dyDescent="0.3">
      <c r="A1085" s="66">
        <v>14400000</v>
      </c>
      <c r="B1085" s="72" t="s">
        <v>3266</v>
      </c>
    </row>
    <row r="1086" spans="1:2" x14ac:dyDescent="0.3">
      <c r="A1086" s="67">
        <v>2190000</v>
      </c>
      <c r="B1086" s="73" t="s">
        <v>3267</v>
      </c>
    </row>
    <row r="1087" spans="1:2" x14ac:dyDescent="0.3">
      <c r="A1087" s="66">
        <v>1140000</v>
      </c>
      <c r="B1087" s="72" t="s">
        <v>3268</v>
      </c>
    </row>
    <row r="1088" spans="1:2" x14ac:dyDescent="0.3">
      <c r="A1088" s="67">
        <v>89800000</v>
      </c>
      <c r="B1088" s="73" t="s">
        <v>3269</v>
      </c>
    </row>
    <row r="1089" spans="1:2" x14ac:dyDescent="0.3">
      <c r="A1089" s="66">
        <v>89800000</v>
      </c>
      <c r="B1089" s="72" t="s">
        <v>3270</v>
      </c>
    </row>
    <row r="1090" spans="1:2" x14ac:dyDescent="0.3">
      <c r="A1090" s="67">
        <v>89800000</v>
      </c>
      <c r="B1090" s="73" t="s">
        <v>3271</v>
      </c>
    </row>
    <row r="1091" spans="1:2" x14ac:dyDescent="0.3">
      <c r="A1091" s="66">
        <v>2190000</v>
      </c>
      <c r="B1091" s="72" t="s">
        <v>3272</v>
      </c>
    </row>
    <row r="1092" spans="1:2" x14ac:dyDescent="0.3">
      <c r="A1092" s="67">
        <v>2930000</v>
      </c>
      <c r="B1092" s="73" t="s">
        <v>3273</v>
      </c>
    </row>
    <row r="1093" spans="1:2" x14ac:dyDescent="0.3">
      <c r="A1093" s="66">
        <v>2470000</v>
      </c>
      <c r="B1093" s="72" t="s">
        <v>3274</v>
      </c>
    </row>
    <row r="1094" spans="1:2" x14ac:dyDescent="0.3">
      <c r="A1094" s="67">
        <v>39700000</v>
      </c>
      <c r="B1094" s="73" t="s">
        <v>3275</v>
      </c>
    </row>
    <row r="1095" spans="1:2" x14ac:dyDescent="0.3">
      <c r="A1095" s="66">
        <v>5860000</v>
      </c>
      <c r="B1095" s="72" t="s">
        <v>3276</v>
      </c>
    </row>
    <row r="1096" spans="1:2" x14ac:dyDescent="0.3">
      <c r="A1096" s="67">
        <v>31300000</v>
      </c>
      <c r="B1096" s="73" t="s">
        <v>3277</v>
      </c>
    </row>
    <row r="1097" spans="1:2" x14ac:dyDescent="0.3">
      <c r="A1097" s="66">
        <v>31300000</v>
      </c>
      <c r="B1097" s="72" t="s">
        <v>3278</v>
      </c>
    </row>
    <row r="1098" spans="1:2" x14ac:dyDescent="0.3">
      <c r="A1098" s="67">
        <v>31300000</v>
      </c>
      <c r="B1098" s="73" t="s">
        <v>3279</v>
      </c>
    </row>
    <row r="1099" spans="1:2" x14ac:dyDescent="0.3">
      <c r="A1099" s="66">
        <v>9360000</v>
      </c>
      <c r="B1099" s="72" t="s">
        <v>3280</v>
      </c>
    </row>
    <row r="1100" spans="1:2" x14ac:dyDescent="0.3">
      <c r="A1100" s="67">
        <v>20400000</v>
      </c>
      <c r="B1100" s="73" t="s">
        <v>3281</v>
      </c>
    </row>
    <row r="1101" spans="1:2" x14ac:dyDescent="0.3">
      <c r="A1101" s="66">
        <v>20400000</v>
      </c>
      <c r="B1101" s="72">
        <v>172581</v>
      </c>
    </row>
    <row r="1102" spans="1:2" x14ac:dyDescent="0.3">
      <c r="A1102" s="67">
        <v>5730000</v>
      </c>
      <c r="B1102" s="73" t="s">
        <v>3282</v>
      </c>
    </row>
    <row r="1103" spans="1:2" x14ac:dyDescent="0.3">
      <c r="A1103" s="66">
        <v>47400000</v>
      </c>
      <c r="B1103" s="72" t="s">
        <v>3283</v>
      </c>
    </row>
    <row r="1104" spans="1:2" x14ac:dyDescent="0.3">
      <c r="A1104" s="67">
        <v>36300000</v>
      </c>
      <c r="B1104" s="73" t="s">
        <v>3284</v>
      </c>
    </row>
    <row r="1105" spans="1:2" x14ac:dyDescent="0.3">
      <c r="A1105" s="66">
        <v>36300000</v>
      </c>
      <c r="B1105" s="72" t="s">
        <v>3285</v>
      </c>
    </row>
    <row r="1106" spans="1:2" x14ac:dyDescent="0.3">
      <c r="A1106" s="67">
        <v>36300000</v>
      </c>
      <c r="B1106" s="73" t="s">
        <v>3286</v>
      </c>
    </row>
    <row r="1107" spans="1:2" x14ac:dyDescent="0.3">
      <c r="A1107" s="66">
        <v>36300000</v>
      </c>
      <c r="B1107" s="72" t="s">
        <v>3287</v>
      </c>
    </row>
    <row r="1108" spans="1:2" x14ac:dyDescent="0.3">
      <c r="A1108" s="67">
        <v>242</v>
      </c>
      <c r="B1108" s="73" t="s">
        <v>3288</v>
      </c>
    </row>
    <row r="1109" spans="1:2" x14ac:dyDescent="0.3">
      <c r="A1109" s="66">
        <v>242</v>
      </c>
      <c r="B1109" s="72" t="s">
        <v>3289</v>
      </c>
    </row>
    <row r="1110" spans="1:2" x14ac:dyDescent="0.3">
      <c r="A1110" s="67">
        <v>242</v>
      </c>
      <c r="B1110" s="73" t="s">
        <v>3290</v>
      </c>
    </row>
    <row r="1111" spans="1:2" x14ac:dyDescent="0.3">
      <c r="A1111" s="66">
        <v>201000</v>
      </c>
      <c r="B1111" s="72" t="s">
        <v>3291</v>
      </c>
    </row>
    <row r="1112" spans="1:2" x14ac:dyDescent="0.3">
      <c r="A1112" s="67">
        <v>201000</v>
      </c>
      <c r="B1112" s="73" t="s">
        <v>3292</v>
      </c>
    </row>
    <row r="1113" spans="1:2" x14ac:dyDescent="0.3">
      <c r="A1113" s="66">
        <v>201000</v>
      </c>
      <c r="B1113" s="72" t="s">
        <v>3293</v>
      </c>
    </row>
    <row r="1114" spans="1:2" x14ac:dyDescent="0.3">
      <c r="A1114" s="67">
        <v>2670000</v>
      </c>
      <c r="B1114" s="73" t="s">
        <v>3294</v>
      </c>
    </row>
    <row r="1115" spans="1:2" x14ac:dyDescent="0.3">
      <c r="A1115" s="66">
        <v>58500000</v>
      </c>
      <c r="B1115" s="72" t="s">
        <v>3295</v>
      </c>
    </row>
    <row r="1116" spans="1:2" x14ac:dyDescent="0.3">
      <c r="A1116" s="67">
        <v>58500000</v>
      </c>
      <c r="B1116" s="73" t="s">
        <v>3296</v>
      </c>
    </row>
    <row r="1117" spans="1:2" x14ac:dyDescent="0.3">
      <c r="A1117" s="66">
        <v>58500000</v>
      </c>
      <c r="B1117" s="72" t="s">
        <v>3297</v>
      </c>
    </row>
    <row r="1118" spans="1:2" x14ac:dyDescent="0.3">
      <c r="A1118" s="67">
        <v>58500000</v>
      </c>
      <c r="B1118" s="73" t="s">
        <v>3298</v>
      </c>
    </row>
    <row r="1119" spans="1:2" x14ac:dyDescent="0.3">
      <c r="A1119" s="66">
        <v>11300000</v>
      </c>
      <c r="B1119" s="72" t="s">
        <v>3299</v>
      </c>
    </row>
    <row r="1120" spans="1:2" x14ac:dyDescent="0.3">
      <c r="A1120" s="67">
        <v>11300000</v>
      </c>
      <c r="B1120" s="73" t="s">
        <v>3300</v>
      </c>
    </row>
    <row r="1121" spans="1:2" x14ac:dyDescent="0.3">
      <c r="A1121" s="66">
        <v>11300000</v>
      </c>
      <c r="B1121" s="72" t="s">
        <v>3301</v>
      </c>
    </row>
    <row r="1122" spans="1:2" x14ac:dyDescent="0.3">
      <c r="A1122" s="67">
        <v>11300000</v>
      </c>
      <c r="B1122" s="73" t="s">
        <v>3302</v>
      </c>
    </row>
    <row r="1123" spans="1:2" x14ac:dyDescent="0.3">
      <c r="A1123" s="66">
        <v>7190000</v>
      </c>
      <c r="B1123" s="72" t="s">
        <v>3303</v>
      </c>
    </row>
    <row r="1124" spans="1:2" x14ac:dyDescent="0.3">
      <c r="A1124" s="67">
        <v>3440000</v>
      </c>
      <c r="B1124" s="73" t="s">
        <v>3304</v>
      </c>
    </row>
    <row r="1125" spans="1:2" x14ac:dyDescent="0.3">
      <c r="A1125" s="66">
        <v>9510000</v>
      </c>
      <c r="B1125" s="72" t="s">
        <v>3305</v>
      </c>
    </row>
    <row r="1126" spans="1:2" x14ac:dyDescent="0.3">
      <c r="A1126" s="67">
        <v>10600000</v>
      </c>
      <c r="B1126" s="73" t="s">
        <v>3306</v>
      </c>
    </row>
    <row r="1127" spans="1:2" x14ac:dyDescent="0.3">
      <c r="A1127" s="66">
        <v>10600000</v>
      </c>
      <c r="B1127" s="72" t="s">
        <v>3307</v>
      </c>
    </row>
    <row r="1128" spans="1:2" x14ac:dyDescent="0.3">
      <c r="A1128" s="67">
        <v>10600000</v>
      </c>
      <c r="B1128" s="73" t="s">
        <v>3308</v>
      </c>
    </row>
    <row r="1129" spans="1:2" x14ac:dyDescent="0.3">
      <c r="A1129" s="66">
        <v>22400000</v>
      </c>
      <c r="B1129" s="72">
        <v>261428100</v>
      </c>
    </row>
    <row r="1130" spans="1:2" x14ac:dyDescent="0.3">
      <c r="A1130" s="67">
        <v>22400000</v>
      </c>
      <c r="B1130" s="73">
        <v>89512</v>
      </c>
    </row>
    <row r="1131" spans="1:2" x14ac:dyDescent="0.3">
      <c r="A1131" s="66">
        <v>6960000</v>
      </c>
      <c r="B1131" s="72">
        <v>100590</v>
      </c>
    </row>
    <row r="1132" spans="1:2" x14ac:dyDescent="0.3">
      <c r="A1132" s="67">
        <v>9690000</v>
      </c>
      <c r="B1132" s="73">
        <v>1051281</v>
      </c>
    </row>
    <row r="1133" spans="1:2" x14ac:dyDescent="0.3">
      <c r="A1133" s="66">
        <v>12300</v>
      </c>
      <c r="B1133" s="72">
        <v>9547</v>
      </c>
    </row>
    <row r="1134" spans="1:2" x14ac:dyDescent="0.3">
      <c r="A1134" s="67">
        <v>26200000</v>
      </c>
      <c r="B1134" s="73">
        <v>3356448</v>
      </c>
    </row>
    <row r="1135" spans="1:2" x14ac:dyDescent="0.3">
      <c r="A1135" s="66">
        <v>26200000</v>
      </c>
      <c r="B1135" s="72">
        <v>2835760</v>
      </c>
    </row>
    <row r="1136" spans="1:2" x14ac:dyDescent="0.3">
      <c r="A1136" s="67">
        <v>71800000</v>
      </c>
      <c r="B1136" s="73">
        <v>71988035</v>
      </c>
    </row>
    <row r="1137" spans="1:2" x14ac:dyDescent="0.3">
      <c r="A1137" s="66">
        <v>71800000</v>
      </c>
      <c r="B1137" s="72">
        <v>1810866</v>
      </c>
    </row>
    <row r="1138" spans="1:2" x14ac:dyDescent="0.3">
      <c r="A1138" s="67">
        <v>71800000</v>
      </c>
      <c r="B1138" s="73">
        <v>726022</v>
      </c>
    </row>
    <row r="1139" spans="1:2" x14ac:dyDescent="0.3">
      <c r="A1139" s="66">
        <v>71800000</v>
      </c>
      <c r="B1139" s="72">
        <v>1480857</v>
      </c>
    </row>
    <row r="1140" spans="1:2" x14ac:dyDescent="0.3">
      <c r="A1140" s="67">
        <v>12100000</v>
      </c>
      <c r="B1140" s="73">
        <v>39798544</v>
      </c>
    </row>
    <row r="1141" spans="1:2" x14ac:dyDescent="0.3">
      <c r="A1141" s="66">
        <v>12100000</v>
      </c>
      <c r="B1141" s="72">
        <v>3080006</v>
      </c>
    </row>
    <row r="1142" spans="1:2" x14ac:dyDescent="0.3">
      <c r="A1142" s="67">
        <v>12100000</v>
      </c>
      <c r="B1142" s="73">
        <v>6358409</v>
      </c>
    </row>
    <row r="1143" spans="1:2" x14ac:dyDescent="0.3">
      <c r="A1143" s="66">
        <v>12100000</v>
      </c>
      <c r="B1143" s="72">
        <v>646500</v>
      </c>
    </row>
    <row r="1144" spans="1:2" x14ac:dyDescent="0.3">
      <c r="A1144" s="67">
        <v>564000</v>
      </c>
      <c r="B1144" s="73">
        <v>150062</v>
      </c>
    </row>
    <row r="1145" spans="1:2" x14ac:dyDescent="0.3">
      <c r="A1145" s="66">
        <v>564000</v>
      </c>
      <c r="B1145" s="72">
        <v>4756978</v>
      </c>
    </row>
    <row r="1146" spans="1:2" x14ac:dyDescent="0.3">
      <c r="A1146" s="67">
        <v>564000</v>
      </c>
      <c r="B1146" s="73">
        <v>697729</v>
      </c>
    </row>
    <row r="1147" spans="1:2" x14ac:dyDescent="0.3">
      <c r="A1147" s="66">
        <v>564000</v>
      </c>
      <c r="B1147" s="72">
        <v>424443</v>
      </c>
    </row>
    <row r="1148" spans="1:2" x14ac:dyDescent="0.3">
      <c r="A1148" s="67">
        <v>41500000</v>
      </c>
      <c r="B1148" s="73">
        <v>1338941</v>
      </c>
    </row>
    <row r="1149" spans="1:2" x14ac:dyDescent="0.3">
      <c r="A1149" s="66">
        <v>41500000</v>
      </c>
      <c r="B1149" s="72" t="s">
        <v>3309</v>
      </c>
    </row>
    <row r="1150" spans="1:2" x14ac:dyDescent="0.3">
      <c r="A1150" s="67">
        <v>41500000</v>
      </c>
      <c r="B1150" s="73" t="s">
        <v>3310</v>
      </c>
    </row>
    <row r="1151" spans="1:2" x14ac:dyDescent="0.3">
      <c r="A1151" s="66">
        <v>41500000</v>
      </c>
      <c r="B1151" s="72" t="s">
        <v>3310</v>
      </c>
    </row>
    <row r="1152" spans="1:2" x14ac:dyDescent="0.3">
      <c r="A1152" s="67">
        <v>999000</v>
      </c>
      <c r="B1152" s="73" t="s">
        <v>3311</v>
      </c>
    </row>
    <row r="1153" spans="1:2" x14ac:dyDescent="0.3">
      <c r="A1153" s="66">
        <v>999000</v>
      </c>
      <c r="B1153" s="72" t="s">
        <v>3312</v>
      </c>
    </row>
    <row r="1154" spans="1:2" x14ac:dyDescent="0.3">
      <c r="A1154" s="67">
        <v>999000</v>
      </c>
      <c r="B1154" s="73" t="s">
        <v>3312</v>
      </c>
    </row>
    <row r="1155" spans="1:2" x14ac:dyDescent="0.3">
      <c r="A1155" s="66">
        <v>999000</v>
      </c>
      <c r="B1155" s="72" t="s">
        <v>3313</v>
      </c>
    </row>
    <row r="1156" spans="1:2" x14ac:dyDescent="0.3">
      <c r="A1156" s="67">
        <v>158000</v>
      </c>
      <c r="B1156" s="73" t="s">
        <v>3314</v>
      </c>
    </row>
    <row r="1157" spans="1:2" x14ac:dyDescent="0.3">
      <c r="A1157" s="66">
        <v>158000</v>
      </c>
      <c r="B1157" s="72" t="s">
        <v>3315</v>
      </c>
    </row>
    <row r="1158" spans="1:2" x14ac:dyDescent="0.3">
      <c r="A1158" s="67">
        <v>158000</v>
      </c>
      <c r="B1158" s="73" t="s">
        <v>3316</v>
      </c>
    </row>
    <row r="1159" spans="1:2" x14ac:dyDescent="0.3">
      <c r="A1159" s="66">
        <v>158000</v>
      </c>
      <c r="B1159" s="72" t="s">
        <v>3317</v>
      </c>
    </row>
    <row r="1160" spans="1:2" x14ac:dyDescent="0.3">
      <c r="A1160" s="67">
        <v>158000</v>
      </c>
      <c r="B1160" s="73" t="s">
        <v>3318</v>
      </c>
    </row>
    <row r="1161" spans="1:2" x14ac:dyDescent="0.3">
      <c r="A1161" s="66">
        <v>68700000</v>
      </c>
      <c r="B1161" s="72" t="s">
        <v>3319</v>
      </c>
    </row>
    <row r="1162" spans="1:2" x14ac:dyDescent="0.3">
      <c r="A1162" s="67">
        <v>68700000</v>
      </c>
      <c r="B1162" s="73" t="s">
        <v>3320</v>
      </c>
    </row>
    <row r="1163" spans="1:2" x14ac:dyDescent="0.3">
      <c r="A1163" s="66">
        <v>68700000</v>
      </c>
      <c r="B1163" s="72" t="s">
        <v>3321</v>
      </c>
    </row>
    <row r="1164" spans="1:2" x14ac:dyDescent="0.3">
      <c r="A1164" s="67">
        <v>68700000</v>
      </c>
      <c r="B1164" s="73" t="s">
        <v>3322</v>
      </c>
    </row>
  </sheetData>
  <mergeCells count="2">
    <mergeCell ref="I48:J48"/>
    <mergeCell ref="I49:J50"/>
  </mergeCells>
  <conditionalFormatting pivot="1" sqref="F33:F55">
    <cfRule type="colorScale" priority="2">
      <colorScale>
        <cfvo type="min"/>
        <cfvo type="max"/>
        <color rgb="FFFCFCFF"/>
        <color rgb="FF63BE7B"/>
      </colorScale>
    </cfRule>
  </conditionalFormatting>
  <dataValidations disablePrompts="1" count="1">
    <dataValidation type="whole" operator="greaterThan" allowBlank="1" showInputMessage="1" showErrorMessage="1" sqref="A667:A716" xr:uid="{3380C865-F068-4A2D-A508-44126A57342A}">
      <formula1>0</formula1>
    </dataValidation>
  </dataValidation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0532-413D-4959-9FB6-7A728345FB76}">
  <dimension ref="A1:E43"/>
  <sheetViews>
    <sheetView workbookViewId="0">
      <selection activeCell="L44" sqref="L44"/>
    </sheetView>
  </sheetViews>
  <sheetFormatPr defaultRowHeight="14.4" x14ac:dyDescent="0.3"/>
  <cols>
    <col min="1" max="1" width="6.88671875" bestFit="1" customWidth="1"/>
    <col min="2" max="2" width="21" bestFit="1" customWidth="1"/>
    <col min="4" max="4" width="6.88671875" bestFit="1" customWidth="1"/>
    <col min="5" max="5" width="25.109375" bestFit="1" customWidth="1"/>
  </cols>
  <sheetData>
    <row r="1" spans="1:2" x14ac:dyDescent="0.3">
      <c r="A1" t="s">
        <v>3557</v>
      </c>
    </row>
    <row r="4" spans="1:2" x14ac:dyDescent="0.3">
      <c r="A4" s="48" t="s">
        <v>3536</v>
      </c>
      <c r="B4" t="s">
        <v>3334</v>
      </c>
    </row>
    <row r="5" spans="1:2" x14ac:dyDescent="0.3">
      <c r="A5" s="49" t="s">
        <v>3520</v>
      </c>
      <c r="B5" s="83">
        <v>19897294</v>
      </c>
    </row>
    <row r="6" spans="1:2" x14ac:dyDescent="0.3">
      <c r="A6" s="49" t="s">
        <v>3523</v>
      </c>
      <c r="B6" s="83">
        <v>858947638.5</v>
      </c>
    </row>
    <row r="7" spans="1:2" x14ac:dyDescent="0.3">
      <c r="A7" s="49" t="s">
        <v>3526</v>
      </c>
      <c r="B7" s="83">
        <v>343900673</v>
      </c>
    </row>
    <row r="8" spans="1:2" x14ac:dyDescent="0.3">
      <c r="A8" s="49" t="s">
        <v>3527</v>
      </c>
      <c r="B8" s="83">
        <v>395135530.125</v>
      </c>
    </row>
    <row r="9" spans="1:2" x14ac:dyDescent="0.3">
      <c r="A9" s="49" t="s">
        <v>3528</v>
      </c>
      <c r="B9" s="83">
        <v>1134726723.2</v>
      </c>
    </row>
    <row r="10" spans="1:2" x14ac:dyDescent="0.3">
      <c r="A10" s="49" t="s">
        <v>3529</v>
      </c>
      <c r="B10" s="83">
        <v>626775319.875</v>
      </c>
    </row>
    <row r="11" spans="1:2" x14ac:dyDescent="0.3">
      <c r="A11" s="49" t="s">
        <v>3530</v>
      </c>
      <c r="B11" s="83">
        <v>1254663367.7857144</v>
      </c>
    </row>
    <row r="12" spans="1:2" x14ac:dyDescent="0.3">
      <c r="A12" s="49" t="s">
        <v>3531</v>
      </c>
      <c r="B12" s="83">
        <v>169742629.35714287</v>
      </c>
    </row>
    <row r="13" spans="1:2" x14ac:dyDescent="0.3">
      <c r="A13" s="49" t="s">
        <v>3532</v>
      </c>
      <c r="B13" s="83">
        <v>148087640.19999999</v>
      </c>
    </row>
    <row r="14" spans="1:2" x14ac:dyDescent="0.3">
      <c r="A14" s="49" t="s">
        <v>3533</v>
      </c>
      <c r="B14" s="83">
        <v>83429971</v>
      </c>
    </row>
    <row r="15" spans="1:2" x14ac:dyDescent="0.3">
      <c r="A15" s="49" t="s">
        <v>3534</v>
      </c>
      <c r="B15" s="83">
        <v>34786544.5</v>
      </c>
    </row>
    <row r="16" spans="1:2" x14ac:dyDescent="0.3">
      <c r="A16" s="49" t="s">
        <v>3535</v>
      </c>
      <c r="B16" s="83">
        <v>3500098.313253012</v>
      </c>
    </row>
    <row r="26" spans="1:5" x14ac:dyDescent="0.3">
      <c r="A26" s="48" t="s">
        <v>3536</v>
      </c>
      <c r="B26" t="s">
        <v>3325</v>
      </c>
      <c r="D26" s="48" t="s">
        <v>3536</v>
      </c>
      <c r="E26" t="s">
        <v>3339</v>
      </c>
    </row>
    <row r="27" spans="1:5" x14ac:dyDescent="0.3">
      <c r="A27" s="49" t="s">
        <v>3519</v>
      </c>
      <c r="B27" s="50">
        <v>1</v>
      </c>
      <c r="D27" s="49" t="s">
        <v>3520</v>
      </c>
      <c r="E27" s="86">
        <v>5343</v>
      </c>
    </row>
    <row r="28" spans="1:5" x14ac:dyDescent="0.3">
      <c r="A28" s="49" t="s">
        <v>3520</v>
      </c>
      <c r="B28" s="50">
        <v>1</v>
      </c>
      <c r="D28" s="49" t="s">
        <v>3523</v>
      </c>
      <c r="E28" s="86">
        <v>217011.5</v>
      </c>
    </row>
    <row r="29" spans="1:5" x14ac:dyDescent="0.3">
      <c r="A29" s="49" t="s">
        <v>3521</v>
      </c>
      <c r="B29" s="50">
        <v>1</v>
      </c>
      <c r="D29" s="49" t="s">
        <v>3525</v>
      </c>
      <c r="E29" s="86">
        <v>19175</v>
      </c>
    </row>
    <row r="30" spans="1:5" x14ac:dyDescent="0.3">
      <c r="A30" s="49" t="s">
        <v>3522</v>
      </c>
      <c r="B30" s="50">
        <v>1</v>
      </c>
      <c r="D30" s="49" t="s">
        <v>3526</v>
      </c>
      <c r="E30" s="86">
        <v>25552</v>
      </c>
    </row>
    <row r="31" spans="1:5" x14ac:dyDescent="0.3">
      <c r="A31" s="49" t="s">
        <v>3523</v>
      </c>
      <c r="B31" s="50">
        <v>5</v>
      </c>
      <c r="D31" s="49" t="s">
        <v>3527</v>
      </c>
      <c r="E31" s="86">
        <v>3221</v>
      </c>
    </row>
    <row r="32" spans="1:5" x14ac:dyDescent="0.3">
      <c r="A32" s="49" t="s">
        <v>3524</v>
      </c>
      <c r="B32" s="50">
        <v>1</v>
      </c>
      <c r="D32" s="49" t="s">
        <v>3528</v>
      </c>
      <c r="E32" s="86">
        <v>231948.08333333334</v>
      </c>
    </row>
    <row r="33" spans="1:5" x14ac:dyDescent="0.3">
      <c r="A33" s="49" t="s">
        <v>3525</v>
      </c>
      <c r="B33" s="50">
        <v>5</v>
      </c>
      <c r="D33" s="49" t="s">
        <v>3529</v>
      </c>
      <c r="E33" s="86">
        <v>166190.30769230769</v>
      </c>
    </row>
    <row r="34" spans="1:5" x14ac:dyDescent="0.3">
      <c r="A34" s="49" t="s">
        <v>3526</v>
      </c>
      <c r="B34" s="50">
        <v>13</v>
      </c>
      <c r="D34" s="49" t="s">
        <v>3530</v>
      </c>
      <c r="E34" s="86">
        <v>223068.71428571429</v>
      </c>
    </row>
    <row r="35" spans="1:5" x14ac:dyDescent="0.3">
      <c r="A35" s="49" t="s">
        <v>3527</v>
      </c>
      <c r="B35" s="50">
        <v>13</v>
      </c>
      <c r="D35" s="49" t="s">
        <v>3531</v>
      </c>
      <c r="E35" s="86">
        <v>669120.39130434778</v>
      </c>
    </row>
    <row r="36" spans="1:5" x14ac:dyDescent="0.3">
      <c r="A36" s="49" t="s">
        <v>3528</v>
      </c>
      <c r="B36" s="50">
        <v>18</v>
      </c>
      <c r="D36" s="49" t="s">
        <v>3532</v>
      </c>
      <c r="E36" s="86">
        <v>34145.972222222219</v>
      </c>
    </row>
    <row r="37" spans="1:5" x14ac:dyDescent="0.3">
      <c r="A37" s="49" t="s">
        <v>3529</v>
      </c>
      <c r="B37" s="50">
        <v>23</v>
      </c>
      <c r="D37" s="49" t="s">
        <v>3533</v>
      </c>
      <c r="E37" s="86">
        <v>31154.517857142859</v>
      </c>
    </row>
    <row r="38" spans="1:5" x14ac:dyDescent="0.3">
      <c r="A38" s="49" t="s">
        <v>3530</v>
      </c>
      <c r="B38" s="50">
        <v>55</v>
      </c>
      <c r="D38" s="49" t="s">
        <v>3534</v>
      </c>
      <c r="E38" s="86">
        <v>9739.2247191011229</v>
      </c>
    </row>
    <row r="39" spans="1:5" x14ac:dyDescent="0.3">
      <c r="A39" s="49" t="s">
        <v>3531</v>
      </c>
      <c r="B39" s="50">
        <v>49</v>
      </c>
      <c r="D39" s="49" t="s">
        <v>3535</v>
      </c>
      <c r="E39" s="86">
        <v>9520.275510204081</v>
      </c>
    </row>
    <row r="40" spans="1:5" x14ac:dyDescent="0.3">
      <c r="A40" s="49" t="s">
        <v>3532</v>
      </c>
      <c r="B40" s="50">
        <v>70</v>
      </c>
    </row>
    <row r="41" spans="1:5" x14ac:dyDescent="0.3">
      <c r="A41" s="49" t="s">
        <v>3533</v>
      </c>
      <c r="B41" s="50">
        <v>116</v>
      </c>
    </row>
    <row r="42" spans="1:5" x14ac:dyDescent="0.3">
      <c r="A42" s="49" t="s">
        <v>3534</v>
      </c>
      <c r="B42" s="50">
        <v>156</v>
      </c>
    </row>
    <row r="43" spans="1:5" x14ac:dyDescent="0.3">
      <c r="A43" s="49" t="s">
        <v>3535</v>
      </c>
      <c r="B43" s="50">
        <v>574</v>
      </c>
    </row>
  </sheetData>
  <pageMargins left="0.7" right="0.7" top="0.75" bottom="0.75" header="0.3" footer="0.3"/>
  <pageSetup paperSize="9" orientation="portrait"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B3EA5-F646-442B-A238-3A680AC5ED66}">
  <dimension ref="A1:K112"/>
  <sheetViews>
    <sheetView workbookViewId="0">
      <selection activeCell="M56" sqref="M56"/>
    </sheetView>
  </sheetViews>
  <sheetFormatPr defaultRowHeight="14.4" x14ac:dyDescent="0.3"/>
  <cols>
    <col min="1" max="1" width="24.44140625" bestFit="1" customWidth="1"/>
    <col min="2" max="2" width="21" bestFit="1" customWidth="1"/>
    <col min="3" max="3" width="20" bestFit="1" customWidth="1"/>
  </cols>
  <sheetData>
    <row r="1" spans="1:11" x14ac:dyDescent="0.3">
      <c r="A1" t="s">
        <v>3556</v>
      </c>
    </row>
    <row r="2" spans="1:11" x14ac:dyDescent="0.3">
      <c r="K2" s="52" t="s">
        <v>3539</v>
      </c>
    </row>
    <row r="3" spans="1:11" x14ac:dyDescent="0.3">
      <c r="K3" t="s">
        <v>3540</v>
      </c>
    </row>
    <row r="4" spans="1:11" x14ac:dyDescent="0.3">
      <c r="A4" s="48" t="s">
        <v>3537</v>
      </c>
      <c r="B4" t="s">
        <v>3334</v>
      </c>
      <c r="K4" t="s">
        <v>3543</v>
      </c>
    </row>
    <row r="5" spans="1:11" x14ac:dyDescent="0.3">
      <c r="A5" s="49" t="s">
        <v>28</v>
      </c>
      <c r="B5" s="83">
        <v>57441086.510940917</v>
      </c>
      <c r="K5" t="s">
        <v>3545</v>
      </c>
    </row>
    <row r="6" spans="1:11" x14ac:dyDescent="0.3">
      <c r="A6" s="49" t="s">
        <v>29</v>
      </c>
      <c r="B6" s="83">
        <v>7025484.2826086953</v>
      </c>
    </row>
    <row r="9" spans="1:11" x14ac:dyDescent="0.3">
      <c r="A9" s="48" t="s">
        <v>3537</v>
      </c>
      <c r="B9" t="s">
        <v>3339</v>
      </c>
      <c r="C9" t="s">
        <v>3338</v>
      </c>
    </row>
    <row r="10" spans="1:11" x14ac:dyDescent="0.3">
      <c r="A10" s="49" t="s">
        <v>28</v>
      </c>
      <c r="B10" s="50">
        <v>40145.669194312795</v>
      </c>
      <c r="C10" s="50">
        <v>644677.2312796209</v>
      </c>
    </row>
    <row r="11" spans="1:11" x14ac:dyDescent="0.3">
      <c r="A11" s="49" t="s">
        <v>29</v>
      </c>
      <c r="B11" s="50">
        <v>3638.0434782608695</v>
      </c>
      <c r="C11" s="50">
        <v>187088.39130434784</v>
      </c>
    </row>
    <row r="15" spans="1:11" x14ac:dyDescent="0.3">
      <c r="A15" s="48" t="s">
        <v>11</v>
      </c>
      <c r="B15" t="s">
        <v>3334</v>
      </c>
    </row>
    <row r="16" spans="1:11" x14ac:dyDescent="0.3">
      <c r="A16" s="49" t="s">
        <v>625</v>
      </c>
      <c r="B16" s="83">
        <v>62248576.587499999</v>
      </c>
    </row>
    <row r="17" spans="1:3" x14ac:dyDescent="0.3">
      <c r="A17" s="49" t="s">
        <v>29</v>
      </c>
      <c r="B17" s="83">
        <v>45016937.278195485</v>
      </c>
    </row>
    <row r="21" spans="1:3" x14ac:dyDescent="0.3">
      <c r="A21" s="48" t="s">
        <v>11</v>
      </c>
      <c r="B21" t="s">
        <v>3339</v>
      </c>
      <c r="C21" t="s">
        <v>3338</v>
      </c>
    </row>
    <row r="22" spans="1:3" x14ac:dyDescent="0.3">
      <c r="A22" s="49" t="s">
        <v>625</v>
      </c>
      <c r="B22" s="50">
        <v>52817.243202416917</v>
      </c>
      <c r="C22" s="50">
        <v>512171.2990936556</v>
      </c>
    </row>
    <row r="23" spans="1:3" x14ac:dyDescent="0.3">
      <c r="A23" s="49" t="s">
        <v>29</v>
      </c>
      <c r="B23" s="50">
        <v>17246.57305936073</v>
      </c>
      <c r="C23" s="50">
        <v>798317.68264840182</v>
      </c>
    </row>
    <row r="28" spans="1:3" x14ac:dyDescent="0.3">
      <c r="A28" s="48" t="s">
        <v>3538</v>
      </c>
      <c r="B28" t="s">
        <v>3334</v>
      </c>
    </row>
    <row r="29" spans="1:3" x14ac:dyDescent="0.3">
      <c r="A29" s="49">
        <v>0</v>
      </c>
      <c r="B29" s="83">
        <v>45304884.212918662</v>
      </c>
    </row>
    <row r="30" spans="1:3" x14ac:dyDescent="0.3">
      <c r="A30" s="49">
        <v>1</v>
      </c>
      <c r="B30" s="83">
        <v>84166907.592964828</v>
      </c>
    </row>
    <row r="31" spans="1:3" x14ac:dyDescent="0.3">
      <c r="A31" s="49">
        <v>2</v>
      </c>
      <c r="B31" s="83">
        <v>92331848.400000006</v>
      </c>
    </row>
    <row r="32" spans="1:3" x14ac:dyDescent="0.3">
      <c r="A32" s="49">
        <v>3</v>
      </c>
      <c r="B32" s="83">
        <v>4357730.9318181816</v>
      </c>
    </row>
    <row r="33" spans="1:2" x14ac:dyDescent="0.3">
      <c r="A33" s="49">
        <v>4</v>
      </c>
      <c r="B33" s="83">
        <v>2625027.3870967743</v>
      </c>
    </row>
    <row r="34" spans="1:2" x14ac:dyDescent="0.3">
      <c r="A34" s="49">
        <v>5</v>
      </c>
      <c r="B34" s="83">
        <v>7796122.7894736845</v>
      </c>
    </row>
    <row r="35" spans="1:2" x14ac:dyDescent="0.3">
      <c r="A35" s="49">
        <v>6</v>
      </c>
      <c r="B35" s="83">
        <v>7206709.666666667</v>
      </c>
    </row>
    <row r="36" spans="1:2" x14ac:dyDescent="0.3">
      <c r="A36" s="49">
        <v>7</v>
      </c>
      <c r="B36" s="83">
        <v>21703506.333333332</v>
      </c>
    </row>
    <row r="37" spans="1:2" x14ac:dyDescent="0.3">
      <c r="A37" s="49">
        <v>8</v>
      </c>
      <c r="B37" s="83">
        <v>2579657.78125</v>
      </c>
    </row>
    <row r="38" spans="1:2" x14ac:dyDescent="0.3">
      <c r="A38" s="49">
        <v>9</v>
      </c>
      <c r="B38" s="83">
        <v>6830265.833333333</v>
      </c>
    </row>
    <row r="39" spans="1:2" x14ac:dyDescent="0.3">
      <c r="A39" s="49">
        <v>10</v>
      </c>
      <c r="B39" s="83">
        <v>4016909.375</v>
      </c>
    </row>
    <row r="40" spans="1:2" x14ac:dyDescent="0.3">
      <c r="A40" s="49">
        <v>11</v>
      </c>
      <c r="B40" s="83">
        <v>154365083.5</v>
      </c>
    </row>
    <row r="41" spans="1:2" x14ac:dyDescent="0.3">
      <c r="A41" s="49">
        <v>12</v>
      </c>
      <c r="B41" s="83">
        <v>309089826.66666669</v>
      </c>
    </row>
    <row r="42" spans="1:2" x14ac:dyDescent="0.3">
      <c r="A42" s="49">
        <v>13</v>
      </c>
      <c r="B42" s="83">
        <v>1375848</v>
      </c>
    </row>
    <row r="43" spans="1:2" x14ac:dyDescent="0.3">
      <c r="A43" s="49">
        <v>14</v>
      </c>
      <c r="B43" s="83">
        <v>170678137.33333334</v>
      </c>
    </row>
    <row r="44" spans="1:2" x14ac:dyDescent="0.3">
      <c r="A44" s="49">
        <v>15</v>
      </c>
      <c r="B44" s="83">
        <v>1358659</v>
      </c>
    </row>
    <row r="45" spans="1:2" x14ac:dyDescent="0.3">
      <c r="A45" s="49">
        <v>18</v>
      </c>
      <c r="B45" s="83">
        <v>9224364.333333334</v>
      </c>
    </row>
    <row r="46" spans="1:2" x14ac:dyDescent="0.3">
      <c r="A46" s="49">
        <v>19</v>
      </c>
      <c r="B46" s="83">
        <v>2246186</v>
      </c>
    </row>
    <row r="47" spans="1:2" x14ac:dyDescent="0.3">
      <c r="A47" s="49">
        <v>20</v>
      </c>
      <c r="B47" s="83">
        <v>5933448.5</v>
      </c>
    </row>
    <row r="48" spans="1:2" x14ac:dyDescent="0.3">
      <c r="A48" s="49">
        <v>21</v>
      </c>
      <c r="B48" s="83">
        <v>18880749.333333332</v>
      </c>
    </row>
    <row r="49" spans="1:4" x14ac:dyDescent="0.3">
      <c r="A49" s="49">
        <v>23</v>
      </c>
      <c r="B49" s="83">
        <v>733378.5</v>
      </c>
    </row>
    <row r="50" spans="1:4" x14ac:dyDescent="0.3">
      <c r="A50" s="49">
        <v>24</v>
      </c>
      <c r="B50" s="83">
        <v>29902474</v>
      </c>
    </row>
    <row r="51" spans="1:4" x14ac:dyDescent="0.3">
      <c r="A51" s="49">
        <v>25</v>
      </c>
      <c r="B51" s="83">
        <v>727706108</v>
      </c>
    </row>
    <row r="52" spans="1:4" x14ac:dyDescent="0.3">
      <c r="A52" s="49">
        <v>27</v>
      </c>
      <c r="B52" s="83">
        <v>33089615</v>
      </c>
    </row>
    <row r="53" spans="1:4" x14ac:dyDescent="0.3">
      <c r="A53" s="49">
        <v>40</v>
      </c>
      <c r="B53" s="83">
        <v>59553992</v>
      </c>
      <c r="D53" s="52" t="s">
        <v>3345</v>
      </c>
    </row>
    <row r="54" spans="1:4" x14ac:dyDescent="0.3">
      <c r="A54" s="49">
        <v>42</v>
      </c>
      <c r="B54" s="83">
        <v>4876621</v>
      </c>
      <c r="D54" t="s">
        <v>3541</v>
      </c>
    </row>
    <row r="55" spans="1:4" x14ac:dyDescent="0.3">
      <c r="A55" s="49">
        <v>49</v>
      </c>
      <c r="B55" s="83">
        <v>17901382</v>
      </c>
    </row>
    <row r="56" spans="1:4" x14ac:dyDescent="0.3">
      <c r="A56" s="49">
        <v>56</v>
      </c>
      <c r="B56" s="83">
        <v>21359833</v>
      </c>
    </row>
    <row r="57" spans="1:4" x14ac:dyDescent="0.3">
      <c r="A57" s="49">
        <v>61</v>
      </c>
      <c r="B57" s="83">
        <v>848461</v>
      </c>
    </row>
    <row r="58" spans="1:4" x14ac:dyDescent="0.3">
      <c r="A58" s="49">
        <v>62</v>
      </c>
      <c r="B58" s="83">
        <v>1836375</v>
      </c>
    </row>
    <row r="59" spans="1:4" x14ac:dyDescent="0.3">
      <c r="A59" s="49">
        <v>67</v>
      </c>
      <c r="B59" s="83">
        <v>3290281.6</v>
      </c>
    </row>
    <row r="60" spans="1:4" x14ac:dyDescent="0.3">
      <c r="A60" s="49">
        <v>69</v>
      </c>
      <c r="B60" s="83">
        <v>140201.66666666666</v>
      </c>
    </row>
    <row r="61" spans="1:4" x14ac:dyDescent="0.3">
      <c r="A61" s="49">
        <v>70</v>
      </c>
      <c r="B61" s="83">
        <v>3004225.5</v>
      </c>
    </row>
    <row r="62" spans="1:4" x14ac:dyDescent="0.3">
      <c r="A62" s="49">
        <v>84</v>
      </c>
      <c r="B62" s="83">
        <v>99252</v>
      </c>
    </row>
    <row r="63" spans="1:4" x14ac:dyDescent="0.3">
      <c r="A63" s="49">
        <v>89</v>
      </c>
      <c r="B63" s="83">
        <v>10862</v>
      </c>
    </row>
    <row r="64" spans="1:4" x14ac:dyDescent="0.3">
      <c r="A64" s="49">
        <v>143</v>
      </c>
      <c r="B64" s="83">
        <v>61215</v>
      </c>
    </row>
    <row r="65" spans="1:2" x14ac:dyDescent="0.3">
      <c r="A65" s="49">
        <v>174</v>
      </c>
      <c r="B65" s="83">
        <v>201595</v>
      </c>
    </row>
    <row r="66" spans="1:2" x14ac:dyDescent="0.3">
      <c r="A66" s="49">
        <v>312</v>
      </c>
      <c r="B66" s="83">
        <v>14640</v>
      </c>
    </row>
    <row r="67" spans="1:2" x14ac:dyDescent="0.3">
      <c r="A67" s="49">
        <v>341</v>
      </c>
      <c r="B67" s="83">
        <v>24506563</v>
      </c>
    </row>
    <row r="73" spans="1:2" x14ac:dyDescent="0.3">
      <c r="A73" s="48" t="s">
        <v>3538</v>
      </c>
      <c r="B73" t="s">
        <v>3339</v>
      </c>
    </row>
    <row r="74" spans="1:2" x14ac:dyDescent="0.3">
      <c r="A74" s="49">
        <v>0</v>
      </c>
      <c r="B74" s="50">
        <v>51538.73333333333</v>
      </c>
    </row>
    <row r="75" spans="1:2" x14ac:dyDescent="0.3">
      <c r="A75" s="49">
        <v>1</v>
      </c>
      <c r="B75" s="50">
        <v>43449.956730769234</v>
      </c>
    </row>
    <row r="76" spans="1:2" x14ac:dyDescent="0.3">
      <c r="A76" s="49">
        <v>2</v>
      </c>
      <c r="B76" s="50">
        <v>45794.038759689924</v>
      </c>
    </row>
    <row r="77" spans="1:2" x14ac:dyDescent="0.3">
      <c r="A77" s="49">
        <v>3</v>
      </c>
      <c r="B77" s="50">
        <v>4354.652173913043</v>
      </c>
    </row>
    <row r="78" spans="1:2" x14ac:dyDescent="0.3">
      <c r="A78" s="49">
        <v>4</v>
      </c>
      <c r="B78" s="50">
        <v>3865.9354838709678</v>
      </c>
    </row>
    <row r="79" spans="1:2" x14ac:dyDescent="0.3">
      <c r="A79" s="49">
        <v>5</v>
      </c>
      <c r="B79" s="50">
        <v>4250.2222222222226</v>
      </c>
    </row>
    <row r="80" spans="1:2" x14ac:dyDescent="0.3">
      <c r="A80" s="49">
        <v>6</v>
      </c>
      <c r="B80" s="50">
        <v>7146</v>
      </c>
    </row>
    <row r="81" spans="1:2" x14ac:dyDescent="0.3">
      <c r="A81" s="49">
        <v>7</v>
      </c>
      <c r="B81" s="50">
        <v>4553.2777777777774</v>
      </c>
    </row>
    <row r="82" spans="1:2" x14ac:dyDescent="0.3">
      <c r="A82" s="49">
        <v>8</v>
      </c>
      <c r="B82" s="50">
        <v>2641.939393939394</v>
      </c>
    </row>
    <row r="83" spans="1:2" x14ac:dyDescent="0.3">
      <c r="A83" s="49">
        <v>9</v>
      </c>
      <c r="B83" s="50">
        <v>6449.1428571428569</v>
      </c>
    </row>
    <row r="84" spans="1:2" x14ac:dyDescent="0.3">
      <c r="A84" s="49">
        <v>10</v>
      </c>
      <c r="B84" s="50">
        <v>443</v>
      </c>
    </row>
    <row r="85" spans="1:2" x14ac:dyDescent="0.3">
      <c r="A85" s="49">
        <v>11</v>
      </c>
      <c r="B85" s="50">
        <v>12906</v>
      </c>
    </row>
    <row r="86" spans="1:2" x14ac:dyDescent="0.3">
      <c r="A86" s="49">
        <v>12</v>
      </c>
      <c r="B86" s="50">
        <v>35017.615384615383</v>
      </c>
    </row>
    <row r="87" spans="1:2" x14ac:dyDescent="0.3">
      <c r="A87" s="49">
        <v>13</v>
      </c>
      <c r="B87" s="50">
        <v>810.55555555555554</v>
      </c>
    </row>
    <row r="88" spans="1:2" x14ac:dyDescent="0.3">
      <c r="A88" s="49">
        <v>14</v>
      </c>
      <c r="B88" s="50">
        <v>49231.333333333336</v>
      </c>
    </row>
    <row r="89" spans="1:2" x14ac:dyDescent="0.3">
      <c r="A89" s="49">
        <v>15</v>
      </c>
      <c r="B89" s="50">
        <v>476</v>
      </c>
    </row>
    <row r="90" spans="1:2" x14ac:dyDescent="0.3">
      <c r="A90" s="49">
        <v>18</v>
      </c>
      <c r="B90" s="50">
        <v>3984.3333333333335</v>
      </c>
    </row>
    <row r="91" spans="1:2" x14ac:dyDescent="0.3">
      <c r="A91" s="49">
        <v>19</v>
      </c>
      <c r="B91" s="50">
        <v>2199</v>
      </c>
    </row>
    <row r="92" spans="1:2" x14ac:dyDescent="0.3">
      <c r="A92" s="49">
        <v>20</v>
      </c>
      <c r="B92" s="50">
        <v>301.85714285714283</v>
      </c>
    </row>
    <row r="93" spans="1:2" x14ac:dyDescent="0.3">
      <c r="A93" s="49">
        <v>21</v>
      </c>
      <c r="B93" s="50">
        <v>11581.333333333334</v>
      </c>
    </row>
    <row r="94" spans="1:2" x14ac:dyDescent="0.3">
      <c r="A94" s="49">
        <v>23</v>
      </c>
      <c r="B94" s="50">
        <v>784</v>
      </c>
    </row>
    <row r="95" spans="1:2" x14ac:dyDescent="0.3">
      <c r="A95" s="49">
        <v>24</v>
      </c>
      <c r="B95" s="50">
        <v>12826</v>
      </c>
    </row>
    <row r="96" spans="1:2" x14ac:dyDescent="0.3">
      <c r="A96" s="49">
        <v>25</v>
      </c>
      <c r="B96" s="50">
        <v>173166.5</v>
      </c>
    </row>
    <row r="97" spans="1:2" x14ac:dyDescent="0.3">
      <c r="A97" s="49">
        <v>27</v>
      </c>
      <c r="B97" s="50">
        <v>7682.5</v>
      </c>
    </row>
    <row r="98" spans="1:2" x14ac:dyDescent="0.3">
      <c r="A98" s="49">
        <v>40</v>
      </c>
      <c r="B98" s="50">
        <v>3693</v>
      </c>
    </row>
    <row r="99" spans="1:2" x14ac:dyDescent="0.3">
      <c r="A99" s="49">
        <v>42</v>
      </c>
      <c r="B99" s="50">
        <v>5758.5</v>
      </c>
    </row>
    <row r="100" spans="1:2" x14ac:dyDescent="0.3">
      <c r="A100" s="49">
        <v>49</v>
      </c>
      <c r="B100" s="50">
        <v>5012</v>
      </c>
    </row>
    <row r="101" spans="1:2" x14ac:dyDescent="0.3">
      <c r="A101" s="49">
        <v>56</v>
      </c>
      <c r="B101" s="50">
        <v>38667</v>
      </c>
    </row>
    <row r="102" spans="1:2" x14ac:dyDescent="0.3">
      <c r="A102" s="49">
        <v>61</v>
      </c>
      <c r="B102" s="50">
        <v>226</v>
      </c>
    </row>
    <row r="103" spans="1:2" x14ac:dyDescent="0.3">
      <c r="A103" s="49">
        <v>62</v>
      </c>
      <c r="B103" s="50">
        <v>352</v>
      </c>
    </row>
    <row r="104" spans="1:2" x14ac:dyDescent="0.3">
      <c r="A104" s="49">
        <v>67</v>
      </c>
      <c r="B104" s="50">
        <v>552</v>
      </c>
    </row>
    <row r="105" spans="1:2" x14ac:dyDescent="0.3">
      <c r="A105" s="49">
        <v>69</v>
      </c>
      <c r="B105" s="50">
        <v>157.5</v>
      </c>
    </row>
    <row r="106" spans="1:2" x14ac:dyDescent="0.3">
      <c r="A106" s="49">
        <v>70</v>
      </c>
      <c r="B106" s="50">
        <v>4851.666666666667</v>
      </c>
    </row>
    <row r="107" spans="1:2" x14ac:dyDescent="0.3">
      <c r="A107" s="49">
        <v>84</v>
      </c>
      <c r="B107" s="50">
        <v>48</v>
      </c>
    </row>
    <row r="108" spans="1:2" x14ac:dyDescent="0.3">
      <c r="A108" s="49">
        <v>89</v>
      </c>
      <c r="B108" s="50">
        <v>1</v>
      </c>
    </row>
    <row r="109" spans="1:2" x14ac:dyDescent="0.3">
      <c r="A109" s="49">
        <v>143</v>
      </c>
      <c r="B109" s="50">
        <v>60</v>
      </c>
    </row>
    <row r="110" spans="1:2" x14ac:dyDescent="0.3">
      <c r="A110" s="49">
        <v>174</v>
      </c>
      <c r="B110" s="50">
        <v>310</v>
      </c>
    </row>
    <row r="111" spans="1:2" x14ac:dyDescent="0.3">
      <c r="A111" s="49">
        <v>312</v>
      </c>
      <c r="B111" s="50">
        <v>63</v>
      </c>
    </row>
    <row r="112" spans="1:2" x14ac:dyDescent="0.3">
      <c r="A112" s="49">
        <v>341</v>
      </c>
      <c r="B112" s="50">
        <v>2631</v>
      </c>
    </row>
  </sheetData>
  <conditionalFormatting pivot="1" sqref="B10:B11">
    <cfRule type="colorScale" priority="4">
      <colorScale>
        <cfvo type="min"/>
        <cfvo type="max"/>
        <color rgb="FFFCFCFF"/>
        <color rgb="FF63BE7B"/>
      </colorScale>
    </cfRule>
  </conditionalFormatting>
  <conditionalFormatting pivot="1" sqref="C10:C11">
    <cfRule type="colorScale" priority="3">
      <colorScale>
        <cfvo type="min"/>
        <cfvo type="max"/>
        <color rgb="FFFCFCFF"/>
        <color rgb="FF63BE7B"/>
      </colorScale>
    </cfRule>
  </conditionalFormatting>
  <conditionalFormatting pivot="1" sqref="B22:B23">
    <cfRule type="colorScale" priority="2">
      <colorScale>
        <cfvo type="min"/>
        <cfvo type="max"/>
        <color rgb="FFFCFCFF"/>
        <color rgb="FF63BE7B"/>
      </colorScale>
    </cfRule>
  </conditionalFormatting>
  <conditionalFormatting pivot="1" sqref="C22:C23">
    <cfRule type="colorScale" priority="1">
      <colorScale>
        <cfvo type="min"/>
        <cfvo type="max"/>
        <color rgb="FFFCFCFF"/>
        <color rgb="FF63BE7B"/>
      </colorScale>
    </cfRule>
  </conditionalFormatting>
  <pageMargins left="0.7" right="0.7" top="0.75" bottom="0.75" header="0.3" footer="0.3"/>
  <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F802-3CA9-4523-9677-878C11914250}">
  <dimension ref="A1:A22"/>
  <sheetViews>
    <sheetView workbookViewId="0">
      <selection activeCell="C24" sqref="C24"/>
    </sheetView>
  </sheetViews>
  <sheetFormatPr defaultRowHeight="14.4" x14ac:dyDescent="0.3"/>
  <sheetData>
    <row r="1" spans="1:1" ht="15.6" x14ac:dyDescent="0.3">
      <c r="A1" s="85" t="s">
        <v>3513</v>
      </c>
    </row>
    <row r="3" spans="1:1" x14ac:dyDescent="0.3">
      <c r="A3" t="s">
        <v>3515</v>
      </c>
    </row>
    <row r="5" spans="1:1" x14ac:dyDescent="0.3">
      <c r="A5" t="s">
        <v>3514</v>
      </c>
    </row>
    <row r="7" spans="1:1" x14ac:dyDescent="0.3">
      <c r="A7" t="s">
        <v>3518</v>
      </c>
    </row>
    <row r="9" spans="1:1" x14ac:dyDescent="0.3">
      <c r="A9" t="s">
        <v>3517</v>
      </c>
    </row>
    <row r="11" spans="1:1" x14ac:dyDescent="0.3">
      <c r="A11" t="s">
        <v>3505</v>
      </c>
    </row>
    <row r="12" spans="1:1" x14ac:dyDescent="0.3">
      <c r="A12" t="s">
        <v>3363</v>
      </c>
    </row>
    <row r="14" spans="1:1" x14ac:dyDescent="0.3">
      <c r="A14" t="s">
        <v>3516</v>
      </c>
    </row>
    <row r="16" spans="1:1" x14ac:dyDescent="0.3">
      <c r="A16" t="s">
        <v>3439</v>
      </c>
    </row>
    <row r="17" spans="1:1" x14ac:dyDescent="0.3">
      <c r="A17" t="s">
        <v>3542</v>
      </c>
    </row>
    <row r="19" spans="1:1" x14ac:dyDescent="0.3">
      <c r="A19" t="s">
        <v>3540</v>
      </c>
    </row>
    <row r="20" spans="1:1" x14ac:dyDescent="0.3">
      <c r="A20" t="s">
        <v>3544</v>
      </c>
    </row>
    <row r="22" spans="1:1" x14ac:dyDescent="0.3">
      <c r="A22" t="s">
        <v>3541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EFA1-8B0B-4BA2-8ED8-AACE25D1E65D}">
  <dimension ref="A3:S82"/>
  <sheetViews>
    <sheetView topLeftCell="B1" workbookViewId="0">
      <selection activeCell="O92" sqref="O92"/>
    </sheetView>
  </sheetViews>
  <sheetFormatPr defaultRowHeight="14.4" x14ac:dyDescent="0.3"/>
  <cols>
    <col min="3" max="3" width="12" bestFit="1" customWidth="1"/>
    <col min="7" max="7" width="10" bestFit="1" customWidth="1"/>
    <col min="18" max="18" width="9.6640625" bestFit="1" customWidth="1"/>
    <col min="19" max="19" width="10" bestFit="1" customWidth="1"/>
  </cols>
  <sheetData>
    <row r="3" spans="1:7" x14ac:dyDescent="0.3">
      <c r="A3" t="s">
        <v>27</v>
      </c>
      <c r="B3">
        <v>547</v>
      </c>
      <c r="C3">
        <v>0.60043907793633366</v>
      </c>
    </row>
    <row r="4" spans="1:7" x14ac:dyDescent="0.3">
      <c r="A4" t="s">
        <v>73</v>
      </c>
      <c r="B4">
        <v>184</v>
      </c>
      <c r="C4">
        <v>0.20197585071350166</v>
      </c>
    </row>
    <row r="5" spans="1:7" x14ac:dyDescent="0.3">
      <c r="A5" t="s">
        <v>2565</v>
      </c>
      <c r="B5">
        <v>55</v>
      </c>
      <c r="C5">
        <v>6.0373216245883647E-2</v>
      </c>
      <c r="F5" s="49" t="s">
        <v>27</v>
      </c>
      <c r="G5" s="58">
        <v>77137054.225862071</v>
      </c>
    </row>
    <row r="6" spans="1:7" x14ac:dyDescent="0.3">
      <c r="A6" t="s">
        <v>226</v>
      </c>
      <c r="B6">
        <v>31</v>
      </c>
      <c r="C6">
        <v>3.4028540065861687E-2</v>
      </c>
      <c r="F6" s="49" t="s">
        <v>73</v>
      </c>
      <c r="G6" s="58">
        <v>26755104.604060914</v>
      </c>
    </row>
    <row r="7" spans="1:7" x14ac:dyDescent="0.3">
      <c r="A7" t="s">
        <v>39</v>
      </c>
      <c r="B7">
        <v>24</v>
      </c>
      <c r="C7">
        <v>2.6344676180021953E-2</v>
      </c>
      <c r="F7" s="49" t="s">
        <v>39</v>
      </c>
      <c r="G7" s="58">
        <v>6558528</v>
      </c>
    </row>
    <row r="8" spans="1:7" x14ac:dyDescent="0.3">
      <c r="A8" t="s">
        <v>1464</v>
      </c>
      <c r="B8">
        <v>22</v>
      </c>
      <c r="C8">
        <v>2.4149286498353458E-2</v>
      </c>
      <c r="F8" s="49" t="s">
        <v>226</v>
      </c>
      <c r="G8" s="58">
        <v>2603394.3548387098</v>
      </c>
    </row>
    <row r="9" spans="1:7" x14ac:dyDescent="0.3">
      <c r="A9" t="s">
        <v>3327</v>
      </c>
      <c r="B9">
        <v>21</v>
      </c>
      <c r="C9">
        <v>2.3051591657519209E-2</v>
      </c>
      <c r="F9" s="49" t="s">
        <v>2565</v>
      </c>
      <c r="G9" s="58">
        <v>1445990.509090909</v>
      </c>
    </row>
    <row r="10" spans="1:7" x14ac:dyDescent="0.3">
      <c r="A10" t="s">
        <v>3095</v>
      </c>
      <c r="B10">
        <v>5</v>
      </c>
      <c r="C10">
        <v>5.4884742041712408E-3</v>
      </c>
      <c r="F10" s="49" t="s">
        <v>1464</v>
      </c>
      <c r="G10" s="58">
        <v>276784.63636363635</v>
      </c>
    </row>
    <row r="11" spans="1:7" x14ac:dyDescent="0.3">
      <c r="A11" t="s">
        <v>3094</v>
      </c>
      <c r="B11">
        <v>3</v>
      </c>
      <c r="C11">
        <v>3.2930845225027441E-3</v>
      </c>
    </row>
    <row r="12" spans="1:7" x14ac:dyDescent="0.3">
      <c r="A12" t="s">
        <v>2271</v>
      </c>
      <c r="B12">
        <v>3</v>
      </c>
      <c r="C12">
        <v>3.2930845225027441E-3</v>
      </c>
    </row>
    <row r="13" spans="1:7" x14ac:dyDescent="0.3">
      <c r="A13" t="s">
        <v>1800</v>
      </c>
      <c r="B13">
        <v>3</v>
      </c>
      <c r="C13">
        <v>3.2930845225027441E-3</v>
      </c>
    </row>
    <row r="14" spans="1:7" x14ac:dyDescent="0.3">
      <c r="A14" t="s">
        <v>3096</v>
      </c>
      <c r="B14">
        <v>2</v>
      </c>
      <c r="C14">
        <v>2.1953896816684962E-3</v>
      </c>
    </row>
    <row r="15" spans="1:7" x14ac:dyDescent="0.3">
      <c r="A15" t="s">
        <v>3097</v>
      </c>
      <c r="B15">
        <v>2</v>
      </c>
      <c r="C15">
        <v>2.1953896816684962E-3</v>
      </c>
    </row>
    <row r="16" spans="1:7" x14ac:dyDescent="0.3">
      <c r="A16" t="s">
        <v>3100</v>
      </c>
      <c r="B16">
        <v>2</v>
      </c>
      <c r="C16">
        <v>2.1953896816684962E-3</v>
      </c>
    </row>
    <row r="17" spans="1:7" x14ac:dyDescent="0.3">
      <c r="A17" t="s">
        <v>3098</v>
      </c>
      <c r="B17">
        <v>2</v>
      </c>
      <c r="C17">
        <v>2.1953896816684962E-3</v>
      </c>
    </row>
    <row r="18" spans="1:7" x14ac:dyDescent="0.3">
      <c r="A18" t="s">
        <v>1252</v>
      </c>
      <c r="B18">
        <v>1</v>
      </c>
      <c r="C18">
        <v>1.0976948408342481E-3</v>
      </c>
      <c r="F18" s="49" t="s">
        <v>3558</v>
      </c>
      <c r="G18" s="57">
        <v>12791358.5</v>
      </c>
    </row>
    <row r="19" spans="1:7" x14ac:dyDescent="0.3">
      <c r="A19" t="s">
        <v>2075</v>
      </c>
      <c r="B19">
        <v>1</v>
      </c>
      <c r="C19">
        <v>1.0976948408342481E-3</v>
      </c>
      <c r="F19" s="49" t="s">
        <v>3559</v>
      </c>
      <c r="G19" s="57">
        <v>1597006.4</v>
      </c>
    </row>
    <row r="20" spans="1:7" x14ac:dyDescent="0.3">
      <c r="A20" t="s">
        <v>1346</v>
      </c>
      <c r="B20">
        <v>1</v>
      </c>
      <c r="C20">
        <v>1.0976948408342481E-3</v>
      </c>
      <c r="F20" s="49" t="s">
        <v>3560</v>
      </c>
      <c r="G20" s="57">
        <v>16580751.75</v>
      </c>
    </row>
    <row r="21" spans="1:7" x14ac:dyDescent="0.3">
      <c r="A21" t="s">
        <v>3099</v>
      </c>
      <c r="B21">
        <v>1</v>
      </c>
      <c r="C21">
        <v>1.0976948408342481E-3</v>
      </c>
      <c r="F21" s="49" t="s">
        <v>3561</v>
      </c>
      <c r="G21" s="57">
        <v>113955922.35416667</v>
      </c>
    </row>
    <row r="22" spans="1:7" x14ac:dyDescent="0.3">
      <c r="A22" t="s">
        <v>2125</v>
      </c>
      <c r="B22">
        <v>1</v>
      </c>
      <c r="C22">
        <v>1.0976948408342481E-3</v>
      </c>
      <c r="F22" s="49" t="s">
        <v>3562</v>
      </c>
      <c r="G22" s="57">
        <v>47124781.872108847</v>
      </c>
    </row>
    <row r="23" spans="1:7" x14ac:dyDescent="0.3">
      <c r="F23" s="49" t="s">
        <v>3563</v>
      </c>
      <c r="G23" s="57">
        <v>478310471.7647059</v>
      </c>
    </row>
    <row r="24" spans="1:7" x14ac:dyDescent="0.3">
      <c r="F24" s="49" t="s">
        <v>3564</v>
      </c>
      <c r="G24" s="57">
        <v>30111124.986577183</v>
      </c>
    </row>
    <row r="32" spans="1:7" x14ac:dyDescent="0.3">
      <c r="B32" s="49" t="s">
        <v>2029</v>
      </c>
      <c r="C32" s="57">
        <v>219492622.89473686</v>
      </c>
    </row>
    <row r="33" spans="2:19" x14ac:dyDescent="0.3">
      <c r="B33" s="49" t="s">
        <v>86</v>
      </c>
      <c r="C33" s="57">
        <v>104794291.25609756</v>
      </c>
    </row>
    <row r="34" spans="2:19" x14ac:dyDescent="0.3">
      <c r="B34" s="49" t="s">
        <v>26</v>
      </c>
      <c r="C34" s="57">
        <v>70431553.99806577</v>
      </c>
    </row>
    <row r="47" spans="2:19" x14ac:dyDescent="0.3">
      <c r="R47" s="59"/>
      <c r="S47" s="57"/>
    </row>
    <row r="48" spans="2:19" x14ac:dyDescent="0.3">
      <c r="R48" s="92"/>
      <c r="S48" s="57"/>
    </row>
    <row r="49" spans="18:19" x14ac:dyDescent="0.3">
      <c r="R49" s="59"/>
      <c r="S49" s="57"/>
    </row>
    <row r="50" spans="18:19" x14ac:dyDescent="0.3">
      <c r="R50" s="59"/>
      <c r="S50" s="57"/>
    </row>
    <row r="51" spans="18:19" x14ac:dyDescent="0.3">
      <c r="R51" s="59"/>
      <c r="S51" s="57"/>
    </row>
    <row r="52" spans="18:19" x14ac:dyDescent="0.3">
      <c r="R52" s="59"/>
      <c r="S52" s="57"/>
    </row>
    <row r="53" spans="18:19" x14ac:dyDescent="0.3">
      <c r="R53" s="59"/>
      <c r="S53" s="57"/>
    </row>
    <row r="54" spans="18:19" x14ac:dyDescent="0.3">
      <c r="R54" s="59"/>
      <c r="S54" s="57"/>
    </row>
    <row r="55" spans="18:19" x14ac:dyDescent="0.3">
      <c r="R55" s="59"/>
      <c r="S55" s="57"/>
    </row>
    <row r="56" spans="18:19" x14ac:dyDescent="0.3">
      <c r="R56" s="59"/>
      <c r="S56" s="57"/>
    </row>
    <row r="57" spans="18:19" x14ac:dyDescent="0.3">
      <c r="R57" s="59"/>
      <c r="S57" s="57"/>
    </row>
    <row r="58" spans="18:19" x14ac:dyDescent="0.3">
      <c r="R58" s="59"/>
      <c r="S58" s="57"/>
    </row>
    <row r="59" spans="18:19" x14ac:dyDescent="0.3">
      <c r="R59" s="59"/>
      <c r="S59" s="57"/>
    </row>
    <row r="60" spans="18:19" x14ac:dyDescent="0.3">
      <c r="R60" s="59"/>
      <c r="S60" s="57"/>
    </row>
    <row r="61" spans="18:19" x14ac:dyDescent="0.3">
      <c r="R61" s="59"/>
      <c r="S61" s="57"/>
    </row>
    <row r="62" spans="18:19" x14ac:dyDescent="0.3">
      <c r="R62" s="59"/>
      <c r="S62" s="57"/>
    </row>
    <row r="63" spans="18:19" x14ac:dyDescent="0.3">
      <c r="R63" s="59"/>
      <c r="S63" s="57"/>
    </row>
    <row r="64" spans="18:19" x14ac:dyDescent="0.3">
      <c r="R64" s="59"/>
      <c r="S64" s="57"/>
    </row>
    <row r="65" spans="4:19" x14ac:dyDescent="0.3">
      <c r="R65" s="59"/>
      <c r="S65" s="57"/>
    </row>
    <row r="66" spans="4:19" x14ac:dyDescent="0.3">
      <c r="R66" s="59"/>
      <c r="S66" s="57"/>
    </row>
    <row r="67" spans="4:19" x14ac:dyDescent="0.3">
      <c r="D67" s="49" t="s">
        <v>3590</v>
      </c>
      <c r="E67" s="83">
        <v>207052197.94312796</v>
      </c>
      <c r="R67" s="59"/>
      <c r="S67" s="57"/>
    </row>
    <row r="68" spans="4:19" x14ac:dyDescent="0.3">
      <c r="D68" s="49" t="s">
        <v>3594</v>
      </c>
      <c r="E68" s="83">
        <v>17101958.33653846</v>
      </c>
      <c r="R68" s="59"/>
      <c r="S68" s="57"/>
    </row>
    <row r="69" spans="4:19" x14ac:dyDescent="0.3">
      <c r="D69" s="49" t="s">
        <v>3591</v>
      </c>
      <c r="E69" s="83">
        <v>14810250.918032788</v>
      </c>
      <c r="R69" s="59"/>
      <c r="S69" s="57"/>
    </row>
    <row r="70" spans="4:19" x14ac:dyDescent="0.3">
      <c r="D70" s="49" t="s">
        <v>3592</v>
      </c>
      <c r="E70" s="83">
        <v>12424173.460674157</v>
      </c>
      <c r="R70" s="59"/>
      <c r="S70" s="57"/>
    </row>
    <row r="71" spans="4:19" x14ac:dyDescent="0.3">
      <c r="D71" s="49" t="s">
        <v>3593</v>
      </c>
      <c r="E71" s="83">
        <v>10450196.386699507</v>
      </c>
      <c r="R71" s="59"/>
      <c r="S71" s="57"/>
    </row>
    <row r="72" spans="4:19" x14ac:dyDescent="0.3">
      <c r="R72" s="59"/>
      <c r="S72" s="57"/>
    </row>
    <row r="73" spans="4:19" x14ac:dyDescent="0.3">
      <c r="R73" s="59"/>
      <c r="S73" s="57"/>
    </row>
    <row r="74" spans="4:19" x14ac:dyDescent="0.3">
      <c r="E74" t="s">
        <v>3486</v>
      </c>
    </row>
    <row r="79" spans="4:19" x14ac:dyDescent="0.3">
      <c r="D79" s="78"/>
      <c r="E79" s="78" t="s">
        <v>3357</v>
      </c>
    </row>
    <row r="80" spans="4:19" x14ac:dyDescent="0.3">
      <c r="D80" s="49" t="s">
        <v>26</v>
      </c>
      <c r="E80" s="57">
        <v>10130068.433928572</v>
      </c>
    </row>
    <row r="81" spans="4:5" x14ac:dyDescent="0.3">
      <c r="D81" s="49" t="s">
        <v>86</v>
      </c>
      <c r="E81" s="57">
        <v>23568519.625</v>
      </c>
    </row>
    <row r="82" spans="4:5" x14ac:dyDescent="0.3">
      <c r="D82" s="49" t="s">
        <v>2029</v>
      </c>
      <c r="E82" s="57">
        <v>18845636.842105262</v>
      </c>
    </row>
  </sheetData>
  <conditionalFormatting sqref="G5:G10">
    <cfRule type="colorScale" priority="2">
      <colorScale>
        <cfvo type="min"/>
        <cfvo type="max"/>
        <color rgb="FFFCFCFF"/>
        <color rgb="FF63BE7B"/>
      </colorScale>
    </cfRule>
  </conditionalFormatting>
  <conditionalFormatting sqref="G18:G24">
    <cfRule type="colorScale" priority="1">
      <colorScale>
        <cfvo type="min"/>
        <cfvo type="max"/>
        <color rgb="FFFCFCFF"/>
        <color rgb="FF63BE7B"/>
      </colorScale>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72D22-94C2-4A22-95B8-66B6B5D300A7}">
  <dimension ref="A1:Y112"/>
  <sheetViews>
    <sheetView showGridLines="0" showRowColHeaders="0" tabSelected="1" zoomScale="92" zoomScaleNormal="92" workbookViewId="0">
      <selection activeCell="R42" sqref="R42"/>
    </sheetView>
  </sheetViews>
  <sheetFormatPr defaultRowHeight="14.4" x14ac:dyDescent="0.3"/>
  <cols>
    <col min="1" max="16384" width="8.88671875" style="90"/>
  </cols>
  <sheetData>
    <row r="1" spans="1:25" ht="14.4" customHeight="1" x14ac:dyDescent="0.3">
      <c r="A1" s="105" t="s">
        <v>3595</v>
      </c>
      <c r="B1" s="106"/>
      <c r="C1" s="106"/>
      <c r="D1" s="106"/>
      <c r="E1" s="106"/>
      <c r="F1" s="106"/>
      <c r="G1" s="106"/>
      <c r="H1" s="106"/>
      <c r="I1" s="106"/>
      <c r="J1" s="106"/>
      <c r="K1" s="106"/>
      <c r="L1" s="106"/>
      <c r="M1" s="106"/>
      <c r="N1" s="106"/>
      <c r="O1" s="106"/>
      <c r="P1" s="106"/>
      <c r="Q1" s="106"/>
      <c r="R1" s="106"/>
      <c r="S1" s="106"/>
      <c r="T1" s="106"/>
      <c r="U1" s="106"/>
      <c r="V1" s="106"/>
      <c r="W1" s="106"/>
      <c r="X1" s="106"/>
      <c r="Y1" s="106"/>
    </row>
    <row r="2" spans="1:25" ht="14.4" customHeight="1" x14ac:dyDescent="0.3">
      <c r="A2" s="106"/>
      <c r="B2" s="106"/>
      <c r="C2" s="106"/>
      <c r="D2" s="106"/>
      <c r="E2" s="106"/>
      <c r="F2" s="106"/>
      <c r="G2" s="106"/>
      <c r="H2" s="106"/>
      <c r="I2" s="106"/>
      <c r="J2" s="106"/>
      <c r="K2" s="106"/>
      <c r="L2" s="106"/>
      <c r="M2" s="106"/>
      <c r="N2" s="106"/>
      <c r="O2" s="106"/>
      <c r="P2" s="106"/>
      <c r="Q2" s="106"/>
      <c r="R2" s="106"/>
      <c r="S2" s="106"/>
      <c r="T2" s="106"/>
      <c r="U2" s="106"/>
      <c r="V2" s="106"/>
      <c r="W2" s="106"/>
      <c r="X2" s="106"/>
      <c r="Y2" s="106"/>
    </row>
    <row r="3" spans="1:25" ht="14.4" customHeight="1" x14ac:dyDescent="0.3"/>
    <row r="4" spans="1:25" ht="14.4" customHeight="1" x14ac:dyDescent="0.3"/>
    <row r="5" spans="1:25" ht="14.4" customHeight="1" x14ac:dyDescent="0.3"/>
    <row r="6" spans="1:25" ht="14.4" customHeight="1" x14ac:dyDescent="0.3"/>
    <row r="7" spans="1:25" ht="14.4" customHeight="1" x14ac:dyDescent="0.3"/>
    <row r="8" spans="1:25" x14ac:dyDescent="0.3">
      <c r="A8" s="103"/>
      <c r="B8" s="104"/>
      <c r="T8" s="93"/>
      <c r="U8" s="93"/>
      <c r="V8" s="93"/>
      <c r="W8" s="93"/>
      <c r="X8" s="93"/>
      <c r="Y8" s="93"/>
    </row>
    <row r="9" spans="1:25" x14ac:dyDescent="0.3">
      <c r="A9" s="104"/>
      <c r="B9" s="104"/>
    </row>
    <row r="12" spans="1:25" x14ac:dyDescent="0.3">
      <c r="G12" s="91"/>
    </row>
    <row r="112" spans="1:25" x14ac:dyDescent="0.3">
      <c r="A112" s="107" t="s">
        <v>3596</v>
      </c>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row>
  </sheetData>
  <mergeCells count="3">
    <mergeCell ref="A8:B9"/>
    <mergeCell ref="A1:Y2"/>
    <mergeCell ref="A112:Y11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Data Set</vt:lpstr>
      <vt:lpstr>Focus Areas</vt:lpstr>
      <vt:lpstr>Language</vt:lpstr>
      <vt:lpstr>Video Quality</vt:lpstr>
      <vt:lpstr>Premiered</vt:lpstr>
      <vt:lpstr>Hashtag</vt:lpstr>
      <vt:lpstr>Creator category</vt:lpstr>
      <vt:lpstr>Video duration</vt:lpstr>
      <vt:lpstr>Playlist</vt:lpstr>
      <vt:lpstr>Subscriber</vt:lpstr>
      <vt:lpstr>Year</vt:lpstr>
      <vt:lpstr>Other metrics</vt:lpstr>
      <vt:lpstr>Analysis Summary</vt:lpstr>
      <vt:lpstr>Worksheet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Muhibbullah</dc:creator>
  <cp:lastModifiedBy>Geo Jaimo</cp:lastModifiedBy>
  <dcterms:created xsi:type="dcterms:W3CDTF">2015-06-05T18:17:20Z</dcterms:created>
  <dcterms:modified xsi:type="dcterms:W3CDTF">2022-11-11T08:06:19Z</dcterms:modified>
</cp:coreProperties>
</file>