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projects\LM capacitive sensor\angle_test\"/>
    </mc:Choice>
  </mc:AlternateContent>
  <xr:revisionPtr revIDLastSave="0" documentId="13_ncr:1_{CD479E3A-B06D-46E9-AD4B-0B1445E6A081}" xr6:coauthVersionLast="47" xr6:coauthVersionMax="47" xr10:uidLastSave="{00000000-0000-0000-0000-000000000000}"/>
  <bookViews>
    <workbookView xWindow="-120" yWindow="-120" windowWidth="29040" windowHeight="15840" activeTab="1" xr2:uid="{7887E1BA-E9BB-497D-893B-08BA2B1C75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H11" i="2"/>
  <c r="E11" i="2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B5" i="2" a="1"/>
  <c r="B5" i="2" s="1"/>
  <c r="H4" i="2"/>
  <c r="H7" i="2" s="1"/>
  <c r="G4" i="2"/>
  <c r="G7" i="2" s="1"/>
  <c r="F4" i="2"/>
  <c r="F7" i="2" s="1"/>
  <c r="E4" i="2"/>
  <c r="E7" i="2" s="1"/>
  <c r="D4" i="2"/>
  <c r="D7" i="2" s="1"/>
  <c r="C4" i="2"/>
  <c r="C7" i="2" s="1"/>
  <c r="B4" i="2"/>
  <c r="B7" i="2" s="1"/>
  <c r="G8" i="2"/>
  <c r="F8" i="2"/>
  <c r="E8" i="2"/>
  <c r="D8" i="2"/>
  <c r="C8" i="2"/>
  <c r="B8" i="2"/>
  <c r="G11" i="2"/>
  <c r="F11" i="2"/>
  <c r="D11" i="2"/>
  <c r="C11" i="2"/>
  <c r="B11" i="2"/>
  <c r="B6" i="1"/>
  <c r="C6" i="1"/>
  <c r="B7" i="1"/>
  <c r="C7" i="1"/>
  <c r="B9" i="1"/>
  <c r="C9" i="1"/>
  <c r="B10" i="1"/>
  <c r="C10" i="1"/>
  <c r="B22" i="1"/>
  <c r="C22" i="1"/>
  <c r="B23" i="1"/>
  <c r="C23" i="1"/>
  <c r="B25" i="1"/>
  <c r="C25" i="1"/>
  <c r="B26" i="1"/>
  <c r="C26" i="1"/>
  <c r="B38" i="1"/>
  <c r="C38" i="1"/>
  <c r="B39" i="1"/>
  <c r="C39" i="1"/>
  <c r="B41" i="1"/>
  <c r="C41" i="1"/>
  <c r="B42" i="1"/>
  <c r="C42" i="1"/>
  <c r="B54" i="1"/>
  <c r="C54" i="1"/>
  <c r="B55" i="1"/>
  <c r="C55" i="1"/>
  <c r="B57" i="1"/>
  <c r="C57" i="1"/>
  <c r="B58" i="1"/>
  <c r="C58" i="1"/>
  <c r="B70" i="1"/>
  <c r="C70" i="1"/>
  <c r="B71" i="1"/>
  <c r="C71" i="1"/>
  <c r="B73" i="1"/>
  <c r="C73" i="1"/>
  <c r="B74" i="1"/>
  <c r="C74" i="1"/>
  <c r="B86" i="1"/>
  <c r="C86" i="1"/>
  <c r="B87" i="1"/>
  <c r="C87" i="1"/>
  <c r="B89" i="1"/>
  <c r="C89" i="1"/>
  <c r="B90" i="1"/>
  <c r="C90" i="1"/>
  <c r="B102" i="1"/>
  <c r="C102" i="1"/>
  <c r="B103" i="1"/>
  <c r="C103" i="1"/>
  <c r="B105" i="1"/>
  <c r="C105" i="1"/>
  <c r="B106" i="1"/>
  <c r="C106" i="1"/>
  <c r="K5" i="2" l="1"/>
  <c r="J77" i="1"/>
  <c r="D77" i="1"/>
  <c r="D60" i="1"/>
  <c r="J44" i="1"/>
  <c r="D44" i="1"/>
  <c r="H28" i="1"/>
  <c r="D29" i="1"/>
  <c r="D13" i="1"/>
  <c r="D92" i="1"/>
  <c r="F93" i="1"/>
  <c r="K60" i="1"/>
  <c r="E60" i="1"/>
  <c r="K44" i="1"/>
  <c r="E45" i="1"/>
  <c r="M29" i="1"/>
  <c r="E28" i="1"/>
  <c r="E12" i="1"/>
  <c r="L13" i="1"/>
  <c r="M12" i="1"/>
  <c r="K13" i="1"/>
  <c r="I12" i="1"/>
  <c r="H13" i="1"/>
  <c r="G13" i="1"/>
  <c r="J13" i="1"/>
  <c r="F12" i="1"/>
  <c r="L29" i="1"/>
  <c r="K28" i="1"/>
  <c r="J29" i="1"/>
  <c r="I28" i="1"/>
  <c r="G28" i="1"/>
  <c r="F28" i="1"/>
  <c r="M45" i="1"/>
  <c r="L44" i="1"/>
  <c r="I45" i="1"/>
  <c r="H45" i="1"/>
  <c r="G45" i="1"/>
  <c r="F45" i="1"/>
  <c r="M77" i="1"/>
  <c r="M61" i="1"/>
  <c r="L60" i="1"/>
  <c r="I61" i="1"/>
  <c r="H61" i="1"/>
  <c r="G61" i="1"/>
  <c r="F61" i="1"/>
  <c r="L77" i="1"/>
  <c r="M93" i="1"/>
  <c r="K76" i="1"/>
  <c r="H76" i="1"/>
  <c r="G77" i="1"/>
  <c r="F77" i="1"/>
  <c r="I76" i="1"/>
  <c r="E77" i="1"/>
  <c r="M109" i="1"/>
  <c r="E108" i="1"/>
  <c r="L93" i="1"/>
  <c r="K93" i="1"/>
  <c r="I93" i="1"/>
  <c r="J93" i="1"/>
  <c r="H93" i="1"/>
  <c r="G93" i="1"/>
  <c r="F108" i="1"/>
  <c r="E92" i="1"/>
  <c r="I108" i="1"/>
  <c r="G108" i="1"/>
  <c r="K108" i="1"/>
  <c r="L109" i="1"/>
  <c r="J108" i="1"/>
  <c r="H109" i="1"/>
  <c r="D108" i="1"/>
  <c r="H29" i="1"/>
  <c r="J61" i="1"/>
  <c r="L12" i="1"/>
  <c r="E13" i="1"/>
  <c r="I29" i="1" l="1"/>
  <c r="M28" i="1"/>
  <c r="M31" i="1" s="1"/>
  <c r="M32" i="1" s="1"/>
  <c r="M33" i="1" s="1"/>
  <c r="D28" i="1"/>
  <c r="D31" i="1" s="1"/>
  <c r="D32" i="1" s="1"/>
  <c r="D33" i="1" s="1"/>
  <c r="F13" i="1"/>
  <c r="F14" i="1" s="1"/>
  <c r="G12" i="1"/>
  <c r="G15" i="1" s="1"/>
  <c r="G16" i="1" s="1"/>
  <c r="G17" i="1" s="1"/>
  <c r="I13" i="1"/>
  <c r="I14" i="1" s="1"/>
  <c r="M92" i="1"/>
  <c r="M95" i="1" s="1"/>
  <c r="M96" i="1" s="1"/>
  <c r="M97" i="1" s="1"/>
  <c r="K12" i="1"/>
  <c r="K15" i="1" s="1"/>
  <c r="K16" i="1" s="1"/>
  <c r="K17" i="1" s="1"/>
  <c r="M13" i="1"/>
  <c r="M15" i="1" s="1"/>
  <c r="M16" i="1" s="1"/>
  <c r="M17" i="1" s="1"/>
  <c r="F29" i="1"/>
  <c r="F30" i="1" s="1"/>
  <c r="I109" i="1"/>
  <c r="I110" i="1" s="1"/>
  <c r="K109" i="1"/>
  <c r="K110" i="1" s="1"/>
  <c r="E109" i="1"/>
  <c r="E111" i="1" s="1"/>
  <c r="E112" i="1" s="1"/>
  <c r="E113" i="1" s="1"/>
  <c r="D109" i="1"/>
  <c r="D111" i="1" s="1"/>
  <c r="D112" i="1" s="1"/>
  <c r="D113" i="1" s="1"/>
  <c r="E93" i="1"/>
  <c r="E95" i="1" s="1"/>
  <c r="E96" i="1" s="1"/>
  <c r="E97" i="1" s="1"/>
  <c r="F44" i="1"/>
  <c r="F47" i="1" s="1"/>
  <c r="F48" i="1" s="1"/>
  <c r="F49" i="1" s="1"/>
  <c r="G109" i="1"/>
  <c r="G111" i="1" s="1"/>
  <c r="G112" i="1" s="1"/>
  <c r="G113" i="1" s="1"/>
  <c r="L45" i="1"/>
  <c r="L46" i="1" s="1"/>
  <c r="J92" i="1"/>
  <c r="J95" i="1" s="1"/>
  <c r="J96" i="1" s="1"/>
  <c r="J97" i="1" s="1"/>
  <c r="J76" i="1"/>
  <c r="J78" i="1" s="1"/>
  <c r="G44" i="1"/>
  <c r="G46" i="1" s="1"/>
  <c r="I60" i="1"/>
  <c r="I62" i="1" s="1"/>
  <c r="F76" i="1"/>
  <c r="F79" i="1" s="1"/>
  <c r="F80" i="1" s="1"/>
  <c r="F81" i="1" s="1"/>
  <c r="K77" i="1"/>
  <c r="K78" i="1" s="1"/>
  <c r="E76" i="1"/>
  <c r="E78" i="1" s="1"/>
  <c r="G92" i="1"/>
  <c r="G95" i="1" s="1"/>
  <c r="G96" i="1" s="1"/>
  <c r="G97" i="1" s="1"/>
  <c r="D61" i="1"/>
  <c r="D63" i="1" s="1"/>
  <c r="D64" i="1" s="1"/>
  <c r="D65" i="1" s="1"/>
  <c r="E29" i="1"/>
  <c r="E30" i="1" s="1"/>
  <c r="I44" i="1"/>
  <c r="I46" i="1" s="1"/>
  <c r="H77" i="1"/>
  <c r="H79" i="1" s="1"/>
  <c r="H80" i="1" s="1"/>
  <c r="H81" i="1" s="1"/>
  <c r="K61" i="1"/>
  <c r="K62" i="1" s="1"/>
  <c r="L61" i="1"/>
  <c r="L63" i="1" s="1"/>
  <c r="L64" i="1" s="1"/>
  <c r="L65" i="1" s="1"/>
  <c r="J109" i="1"/>
  <c r="J110" i="1" s="1"/>
  <c r="I92" i="1"/>
  <c r="I94" i="1" s="1"/>
  <c r="G29" i="1"/>
  <c r="G30" i="1" s="1"/>
  <c r="G60" i="1"/>
  <c r="G62" i="1" s="1"/>
  <c r="H60" i="1"/>
  <c r="H63" i="1" s="1"/>
  <c r="H64" i="1" s="1"/>
  <c r="H65" i="1" s="1"/>
  <c r="F60" i="1"/>
  <c r="F62" i="1" s="1"/>
  <c r="M108" i="1"/>
  <c r="M111" i="1" s="1"/>
  <c r="M112" i="1" s="1"/>
  <c r="M113" i="1" s="1"/>
  <c r="M76" i="1"/>
  <c r="M79" i="1" s="1"/>
  <c r="M80" i="1" s="1"/>
  <c r="M81" i="1" s="1"/>
  <c r="L92" i="1"/>
  <c r="L95" i="1" s="1"/>
  <c r="L96" i="1" s="1"/>
  <c r="L97" i="1" s="1"/>
  <c r="F109" i="1"/>
  <c r="F111" i="1" s="1"/>
  <c r="F112" i="1" s="1"/>
  <c r="F113" i="1" s="1"/>
  <c r="K45" i="1"/>
  <c r="K47" i="1" s="1"/>
  <c r="K48" i="1" s="1"/>
  <c r="K49" i="1" s="1"/>
  <c r="D76" i="1"/>
  <c r="D79" i="1" s="1"/>
  <c r="D80" i="1" s="1"/>
  <c r="D81" i="1" s="1"/>
  <c r="M60" i="1"/>
  <c r="M62" i="1" s="1"/>
  <c r="H44" i="1"/>
  <c r="H47" i="1" s="1"/>
  <c r="H48" i="1" s="1"/>
  <c r="H49" i="1" s="1"/>
  <c r="D45" i="1"/>
  <c r="D47" i="1" s="1"/>
  <c r="D48" i="1" s="1"/>
  <c r="D49" i="1" s="1"/>
  <c r="E44" i="1"/>
  <c r="E47" i="1" s="1"/>
  <c r="E48" i="1" s="1"/>
  <c r="E49" i="1" s="1"/>
  <c r="J28" i="1"/>
  <c r="J30" i="1" s="1"/>
  <c r="H108" i="1"/>
  <c r="H111" i="1" s="1"/>
  <c r="H112" i="1" s="1"/>
  <c r="H113" i="1" s="1"/>
  <c r="H92" i="1"/>
  <c r="H95" i="1" s="1"/>
  <c r="H96" i="1" s="1"/>
  <c r="H97" i="1" s="1"/>
  <c r="L76" i="1"/>
  <c r="L79" i="1" s="1"/>
  <c r="L80" i="1" s="1"/>
  <c r="L81" i="1" s="1"/>
  <c r="F92" i="1"/>
  <c r="F94" i="1" s="1"/>
  <c r="G76" i="1"/>
  <c r="G79" i="1" s="1"/>
  <c r="G80" i="1" s="1"/>
  <c r="G81" i="1" s="1"/>
  <c r="L28" i="1"/>
  <c r="L31" i="1" s="1"/>
  <c r="L32" i="1" s="1"/>
  <c r="L33" i="1" s="1"/>
  <c r="J12" i="1"/>
  <c r="J14" i="1" s="1"/>
  <c r="K29" i="1"/>
  <c r="K31" i="1" s="1"/>
  <c r="K32" i="1" s="1"/>
  <c r="K33" i="1" s="1"/>
  <c r="D12" i="1"/>
  <c r="D14" i="1" s="1"/>
  <c r="E61" i="1"/>
  <c r="E62" i="1" s="1"/>
  <c r="J60" i="1"/>
  <c r="J62" i="1" s="1"/>
  <c r="L108" i="1"/>
  <c r="L110" i="1" s="1"/>
  <c r="H12" i="1"/>
  <c r="H15" i="1" s="1"/>
  <c r="H16" i="1" s="1"/>
  <c r="H17" i="1" s="1"/>
  <c r="I77" i="1"/>
  <c r="I79" i="1" s="1"/>
  <c r="I80" i="1" s="1"/>
  <c r="D93" i="1"/>
  <c r="D95" i="1" s="1"/>
  <c r="D96" i="1" s="1"/>
  <c r="D97" i="1" s="1"/>
  <c r="J45" i="1"/>
  <c r="J46" i="1" s="1"/>
  <c r="M44" i="1"/>
  <c r="M46" i="1" s="1"/>
  <c r="K92" i="1"/>
  <c r="K94" i="1" s="1"/>
  <c r="G14" i="1"/>
  <c r="L15" i="1"/>
  <c r="L16" i="1" s="1"/>
  <c r="L17" i="1" s="1"/>
  <c r="L14" i="1"/>
  <c r="E15" i="1"/>
  <c r="E16" i="1" s="1"/>
  <c r="E17" i="1" s="1"/>
  <c r="E14" i="1"/>
  <c r="I30" i="1"/>
  <c r="I31" i="1"/>
  <c r="I32" i="1" s="1"/>
  <c r="I33" i="1" s="1"/>
  <c r="H30" i="1"/>
  <c r="H31" i="1"/>
  <c r="H32" i="1" s="1"/>
  <c r="H33" i="1" s="1"/>
  <c r="M94" i="1" l="1"/>
  <c r="M30" i="1"/>
  <c r="F15" i="1"/>
  <c r="F16" i="1" s="1"/>
  <c r="F17" i="1" s="1"/>
  <c r="D30" i="1"/>
  <c r="I15" i="1"/>
  <c r="I16" i="1" s="1"/>
  <c r="I17" i="1" s="1"/>
  <c r="F31" i="1"/>
  <c r="F32" i="1" s="1"/>
  <c r="F33" i="1" s="1"/>
  <c r="J15" i="1"/>
  <c r="J16" i="1" s="1"/>
  <c r="J17" i="1" s="1"/>
  <c r="K14" i="1"/>
  <c r="D110" i="1"/>
  <c r="E31" i="1"/>
  <c r="E32" i="1" s="1"/>
  <c r="E33" i="1" s="1"/>
  <c r="F46" i="1"/>
  <c r="D15" i="1"/>
  <c r="D16" i="1" s="1"/>
  <c r="D17" i="1" s="1"/>
  <c r="J31" i="1"/>
  <c r="J32" i="1" s="1"/>
  <c r="J33" i="1" s="1"/>
  <c r="I47" i="1"/>
  <c r="I48" i="1" s="1"/>
  <c r="I49" i="1" s="1"/>
  <c r="E94" i="1"/>
  <c r="H14" i="1"/>
  <c r="M14" i="1"/>
  <c r="L47" i="1"/>
  <c r="L48" i="1" s="1"/>
  <c r="L49" i="1" s="1"/>
  <c r="G110" i="1"/>
  <c r="J79" i="1"/>
  <c r="J80" i="1" s="1"/>
  <c r="J81" i="1" s="1"/>
  <c r="F110" i="1"/>
  <c r="K111" i="1"/>
  <c r="K112" i="1" s="1"/>
  <c r="K113" i="1" s="1"/>
  <c r="I111" i="1"/>
  <c r="I112" i="1" s="1"/>
  <c r="I113" i="1" s="1"/>
  <c r="I63" i="1"/>
  <c r="I64" i="1" s="1"/>
  <c r="I65" i="1" s="1"/>
  <c r="K79" i="1"/>
  <c r="K80" i="1" s="1"/>
  <c r="K81" i="1" s="1"/>
  <c r="F78" i="1"/>
  <c r="J94" i="1"/>
  <c r="K63" i="1"/>
  <c r="K64" i="1" s="1"/>
  <c r="K65" i="1" s="1"/>
  <c r="E110" i="1"/>
  <c r="H62" i="1"/>
  <c r="E79" i="1"/>
  <c r="E80" i="1" s="1"/>
  <c r="E81" i="1" s="1"/>
  <c r="F63" i="1"/>
  <c r="F64" i="1" s="1"/>
  <c r="F65" i="1" s="1"/>
  <c r="M78" i="1"/>
  <c r="D94" i="1"/>
  <c r="H78" i="1"/>
  <c r="G94" i="1"/>
  <c r="H110" i="1"/>
  <c r="M110" i="1"/>
  <c r="L78" i="1"/>
  <c r="J111" i="1"/>
  <c r="J112" i="1" s="1"/>
  <c r="J113" i="1" s="1"/>
  <c r="G47" i="1"/>
  <c r="G48" i="1" s="1"/>
  <c r="G49" i="1" s="1"/>
  <c r="L62" i="1"/>
  <c r="D62" i="1"/>
  <c r="J63" i="1"/>
  <c r="J64" i="1" s="1"/>
  <c r="J65" i="1" s="1"/>
  <c r="E46" i="1"/>
  <c r="G63" i="1"/>
  <c r="G64" i="1" s="1"/>
  <c r="G65" i="1" s="1"/>
  <c r="M63" i="1"/>
  <c r="M64" i="1" s="1"/>
  <c r="M65" i="1" s="1"/>
  <c r="G31" i="1"/>
  <c r="G32" i="1" s="1"/>
  <c r="G33" i="1" s="1"/>
  <c r="H46" i="1"/>
  <c r="D78" i="1"/>
  <c r="D46" i="1"/>
  <c r="I95" i="1"/>
  <c r="I96" i="1" s="1"/>
  <c r="I97" i="1" s="1"/>
  <c r="L94" i="1"/>
  <c r="E63" i="1"/>
  <c r="E64" i="1" s="1"/>
  <c r="E65" i="1" s="1"/>
  <c r="F95" i="1"/>
  <c r="F96" i="1" s="1"/>
  <c r="F97" i="1" s="1"/>
  <c r="L30" i="1"/>
  <c r="M47" i="1"/>
  <c r="M48" i="1" s="1"/>
  <c r="M49" i="1" s="1"/>
  <c r="H94" i="1"/>
  <c r="L111" i="1"/>
  <c r="L112" i="1" s="1"/>
  <c r="L113" i="1" s="1"/>
  <c r="K46" i="1"/>
  <c r="K30" i="1"/>
  <c r="G78" i="1"/>
  <c r="I81" i="1"/>
  <c r="I78" i="1"/>
  <c r="J47" i="1"/>
  <c r="J48" i="1" s="1"/>
  <c r="K95" i="1"/>
  <c r="K96" i="1" s="1"/>
  <c r="B12" i="2" l="1"/>
  <c r="C6" i="2"/>
  <c r="B6" i="2"/>
  <c r="H12" i="2"/>
  <c r="D12" i="2"/>
  <c r="F6" i="2"/>
  <c r="E12" i="2"/>
  <c r="E6" i="2"/>
  <c r="G12" i="2"/>
  <c r="H6" i="2"/>
  <c r="F12" i="2"/>
  <c r="C12" i="2"/>
  <c r="K97" i="1"/>
  <c r="G6" i="2"/>
  <c r="J49" i="1"/>
  <c r="D6" i="2"/>
  <c r="K7" i="2" l="1"/>
  <c r="K11" i="2"/>
  <c r="K12" i="2"/>
  <c r="K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<sst xmlns="http://schemas.openxmlformats.org/spreadsheetml/2006/main" count="76" uniqueCount="17">
  <si>
    <t>COMx</t>
  </si>
  <si>
    <t>COMy</t>
  </si>
  <si>
    <t>r</t>
  </si>
  <si>
    <t>angle</t>
  </si>
  <si>
    <t>posx</t>
  </si>
  <si>
    <t>posy</t>
  </si>
  <si>
    <t>Taxel</t>
  </si>
  <si>
    <t>Sextant</t>
  </si>
  <si>
    <t>mean</t>
  </si>
  <si>
    <t>s.d.</t>
  </si>
  <si>
    <t>error</t>
  </si>
  <si>
    <t>actual</t>
  </si>
  <si>
    <t>COM_error</t>
  </si>
  <si>
    <t>Angle</t>
  </si>
  <si>
    <t>COM</t>
  </si>
  <si>
    <t>Repeat "palpation" by putting a mass on the jig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</si>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</sst>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E970-AE7B-4D8C-BFEB-E789C76FD97D}">
  <dimension ref="A1:M113"/>
  <sheetViews>
    <sheetView topLeftCell="A13" zoomScaleNormal="100" workbookViewId="0">
      <selection activeCell="D32" sqref="D32"/>
    </sheetView>
  </sheetViews>
  <sheetFormatPr defaultRowHeight="15" x14ac:dyDescent="0.25"/>
  <cols>
    <col min="1" max="1" width="10.85546875" customWidth="1"/>
    <col min="4" max="4" width="12" bestFit="1" customWidth="1"/>
  </cols>
  <sheetData>
    <row r="1" spans="1:13" x14ac:dyDescent="0.25">
      <c r="A1" t="s">
        <v>15</v>
      </c>
    </row>
    <row r="2" spans="1:13" x14ac:dyDescent="0.25">
      <c r="A2">
        <v>0</v>
      </c>
    </row>
    <row r="3" spans="1:13" x14ac:dyDescent="0.25">
      <c r="A3" t="s">
        <v>6</v>
      </c>
      <c r="B3" t="s">
        <v>4</v>
      </c>
      <c r="C3" t="s">
        <v>5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13" x14ac:dyDescent="0.25">
      <c r="A4">
        <v>1</v>
      </c>
      <c r="B4">
        <v>0</v>
      </c>
      <c r="C4">
        <v>0</v>
      </c>
      <c r="D4">
        <v>0.99986164089748197</v>
      </c>
      <c r="E4">
        <v>0.99719249239268137</v>
      </c>
      <c r="F4">
        <v>0.99885900383412596</v>
      </c>
      <c r="G4">
        <v>0.99899912986638673</v>
      </c>
      <c r="H4">
        <v>1.0014912398679492</v>
      </c>
      <c r="I4">
        <v>1.0002540350948539</v>
      </c>
      <c r="J4">
        <v>1.0008179221162292</v>
      </c>
      <c r="K4">
        <v>0.99779174726233288</v>
      </c>
      <c r="L4">
        <v>1.0010224583222882</v>
      </c>
      <c r="M4">
        <v>0.99902250688500693</v>
      </c>
    </row>
    <row r="5" spans="1:13" x14ac:dyDescent="0.25">
      <c r="A5">
        <v>2</v>
      </c>
      <c r="B5">
        <v>0</v>
      </c>
      <c r="C5">
        <v>7</v>
      </c>
      <c r="D5">
        <v>6.5577821383120468E-4</v>
      </c>
      <c r="E5">
        <v>9.0358572806170905E-4</v>
      </c>
      <c r="F5">
        <v>8.7071203772354244E-4</v>
      </c>
      <c r="G5">
        <v>6.7769808743095821E-4</v>
      </c>
      <c r="H5">
        <v>2.3694996866094309E-4</v>
      </c>
      <c r="I5">
        <v>-7.1976943953055961E-4</v>
      </c>
      <c r="J5">
        <v>-2.9363042159278918E-4</v>
      </c>
      <c r="K5">
        <v>7.2734543794378736E-4</v>
      </c>
      <c r="L5">
        <v>3.2112254255755148E-4</v>
      </c>
      <c r="M5">
        <v>-8.4605540514280262E-4</v>
      </c>
    </row>
    <row r="6" spans="1:13" x14ac:dyDescent="0.25">
      <c r="A6">
        <v>3</v>
      </c>
      <c r="B6">
        <f>C5*SIN(PI()/3)</f>
        <v>6.0621778264910704</v>
      </c>
      <c r="C6">
        <f>C5*COS(PI()/3)</f>
        <v>3.5000000000000009</v>
      </c>
      <c r="D6">
        <v>-7.1293677682488269E-4</v>
      </c>
      <c r="E6">
        <v>-3.6175269621029814E-4</v>
      </c>
      <c r="F6">
        <v>-3.6628003534438136E-4</v>
      </c>
      <c r="G6">
        <v>-8.5719883892737417E-4</v>
      </c>
      <c r="H6">
        <v>-6.8937743167034229E-4</v>
      </c>
      <c r="I6">
        <v>8.8789884862740221E-4</v>
      </c>
      <c r="J6">
        <v>-6.5608193005754626E-4</v>
      </c>
      <c r="K6">
        <v>2.8584098759822996E-4</v>
      </c>
      <c r="L6">
        <v>2.448861609003088E-4</v>
      </c>
      <c r="M6">
        <v>4.3030370395802157E-5</v>
      </c>
    </row>
    <row r="7" spans="1:13" x14ac:dyDescent="0.25">
      <c r="A7">
        <v>4</v>
      </c>
      <c r="B7">
        <f>C5*SIN(2*PI()/3)</f>
        <v>6.0621778264910713</v>
      </c>
      <c r="C7">
        <f>C5*COS(2*PI()/3)</f>
        <v>-3.4999999999999982</v>
      </c>
      <c r="D7">
        <v>-6.0153590820416275E-4</v>
      </c>
      <c r="E7">
        <v>7.3397210846927517E-4</v>
      </c>
      <c r="F7">
        <v>-1.4478959789748314E-4</v>
      </c>
      <c r="G7">
        <v>2.9043671166650078E-4</v>
      </c>
      <c r="H7">
        <v>-7.1877024365077412E-4</v>
      </c>
      <c r="I7">
        <v>-8.3228672430394376E-4</v>
      </c>
      <c r="J7">
        <v>9.6960155659158896E-4</v>
      </c>
      <c r="K7">
        <v>8.6456649025229868E-5</v>
      </c>
      <c r="L7">
        <v>-8.3693673905347167E-4</v>
      </c>
      <c r="M7">
        <v>8.6535364550829462E-4</v>
      </c>
    </row>
    <row r="8" spans="1:13" x14ac:dyDescent="0.25">
      <c r="A8">
        <v>5</v>
      </c>
      <c r="B8">
        <v>0</v>
      </c>
      <c r="C8">
        <v>-7</v>
      </c>
      <c r="D8">
        <v>3.2016794870715358E-4</v>
      </c>
      <c r="E8">
        <v>8.5738914047595017E-4</v>
      </c>
      <c r="F8">
        <v>8.1915211894063053E-4</v>
      </c>
      <c r="G8">
        <v>-2.9763507865753215E-5</v>
      </c>
      <c r="H8">
        <v>-6.4916719646321795E-4</v>
      </c>
      <c r="I8">
        <v>-2.2996462704175414E-4</v>
      </c>
      <c r="J8">
        <v>-1.9960601792221789E-4</v>
      </c>
      <c r="K8">
        <v>-3.8646854966414536E-4</v>
      </c>
      <c r="L8">
        <v>2.8233730768256082E-4</v>
      </c>
      <c r="M8">
        <v>9.4773087597662504E-4</v>
      </c>
    </row>
    <row r="9" spans="1:13" x14ac:dyDescent="0.25">
      <c r="A9">
        <v>6</v>
      </c>
      <c r="B9">
        <f>C8*SIN(PI()/3)</f>
        <v>-6.0621778264910704</v>
      </c>
      <c r="C9">
        <f>C8*COS(PI()/3)</f>
        <v>-3.5000000000000009</v>
      </c>
      <c r="D9">
        <v>-3.9755298235994509E-4</v>
      </c>
      <c r="E9">
        <v>4.2804962692897662E-4</v>
      </c>
      <c r="F9">
        <v>7.3942689460325785E-4</v>
      </c>
      <c r="G9">
        <v>6.2027098686701619E-4</v>
      </c>
      <c r="H9">
        <v>2.8104496746643616E-4</v>
      </c>
      <c r="I9">
        <v>5.6007116341456854E-4</v>
      </c>
      <c r="J9">
        <v>-9.8236587787843446E-4</v>
      </c>
      <c r="K9">
        <v>6.746296801233211E-4</v>
      </c>
      <c r="L9">
        <v>-3.284857411287474E-4</v>
      </c>
      <c r="M9">
        <v>-8.3692151576579587E-4</v>
      </c>
    </row>
    <row r="10" spans="1:13" x14ac:dyDescent="0.25">
      <c r="A10">
        <v>7</v>
      </c>
      <c r="B10">
        <f>C8*SIN(2*PI()/3)</f>
        <v>-6.0621778264910713</v>
      </c>
      <c r="C10">
        <f>C8*COS(2*PI()/3)</f>
        <v>3.4999999999999982</v>
      </c>
      <c r="D10">
        <v>8.7443860736865055E-4</v>
      </c>
      <c r="E10">
        <v>2.462636995930174E-4</v>
      </c>
      <c r="F10">
        <v>-7.7722525215152111E-4</v>
      </c>
      <c r="G10">
        <v>2.9942669444188419E-4</v>
      </c>
      <c r="H10">
        <v>4.808006770783302E-5</v>
      </c>
      <c r="I10">
        <v>8.0015683980376066E-5</v>
      </c>
      <c r="J10">
        <v>3.4416057463016836E-4</v>
      </c>
      <c r="K10">
        <v>8.2044853264068892E-4</v>
      </c>
      <c r="L10">
        <v>-7.0538185324633918E-4</v>
      </c>
      <c r="M10">
        <v>8.0435514402096397E-4</v>
      </c>
    </row>
    <row r="12" spans="1:13" x14ac:dyDescent="0.25">
      <c r="A12" t="s">
        <v>0</v>
      </c>
      <c r="D12">
        <f>($B4*D4+$B5*D5+$B6*D6+$B7*D7+$B8*D8+$B9*D9+$B10*D10)/SUM(D4:D10)</f>
        <v>-1.0859532626411374E-2</v>
      </c>
      <c r="E12">
        <f t="shared" ref="E12:M12" si="0">($B4*E4+$B5*E5+$B6*E6+$B7*E7+$B8*E8+$B9*E9+$B10*E10)/SUM(E4:E10)</f>
        <v>-1.8313470285631558E-3</v>
      </c>
      <c r="F12">
        <f t="shared" si="0"/>
        <v>-2.8690546334248918E-3</v>
      </c>
      <c r="G12">
        <f t="shared" si="0"/>
        <v>-9.011183691481843E-3</v>
      </c>
      <c r="H12">
        <f t="shared" si="0"/>
        <v>-1.0531656104133169E-2</v>
      </c>
      <c r="I12">
        <f t="shared" si="0"/>
        <v>-3.5431897063484719E-3</v>
      </c>
      <c r="J12">
        <f t="shared" si="0"/>
        <v>5.7695257662450832E-3</v>
      </c>
      <c r="K12">
        <f t="shared" si="0"/>
        <v>-6.8064955126941138E-3</v>
      </c>
      <c r="L12">
        <f t="shared" si="0"/>
        <v>2.6783733191069917E-3</v>
      </c>
      <c r="M12">
        <f t="shared" si="0"/>
        <v>5.7042085758335134E-3</v>
      </c>
    </row>
    <row r="13" spans="1:13" x14ac:dyDescent="0.25">
      <c r="A13" t="s">
        <v>1</v>
      </c>
      <c r="D13">
        <f t="shared" ref="D13:M13" si="1">($C4*D4+$C5*D5+$C6*D6+$C7*D7+$C8*D8+$C9*D9+$C10*D10)/SUM(D4:D10)</f>
        <v>6.4113393797459199E-3</v>
      </c>
      <c r="E13">
        <f t="shared" si="1"/>
        <v>-4.1479114489540508E-3</v>
      </c>
      <c r="F13">
        <f t="shared" si="1"/>
        <v>-5.7225796132254862E-3</v>
      </c>
      <c r="G13">
        <f t="shared" si="1"/>
        <v>-1.8744828348954542E-4</v>
      </c>
      <c r="H13">
        <f t="shared" si="1"/>
        <v>5.490317848645526E-3</v>
      </c>
      <c r="I13">
        <f t="shared" si="1"/>
        <v>9.1182163981839732E-4</v>
      </c>
      <c r="J13">
        <f t="shared" si="1"/>
        <v>-1.7052204451858603E-3</v>
      </c>
      <c r="K13">
        <f t="shared" si="1"/>
        <v>9.0049090820718148E-3</v>
      </c>
      <c r="L13">
        <f t="shared" si="1"/>
        <v>2.7387404015515949E-3</v>
      </c>
      <c r="M13">
        <f t="shared" si="1"/>
        <v>-9.6901671214760562E-3</v>
      </c>
    </row>
    <row r="14" spans="1:13" x14ac:dyDescent="0.25">
      <c r="A14" t="s">
        <v>12</v>
      </c>
      <c r="D14">
        <f>SQRT((0-D12)^2+(0-D13)^2)</f>
        <v>1.2610896935046845E-2</v>
      </c>
      <c r="E14">
        <f t="shared" ref="E14:M14" si="2">SQRT((0-E12)^2+(0-E13)^2)</f>
        <v>4.5342034942634848E-3</v>
      </c>
      <c r="F14">
        <f t="shared" si="2"/>
        <v>6.4015148144232854E-3</v>
      </c>
      <c r="G14">
        <f t="shared" si="2"/>
        <v>9.0131331056748244E-3</v>
      </c>
      <c r="H14">
        <f t="shared" si="2"/>
        <v>1.18768417676957E-2</v>
      </c>
      <c r="I14">
        <f t="shared" si="2"/>
        <v>3.6586352644141615E-3</v>
      </c>
      <c r="J14">
        <f t="shared" si="2"/>
        <v>6.0162450360707366E-3</v>
      </c>
      <c r="K14">
        <f t="shared" si="2"/>
        <v>1.1287903646855982E-2</v>
      </c>
      <c r="L14">
        <f t="shared" si="2"/>
        <v>3.830715680339014E-3</v>
      </c>
      <c r="M14">
        <f t="shared" si="2"/>
        <v>1.1244435704771856E-2</v>
      </c>
    </row>
    <row r="15" spans="1:13" x14ac:dyDescent="0.25">
      <c r="A15" t="s">
        <v>2</v>
      </c>
      <c r="D15">
        <f t="shared" ref="D15:M15" si="3">SQRT(D12*D12+D13*D13)</f>
        <v>1.2610896935046845E-2</v>
      </c>
      <c r="E15">
        <f t="shared" si="3"/>
        <v>4.5342034942634848E-3</v>
      </c>
      <c r="F15">
        <f t="shared" si="3"/>
        <v>6.4015148144232854E-3</v>
      </c>
      <c r="G15">
        <f t="shared" si="3"/>
        <v>9.0131331056748244E-3</v>
      </c>
      <c r="H15">
        <f t="shared" si="3"/>
        <v>1.18768417676957E-2</v>
      </c>
      <c r="I15">
        <f t="shared" si="3"/>
        <v>3.6586352644141615E-3</v>
      </c>
      <c r="J15">
        <f t="shared" si="3"/>
        <v>6.0162450360707366E-3</v>
      </c>
      <c r="K15">
        <f t="shared" si="3"/>
        <v>1.1287903646855982E-2</v>
      </c>
      <c r="L15">
        <f t="shared" si="3"/>
        <v>3.830715680339014E-3</v>
      </c>
      <c r="M15">
        <f t="shared" si="3"/>
        <v>1.1244435704771856E-2</v>
      </c>
    </row>
    <row r="16" spans="1:13" x14ac:dyDescent="0.25">
      <c r="A16" t="s">
        <v>3</v>
      </c>
      <c r="D16">
        <f>D15*360/(18.625*2*PI())</f>
        <v>3.8794693704840247E-2</v>
      </c>
      <c r="E16">
        <f t="shared" ref="E16:M16" si="4">E15*360/(18.625*2*PI())</f>
        <v>1.3948495230860029E-2</v>
      </c>
      <c r="F16">
        <f t="shared" si="4"/>
        <v>1.9692874166814853E-2</v>
      </c>
      <c r="G16">
        <f t="shared" si="4"/>
        <v>2.7726952329922561E-2</v>
      </c>
      <c r="H16">
        <f t="shared" si="4"/>
        <v>3.6536531932008579E-2</v>
      </c>
      <c r="I16">
        <f t="shared" si="4"/>
        <v>1.1254999163954978E-2</v>
      </c>
      <c r="J16">
        <f t="shared" si="4"/>
        <v>1.8507675118571005E-2</v>
      </c>
      <c r="K16">
        <f t="shared" si="4"/>
        <v>3.4724791329674001E-2</v>
      </c>
      <c r="L16">
        <f t="shared" si="4"/>
        <v>1.1784367301906646E-2</v>
      </c>
      <c r="M16">
        <f t="shared" si="4"/>
        <v>3.4591071618235637E-2</v>
      </c>
    </row>
    <row r="17" spans="1:13" x14ac:dyDescent="0.25">
      <c r="A17" t="s">
        <v>10</v>
      </c>
      <c r="D17">
        <f>D16-0</f>
        <v>3.8794693704840247E-2</v>
      </c>
      <c r="E17">
        <f t="shared" ref="E17:M17" si="5">E16-0</f>
        <v>1.3948495230860029E-2</v>
      </c>
      <c r="F17">
        <f t="shared" si="5"/>
        <v>1.9692874166814853E-2</v>
      </c>
      <c r="G17">
        <f t="shared" si="5"/>
        <v>2.7726952329922561E-2</v>
      </c>
      <c r="H17">
        <f t="shared" si="5"/>
        <v>3.6536531932008579E-2</v>
      </c>
      <c r="I17">
        <f t="shared" si="5"/>
        <v>1.1254999163954978E-2</v>
      </c>
      <c r="J17">
        <f t="shared" si="5"/>
        <v>1.8507675118571005E-2</v>
      </c>
      <c r="K17">
        <f t="shared" si="5"/>
        <v>3.4724791329674001E-2</v>
      </c>
      <c r="L17">
        <f t="shared" si="5"/>
        <v>1.1784367301906646E-2</v>
      </c>
      <c r="M17">
        <f t="shared" si="5"/>
        <v>3.4591071618235637E-2</v>
      </c>
    </row>
    <row r="18" spans="1:13" x14ac:dyDescent="0.25">
      <c r="A18">
        <v>1</v>
      </c>
    </row>
    <row r="19" spans="1:13" x14ac:dyDescent="0.25">
      <c r="A19" t="s">
        <v>6</v>
      </c>
      <c r="B19" t="s">
        <v>4</v>
      </c>
      <c r="C19" t="s">
        <v>5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</row>
    <row r="20" spans="1:13" x14ac:dyDescent="0.25">
      <c r="A20">
        <v>1</v>
      </c>
      <c r="B20">
        <v>0</v>
      </c>
      <c r="C20">
        <v>0</v>
      </c>
      <c r="D20">
        <v>0.31236621657496555</v>
      </c>
      <c r="E20">
        <v>0.32839957135742803</v>
      </c>
      <c r="F20">
        <v>0.35222730478131004</v>
      </c>
      <c r="G20">
        <v>0.37258240040322665</v>
      </c>
      <c r="H20">
        <v>0.3030224800701119</v>
      </c>
      <c r="I20">
        <v>0.38799199433599241</v>
      </c>
      <c r="J20">
        <v>0.32513068254418387</v>
      </c>
      <c r="K20">
        <v>0.37967961461555144</v>
      </c>
      <c r="L20">
        <v>0.34823757622184059</v>
      </c>
      <c r="M20">
        <v>0.37003844973340649</v>
      </c>
    </row>
    <row r="21" spans="1:13" x14ac:dyDescent="0.25">
      <c r="A21">
        <v>2</v>
      </c>
      <c r="B21">
        <v>0</v>
      </c>
      <c r="C21">
        <v>7</v>
      </c>
      <c r="D21">
        <v>0.32121577705753118</v>
      </c>
      <c r="E21">
        <v>0.31270858082834513</v>
      </c>
      <c r="F21">
        <v>0.33838079252497322</v>
      </c>
      <c r="G21">
        <v>0.32900749413252134</v>
      </c>
      <c r="H21">
        <v>0.37295299833092255</v>
      </c>
      <c r="I21">
        <v>0.30685577645037221</v>
      </c>
      <c r="J21">
        <v>0.33591780679146915</v>
      </c>
      <c r="K21">
        <v>0.33419911328751839</v>
      </c>
      <c r="L21">
        <v>0.33120928313495585</v>
      </c>
      <c r="M21">
        <v>0.2939536514279405</v>
      </c>
    </row>
    <row r="22" spans="1:13" x14ac:dyDescent="0.25">
      <c r="A22">
        <v>3</v>
      </c>
      <c r="B22">
        <f>C21*SIN(PI()/3)</f>
        <v>6.0621778264910704</v>
      </c>
      <c r="C22">
        <f>C21*COS(PI()/3)</f>
        <v>3.5000000000000009</v>
      </c>
      <c r="D22">
        <v>0.36557245768808078</v>
      </c>
      <c r="E22">
        <v>0.36065757726661829</v>
      </c>
      <c r="F22">
        <v>0.31018939783832694</v>
      </c>
      <c r="G22">
        <v>0.29731679044763426</v>
      </c>
      <c r="H22">
        <v>0.32490570841044408</v>
      </c>
      <c r="I22">
        <v>0.30553041661789487</v>
      </c>
      <c r="J22">
        <v>0.33720780106942866</v>
      </c>
      <c r="K22">
        <v>0.2859816887679259</v>
      </c>
      <c r="L22">
        <v>0.31974767402627075</v>
      </c>
      <c r="M22">
        <v>0.33614530772153561</v>
      </c>
    </row>
    <row r="23" spans="1:13" x14ac:dyDescent="0.25">
      <c r="A23">
        <v>4</v>
      </c>
      <c r="B23">
        <f>C21*SIN(2*PI()/3)</f>
        <v>6.0621778264910713</v>
      </c>
      <c r="C23">
        <f>C21*COS(2*PI()/3)</f>
        <v>-3.4999999999999982</v>
      </c>
      <c r="D23">
        <v>3.2018305273714764E-4</v>
      </c>
      <c r="E23">
        <v>-5.4210282156284763E-4</v>
      </c>
      <c r="F23">
        <v>-2.9432052125038301E-4</v>
      </c>
      <c r="G23">
        <v>2.9413033818969779E-4</v>
      </c>
      <c r="H23">
        <v>5.0588638280909778E-4</v>
      </c>
      <c r="I23">
        <v>-5.7927363172302496E-4</v>
      </c>
      <c r="J23">
        <v>1.4224845461596104E-4</v>
      </c>
      <c r="K23">
        <v>-9.0355539869518082E-4</v>
      </c>
      <c r="L23">
        <v>-5.2160801683440595E-4</v>
      </c>
      <c r="M23">
        <v>5.002757866022896E-4</v>
      </c>
    </row>
    <row r="24" spans="1:13" x14ac:dyDescent="0.25">
      <c r="A24">
        <v>5</v>
      </c>
      <c r="B24">
        <v>0</v>
      </c>
      <c r="C24">
        <v>-7</v>
      </c>
      <c r="D24">
        <v>6.7866808751823647E-4</v>
      </c>
      <c r="E24">
        <v>2.4246047387544144E-4</v>
      </c>
      <c r="F24">
        <v>2.6914632022472109E-4</v>
      </c>
      <c r="G24">
        <v>1.2044376269737289E-4</v>
      </c>
      <c r="H24">
        <v>2.6104245262276393E-5</v>
      </c>
      <c r="I24">
        <v>3.0587245059101887E-4</v>
      </c>
      <c r="J24">
        <v>-4.3515858224738578E-6</v>
      </c>
      <c r="K24">
        <v>9.2835815863899929E-4</v>
      </c>
      <c r="L24">
        <v>3.506628240150951E-4</v>
      </c>
      <c r="M24">
        <v>2.4581329267155415E-4</v>
      </c>
    </row>
    <row r="25" spans="1:13" x14ac:dyDescent="0.25">
      <c r="A25">
        <v>6</v>
      </c>
      <c r="B25">
        <f>C24*SIN(PI()/3)</f>
        <v>-6.0621778264910704</v>
      </c>
      <c r="C25">
        <f>C24*COS(PI()/3)</f>
        <v>-3.5000000000000009</v>
      </c>
      <c r="D25">
        <v>-6.1469866619777186E-4</v>
      </c>
      <c r="E25">
        <v>-8.3953270774457468E-4</v>
      </c>
      <c r="F25">
        <v>-8.7556799726119761E-4</v>
      </c>
      <c r="G25">
        <v>3.9169401652255689E-5</v>
      </c>
      <c r="H25">
        <v>-7.6482293957082638E-4</v>
      </c>
      <c r="I25">
        <v>-8.0911054118338861E-4</v>
      </c>
      <c r="J25">
        <v>8.1686318438676489E-4</v>
      </c>
      <c r="K25">
        <v>5.7560105885858803E-6</v>
      </c>
      <c r="L25">
        <v>5.5930495537804777E-4</v>
      </c>
      <c r="M25">
        <v>-5.2294824715426794E-4</v>
      </c>
    </row>
    <row r="26" spans="1:13" x14ac:dyDescent="0.25">
      <c r="A26">
        <v>7</v>
      </c>
      <c r="B26">
        <f>C24*SIN(2*PI()/3)</f>
        <v>-6.0621778264910713</v>
      </c>
      <c r="C26">
        <f>C24*COS(2*PI()/3)</f>
        <v>3.4999999999999982</v>
      </c>
      <c r="D26">
        <v>4.6139620536481151E-4</v>
      </c>
      <c r="E26">
        <v>-6.2655439695946224E-4</v>
      </c>
      <c r="F26">
        <v>1.0324705367669873E-4</v>
      </c>
      <c r="G26">
        <v>6.3957151407844129E-4</v>
      </c>
      <c r="H26">
        <v>-6.4835449997909227E-4</v>
      </c>
      <c r="I26">
        <v>7.0432431805601326E-4</v>
      </c>
      <c r="J26">
        <v>7.8894954173807427E-4</v>
      </c>
      <c r="K26">
        <v>1.0902455847185389E-4</v>
      </c>
      <c r="L26">
        <v>4.1710685437408281E-4</v>
      </c>
      <c r="M26">
        <v>-3.6054971500219904E-4</v>
      </c>
    </row>
    <row r="28" spans="1:13" x14ac:dyDescent="0.25">
      <c r="A28" t="s">
        <v>0</v>
      </c>
      <c r="D28">
        <f t="shared" ref="D28:M28" si="6">($B4*D20+$B5*D21+$B6*D22+$B7*D23+$B8*D24+$B9*D25+$B10*D26)/SUM(D20:D26)</f>
        <v>2.2190356003540583</v>
      </c>
      <c r="E28">
        <f t="shared" si="6"/>
        <v>2.1919717248949682</v>
      </c>
      <c r="F28">
        <f t="shared" si="6"/>
        <v>1.8833210131494502</v>
      </c>
      <c r="G28">
        <f t="shared" si="6"/>
        <v>1.8000556767801374</v>
      </c>
      <c r="H28">
        <f t="shared" si="6"/>
        <v>1.9812698873776939</v>
      </c>
      <c r="I28">
        <f t="shared" si="6"/>
        <v>1.8493032898922432</v>
      </c>
      <c r="J28">
        <f t="shared" si="6"/>
        <v>2.035341267688517</v>
      </c>
      <c r="K28">
        <f t="shared" si="6"/>
        <v>1.7274985187077443</v>
      </c>
      <c r="L28">
        <f t="shared" si="6"/>
        <v>1.9292859969777763</v>
      </c>
      <c r="M28">
        <f t="shared" si="6"/>
        <v>2.0461613134851158</v>
      </c>
    </row>
    <row r="29" spans="1:13" x14ac:dyDescent="0.25">
      <c r="A29" t="s">
        <v>1</v>
      </c>
      <c r="D29">
        <f t="shared" ref="D29:M29" si="7">($C4*D20+$C5*D21+$C6*D22+$C7*D23+$C8*D24+$C9*D25+$C10*D26)/SUM(D20:D26)</f>
        <v>3.525909056064263</v>
      </c>
      <c r="E29">
        <f t="shared" si="7"/>
        <v>3.4522071468776705</v>
      </c>
      <c r="F29">
        <f t="shared" si="7"/>
        <v>3.4569003903700435</v>
      </c>
      <c r="G29">
        <f t="shared" si="7"/>
        <v>3.3438900703653158</v>
      </c>
      <c r="H29">
        <f t="shared" si="7"/>
        <v>3.7462952752349166</v>
      </c>
      <c r="I29">
        <f t="shared" si="7"/>
        <v>3.222530265879469</v>
      </c>
      <c r="J29">
        <f t="shared" si="7"/>
        <v>3.5310868450436166</v>
      </c>
      <c r="K29">
        <f t="shared" si="7"/>
        <v>3.3373550804029213</v>
      </c>
      <c r="L29">
        <f t="shared" si="7"/>
        <v>3.4364551359739397</v>
      </c>
      <c r="M29">
        <f t="shared" si="7"/>
        <v>3.2312808735816807</v>
      </c>
    </row>
    <row r="30" spans="1:13" x14ac:dyDescent="0.25">
      <c r="A30" t="s">
        <v>12</v>
      </c>
      <c r="D30">
        <f>SQRT((2.02072594216369-D28)^2+(3.5-D29)^2)</f>
        <v>0.19999499923178557</v>
      </c>
      <c r="E30">
        <f t="shared" ref="E30:M30" si="8">SQRT((2.02072594216369-E28)^2+(3.5-E29)^2)</f>
        <v>0.17778997416283276</v>
      </c>
      <c r="F30">
        <f t="shared" si="8"/>
        <v>0.14400587094859316</v>
      </c>
      <c r="G30">
        <f t="shared" si="8"/>
        <v>0.27030663357563661</v>
      </c>
      <c r="H30">
        <f t="shared" si="8"/>
        <v>0.2494356487399482</v>
      </c>
      <c r="I30">
        <f t="shared" si="8"/>
        <v>0.32615207965716769</v>
      </c>
      <c r="J30">
        <f t="shared" si="8"/>
        <v>3.435112334353118E-2</v>
      </c>
      <c r="K30">
        <f t="shared" si="8"/>
        <v>0.3353143178233709</v>
      </c>
      <c r="L30">
        <f t="shared" si="8"/>
        <v>0.1113517549017229</v>
      </c>
      <c r="M30">
        <f t="shared" si="8"/>
        <v>0.26992022343144922</v>
      </c>
    </row>
    <row r="31" spans="1:13" x14ac:dyDescent="0.25">
      <c r="A31" t="s">
        <v>2</v>
      </c>
      <c r="D31">
        <f t="shared" ref="D31:M31" si="9">SQRT(D28*D28+D29*D29)</f>
        <v>4.1660717309324715</v>
      </c>
      <c r="E31">
        <f t="shared" si="9"/>
        <v>4.0893121949408915</v>
      </c>
      <c r="F31">
        <f t="shared" si="9"/>
        <v>3.9366303290391427</v>
      </c>
      <c r="G31">
        <f t="shared" si="9"/>
        <v>3.7976046716576697</v>
      </c>
      <c r="H31">
        <f t="shared" si="9"/>
        <v>4.2379427386264998</v>
      </c>
      <c r="I31">
        <f t="shared" si="9"/>
        <v>3.7154574378554623</v>
      </c>
      <c r="J31">
        <f t="shared" si="9"/>
        <v>4.0756825665397418</v>
      </c>
      <c r="K31">
        <f t="shared" si="9"/>
        <v>3.7579502477851725</v>
      </c>
      <c r="L31">
        <f t="shared" si="9"/>
        <v>3.940985709146406</v>
      </c>
      <c r="M31">
        <f t="shared" si="9"/>
        <v>3.8246505990453459</v>
      </c>
    </row>
    <row r="32" spans="1:13" x14ac:dyDescent="0.25">
      <c r="A32" t="s">
        <v>3</v>
      </c>
      <c r="D32">
        <f t="shared" ref="D32:M32" si="10">D31*360/(18.625*2*PI())</f>
        <v>12.816017574829106</v>
      </c>
      <c r="E32">
        <f t="shared" si="10"/>
        <v>12.579883483570041</v>
      </c>
      <c r="F32">
        <f t="shared" si="10"/>
        <v>12.110190784275941</v>
      </c>
      <c r="G32">
        <f t="shared" si="10"/>
        <v>11.682508453430833</v>
      </c>
      <c r="H32">
        <f t="shared" si="10"/>
        <v>13.037113167324145</v>
      </c>
      <c r="I32">
        <f t="shared" si="10"/>
        <v>11.429800276489038</v>
      </c>
      <c r="J32">
        <f t="shared" si="10"/>
        <v>12.537954883101987</v>
      </c>
      <c r="K32">
        <f t="shared" si="10"/>
        <v>11.560520205005762</v>
      </c>
      <c r="L32">
        <f t="shared" si="10"/>
        <v>12.123589168078436</v>
      </c>
      <c r="M32">
        <f t="shared" si="10"/>
        <v>11.765709392616396</v>
      </c>
    </row>
    <row r="33" spans="1:13" x14ac:dyDescent="0.25">
      <c r="A33" t="s">
        <v>10</v>
      </c>
      <c r="D33">
        <f>12.4326516014579-D32</f>
        <v>-0.38336597337120537</v>
      </c>
      <c r="E33">
        <f t="shared" ref="E33:M33" si="11">12.4326516014579-E32</f>
        <v>-0.14723188211214122</v>
      </c>
      <c r="F33">
        <f t="shared" si="11"/>
        <v>0.32246081718195896</v>
      </c>
      <c r="G33">
        <f t="shared" si="11"/>
        <v>0.7501431480270675</v>
      </c>
      <c r="H33">
        <f t="shared" si="11"/>
        <v>-0.60446156586624511</v>
      </c>
      <c r="I33">
        <f t="shared" si="11"/>
        <v>1.0028513249688622</v>
      </c>
      <c r="J33">
        <f t="shared" si="11"/>
        <v>-0.10530328164408687</v>
      </c>
      <c r="K33">
        <f t="shared" si="11"/>
        <v>0.87213139645213822</v>
      </c>
      <c r="L33">
        <f t="shared" si="11"/>
        <v>0.30906243337946471</v>
      </c>
      <c r="M33">
        <f t="shared" si="11"/>
        <v>0.66694220884150468</v>
      </c>
    </row>
    <row r="34" spans="1:13" x14ac:dyDescent="0.25">
      <c r="A34">
        <v>2</v>
      </c>
    </row>
    <row r="35" spans="1:13" x14ac:dyDescent="0.25">
      <c r="A35" t="s">
        <v>6</v>
      </c>
      <c r="B35" t="s">
        <v>4</v>
      </c>
      <c r="C35" t="s">
        <v>5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8</v>
      </c>
      <c r="L35">
        <v>9</v>
      </c>
      <c r="M35">
        <v>10</v>
      </c>
    </row>
    <row r="36" spans="1:13" x14ac:dyDescent="0.25">
      <c r="A36">
        <v>1</v>
      </c>
      <c r="B36">
        <v>0</v>
      </c>
      <c r="C36">
        <v>0</v>
      </c>
      <c r="D36">
        <v>0.29366179192623754</v>
      </c>
      <c r="E36">
        <v>0.3021680541641707</v>
      </c>
      <c r="F36">
        <v>0.29018801806588346</v>
      </c>
      <c r="G36">
        <v>0.32135002918956646</v>
      </c>
      <c r="H36">
        <v>0.3227232291902361</v>
      </c>
      <c r="I36">
        <v>0.3279346522322597</v>
      </c>
      <c r="J36">
        <v>0.29055249873190325</v>
      </c>
      <c r="K36">
        <v>0.40686940197786092</v>
      </c>
      <c r="L36">
        <v>0.30820670540643391</v>
      </c>
      <c r="M36">
        <v>0.31941537740487647</v>
      </c>
    </row>
    <row r="37" spans="1:13" x14ac:dyDescent="0.25">
      <c r="A37">
        <v>2</v>
      </c>
      <c r="B37">
        <v>0</v>
      </c>
      <c r="C37">
        <v>7</v>
      </c>
      <c r="D37">
        <v>1.5001177968004131E-4</v>
      </c>
      <c r="E37">
        <v>1.4900354627245859E-4</v>
      </c>
      <c r="F37">
        <v>9.3515641410438514E-4</v>
      </c>
      <c r="G37">
        <v>-2.7516040135341035E-4</v>
      </c>
      <c r="H37">
        <v>8.4614795494697599E-4</v>
      </c>
      <c r="I37">
        <v>7.6905700376152524E-4</v>
      </c>
      <c r="J37">
        <v>-2.0651896041051887E-4</v>
      </c>
      <c r="K37">
        <v>-7.5827284453195733E-4</v>
      </c>
      <c r="L37">
        <v>-2.5748036406075727E-4</v>
      </c>
      <c r="M37">
        <v>3.1696201821652205E-4</v>
      </c>
    </row>
    <row r="38" spans="1:13" x14ac:dyDescent="0.25">
      <c r="A38">
        <v>3</v>
      </c>
      <c r="B38">
        <f>C37*SIN(PI()/3)</f>
        <v>6.0621778264910704</v>
      </c>
      <c r="C38">
        <f>C37*COS(PI()/3)</f>
        <v>3.5000000000000009</v>
      </c>
      <c r="D38">
        <v>0.32980865143104771</v>
      </c>
      <c r="E38">
        <v>0.3370084534589024</v>
      </c>
      <c r="F38">
        <v>0.36447598837570572</v>
      </c>
      <c r="G38">
        <v>0.34349007338775361</v>
      </c>
      <c r="H38">
        <v>0.37797396070898859</v>
      </c>
      <c r="I38">
        <v>0.34829443465884008</v>
      </c>
      <c r="J38">
        <v>0.34793280102238638</v>
      </c>
      <c r="K38">
        <v>0.30484565968618815</v>
      </c>
      <c r="L38">
        <v>0.33395459879945166</v>
      </c>
      <c r="M38">
        <v>0.35830802360008346</v>
      </c>
    </row>
    <row r="39" spans="1:13" x14ac:dyDescent="0.25">
      <c r="A39">
        <v>4</v>
      </c>
      <c r="B39">
        <f>C37*SIN(2*PI()/3)</f>
        <v>6.0621778264910713</v>
      </c>
      <c r="C39">
        <f>C37*COS(2*PI()/3)</f>
        <v>-3.4999999999999982</v>
      </c>
      <c r="D39">
        <v>0.37597675849484596</v>
      </c>
      <c r="E39">
        <v>0.36157813892218749</v>
      </c>
      <c r="F39">
        <v>0.34580611947250345</v>
      </c>
      <c r="G39">
        <v>0.33593460922829615</v>
      </c>
      <c r="H39">
        <v>0.297979594898994</v>
      </c>
      <c r="I39">
        <v>0.32194492176417167</v>
      </c>
      <c r="J39">
        <v>0.3610430912782806</v>
      </c>
      <c r="K39">
        <v>0.2900665589548323</v>
      </c>
      <c r="L39">
        <v>0.35891356157529963</v>
      </c>
      <c r="M39">
        <v>0.32277620227145121</v>
      </c>
    </row>
    <row r="40" spans="1:13" x14ac:dyDescent="0.25">
      <c r="A40">
        <v>5</v>
      </c>
      <c r="B40">
        <v>0</v>
      </c>
      <c r="C40">
        <v>-7</v>
      </c>
      <c r="D40">
        <v>5.8217214877564864E-4</v>
      </c>
      <c r="E40">
        <v>-7.8998385444568452E-4</v>
      </c>
      <c r="F40">
        <v>-3.5508149603309392E-4</v>
      </c>
      <c r="G40">
        <v>6.8704056920419429E-4</v>
      </c>
      <c r="H40">
        <v>-1.8941755913312087E-4</v>
      </c>
      <c r="I40">
        <v>7.9565836491029217E-4</v>
      </c>
      <c r="J40">
        <v>-7.6021711290773727E-5</v>
      </c>
      <c r="K40">
        <v>-7.7407145078080091E-4</v>
      </c>
      <c r="L40">
        <v>9.301426689235715E-4</v>
      </c>
      <c r="M40">
        <v>1.8591912649269649E-4</v>
      </c>
    </row>
    <row r="41" spans="1:13" x14ac:dyDescent="0.25">
      <c r="A41">
        <v>6</v>
      </c>
      <c r="B41">
        <f>C40*SIN(PI()/3)</f>
        <v>-6.0621778264910704</v>
      </c>
      <c r="C41">
        <f>C40*COS(PI()/3)</f>
        <v>-3.5000000000000009</v>
      </c>
      <c r="D41">
        <v>-4.2502549714896311E-5</v>
      </c>
      <c r="E41">
        <v>-1.8419767404119903E-4</v>
      </c>
      <c r="F41">
        <v>-9.2401768703376694E-5</v>
      </c>
      <c r="G41">
        <v>-5.817162344615896E-4</v>
      </c>
      <c r="H41">
        <v>-1.5529981917193281E-4</v>
      </c>
      <c r="I41">
        <v>-5.0346155511708465E-4</v>
      </c>
      <c r="J41">
        <v>3.2206664162744316E-5</v>
      </c>
      <c r="K41">
        <v>-6.8876384759056534E-4</v>
      </c>
      <c r="L41">
        <v>-8.6552322360131063E-4</v>
      </c>
      <c r="M41">
        <v>-7.1605798685146166E-5</v>
      </c>
    </row>
    <row r="42" spans="1:13" x14ac:dyDescent="0.25">
      <c r="A42">
        <v>7</v>
      </c>
      <c r="B42">
        <f>C40*SIN(2*PI()/3)</f>
        <v>-6.0621778264910713</v>
      </c>
      <c r="C42">
        <f>C40*COS(2*PI()/3)</f>
        <v>3.4999999999999982</v>
      </c>
      <c r="D42">
        <v>-1.36883230872072E-4</v>
      </c>
      <c r="E42">
        <v>7.0531436953890747E-5</v>
      </c>
      <c r="F42">
        <v>-9.5779906346047739E-4</v>
      </c>
      <c r="G42">
        <v>-6.0487573900541887E-4</v>
      </c>
      <c r="H42">
        <v>8.2178462513936995E-4</v>
      </c>
      <c r="I42">
        <v>7.6473753117373968E-4</v>
      </c>
      <c r="J42">
        <v>7.2194297496828996E-4</v>
      </c>
      <c r="K42">
        <v>4.3948752402187653E-4</v>
      </c>
      <c r="L42">
        <v>-8.820048624467563E-4</v>
      </c>
      <c r="M42">
        <v>-9.3087862243524484E-4</v>
      </c>
    </row>
    <row r="44" spans="1:13" x14ac:dyDescent="0.25">
      <c r="A44" t="s">
        <v>0</v>
      </c>
      <c r="D44">
        <f t="shared" ref="D44:M44" si="12">($B20*D36+$B21*D37+$B22*D38+$B23*D39+$B24*D40+$B25*D41+$B26*D42)/SUM(D36:D42)</f>
        <v>4.2796841308151272</v>
      </c>
      <c r="E44">
        <f t="shared" si="12"/>
        <v>4.235645215158689</v>
      </c>
      <c r="F44">
        <f t="shared" si="12"/>
        <v>4.3122229489488584</v>
      </c>
      <c r="G44">
        <f t="shared" si="12"/>
        <v>4.1259865772763948</v>
      </c>
      <c r="H44">
        <f t="shared" si="12"/>
        <v>4.0937103071320822</v>
      </c>
      <c r="I44">
        <f t="shared" si="12"/>
        <v>4.061526263520582</v>
      </c>
      <c r="J44">
        <f t="shared" si="12"/>
        <v>4.2933661446016282</v>
      </c>
      <c r="K44">
        <f t="shared" si="12"/>
        <v>3.6079748179556095</v>
      </c>
      <c r="L44">
        <f t="shared" si="12"/>
        <v>4.210883824519887</v>
      </c>
      <c r="M44">
        <f t="shared" si="12"/>
        <v>4.1349309308803726</v>
      </c>
    </row>
    <row r="45" spans="1:13" x14ac:dyDescent="0.25">
      <c r="A45" t="s">
        <v>1</v>
      </c>
      <c r="D45">
        <f t="shared" ref="D45:M45" si="13">($C20*D36+$C21*D37+$C22*D38+$C23*D39+$C24*D40+$C25*D41+$C26*D42)/SUM(D36:D42)</f>
        <v>-0.16494382969101223</v>
      </c>
      <c r="E45">
        <f t="shared" si="13"/>
        <v>-7.8529435427987113E-2</v>
      </c>
      <c r="F45">
        <f t="shared" si="13"/>
        <v>7.1347316000521424E-2</v>
      </c>
      <c r="G45">
        <f t="shared" si="13"/>
        <v>1.9627659498295636E-2</v>
      </c>
      <c r="H45">
        <f t="shared" si="13"/>
        <v>0.29064903448863244</v>
      </c>
      <c r="I45">
        <f t="shared" si="13"/>
        <v>9.647578240531704E-2</v>
      </c>
      <c r="J45">
        <f t="shared" si="13"/>
        <v>-4.4385419551647647E-2</v>
      </c>
      <c r="K45">
        <f t="shared" si="13"/>
        <v>5.5786322604131751E-2</v>
      </c>
      <c r="L45">
        <f t="shared" si="13"/>
        <v>-9.5727416682316518E-2</v>
      </c>
      <c r="M45">
        <f t="shared" si="13"/>
        <v>0.1222712200091552</v>
      </c>
    </row>
    <row r="46" spans="1:13" x14ac:dyDescent="0.25">
      <c r="A46" t="s">
        <v>12</v>
      </c>
      <c r="D46">
        <f>SQRT((4.04145188432738-D44)^2+(0-D45)^2)</f>
        <v>0.28976036688915296</v>
      </c>
      <c r="E46">
        <f t="shared" ref="E46:M46" si="14">SQRT((4.04145188432738-E44)^2+(0-E45)^2)</f>
        <v>0.20947057542289022</v>
      </c>
      <c r="F46">
        <f t="shared" si="14"/>
        <v>0.28001322993160033</v>
      </c>
      <c r="G46">
        <f t="shared" si="14"/>
        <v>8.6783404688715163E-2</v>
      </c>
      <c r="H46">
        <f t="shared" si="14"/>
        <v>0.29530967475382397</v>
      </c>
      <c r="I46">
        <f t="shared" si="14"/>
        <v>9.8542159965725101E-2</v>
      </c>
      <c r="J46">
        <f t="shared" si="14"/>
        <v>0.25579456600619499</v>
      </c>
      <c r="K46">
        <f t="shared" si="14"/>
        <v>0.4370520344992897</v>
      </c>
      <c r="L46">
        <f t="shared" si="14"/>
        <v>0.19460452374512577</v>
      </c>
      <c r="M46">
        <f t="shared" si="14"/>
        <v>0.15391095928160492</v>
      </c>
    </row>
    <row r="47" spans="1:13" x14ac:dyDescent="0.25">
      <c r="A47" t="s">
        <v>2</v>
      </c>
      <c r="D47">
        <f>SQRT(D44*D44+D45*D45)</f>
        <v>4.282861511478508</v>
      </c>
      <c r="E47">
        <f t="shared" ref="E47" si="15">SQRT(E44*E44+E45*E45)</f>
        <v>4.2363731257911335</v>
      </c>
      <c r="F47">
        <f t="shared" ref="F47" si="16">SQRT(F44*F44+F45*F45)</f>
        <v>4.3128131423633072</v>
      </c>
      <c r="G47">
        <f t="shared" ref="G47" si="17">SQRT(G44*G44+G45*G45)</f>
        <v>4.1260332622123101</v>
      </c>
      <c r="H47">
        <f t="shared" ref="H47" si="18">SQRT(H44*H44+H45*H45)</f>
        <v>4.1040152217028414</v>
      </c>
      <c r="I47">
        <f t="shared" ref="I47" si="19">SQRT(I44*I44+I45*I45)</f>
        <v>4.0626719244677112</v>
      </c>
      <c r="J47">
        <f t="shared" ref="J47" si="20">SQRT(J44*J44+J45*J45)</f>
        <v>4.2935955698086214</v>
      </c>
      <c r="K47">
        <f t="shared" ref="K47" si="21">SQRT(K44*K44+K45*K45)</f>
        <v>3.6084060748191167</v>
      </c>
      <c r="L47">
        <f t="shared" ref="L47" si="22">SQRT(L44*L44+L45*L45)</f>
        <v>4.211971785507103</v>
      </c>
      <c r="M47">
        <f t="shared" ref="M47" si="23">SQRT(M44*M44+M45*M45)</f>
        <v>4.1367383352580758</v>
      </c>
    </row>
    <row r="48" spans="1:13" x14ac:dyDescent="0.25">
      <c r="A48" t="s">
        <v>3</v>
      </c>
      <c r="D48">
        <f>D47*360/(18.625*2*PI())</f>
        <v>13.175296045462501</v>
      </c>
      <c r="E48">
        <f t="shared" ref="E48" si="24">E47*360/(18.625*2*PI())</f>
        <v>13.032284593314156</v>
      </c>
      <c r="F48">
        <f t="shared" ref="F48" si="25">F47*360/(18.625*2*PI())</f>
        <v>13.267435752266941</v>
      </c>
      <c r="G48">
        <f t="shared" ref="G48" si="26">G47*360/(18.625*2*PI())</f>
        <v>12.692847895589814</v>
      </c>
      <c r="H48">
        <f t="shared" ref="H48" si="27">H47*360/(18.625*2*PI())</f>
        <v>12.625114161665486</v>
      </c>
      <c r="I48">
        <f t="shared" ref="I48" si="28">I47*360/(18.625*2*PI())</f>
        <v>12.497930460042515</v>
      </c>
      <c r="J48">
        <f t="shared" ref="J48" si="29">J47*360/(18.625*2*PI())</f>
        <v>13.208317051602782</v>
      </c>
      <c r="K48">
        <f t="shared" ref="K48" si="30">K47*360/(18.625*2*PI())</f>
        <v>11.100479938604185</v>
      </c>
      <c r="L48">
        <f t="shared" ref="L48" si="31">L47*360/(18.625*2*PI())</f>
        <v>12.957219153704088</v>
      </c>
      <c r="M48">
        <f t="shared" ref="M48" si="32">M47*360/(18.625*2*PI())</f>
        <v>12.725779734779165</v>
      </c>
    </row>
    <row r="49" spans="1:13" x14ac:dyDescent="0.25">
      <c r="A49" t="s">
        <v>10</v>
      </c>
      <c r="D49">
        <f>12.4326516014579-D48</f>
        <v>-0.7426444440046005</v>
      </c>
      <c r="E49">
        <f t="shared" ref="E49" si="33">12.4326516014579-E48</f>
        <v>-0.59963299185625552</v>
      </c>
      <c r="F49">
        <f t="shared" ref="F49" si="34">12.4326516014579-F48</f>
        <v>-0.83478415080904078</v>
      </c>
      <c r="G49">
        <f t="shared" ref="G49" si="35">12.4326516014579-G48</f>
        <v>-0.26019629413191403</v>
      </c>
      <c r="H49">
        <f t="shared" ref="H49" si="36">12.4326516014579-H48</f>
        <v>-0.19246256020758601</v>
      </c>
      <c r="I49">
        <f t="shared" ref="I49" si="37">12.4326516014579-I48</f>
        <v>-6.5278858584614241E-2</v>
      </c>
      <c r="J49">
        <f t="shared" ref="J49" si="38">12.4326516014579-J48</f>
        <v>-0.77566545014488142</v>
      </c>
      <c r="K49">
        <f t="shared" ref="K49" si="39">12.4326516014579-K48</f>
        <v>1.3321716628537157</v>
      </c>
      <c r="L49">
        <f t="shared" ref="L49" si="40">12.4326516014579-L48</f>
        <v>-0.52456755224618767</v>
      </c>
      <c r="M49">
        <f t="shared" ref="M49" si="41">12.4326516014579-M48</f>
        <v>-0.29312813332126453</v>
      </c>
    </row>
    <row r="50" spans="1:13" x14ac:dyDescent="0.25">
      <c r="A50">
        <v>3</v>
      </c>
    </row>
    <row r="51" spans="1:13" x14ac:dyDescent="0.25">
      <c r="A51" t="s">
        <v>6</v>
      </c>
      <c r="B51" t="s">
        <v>4</v>
      </c>
      <c r="C51" t="s">
        <v>5</v>
      </c>
      <c r="D51">
        <v>1</v>
      </c>
      <c r="E51">
        <v>2</v>
      </c>
      <c r="F51">
        <v>3</v>
      </c>
      <c r="G51">
        <v>4</v>
      </c>
      <c r="H51">
        <v>5</v>
      </c>
      <c r="I51">
        <v>6</v>
      </c>
      <c r="J51">
        <v>7</v>
      </c>
      <c r="K51">
        <v>8</v>
      </c>
      <c r="L51">
        <v>9</v>
      </c>
      <c r="M51">
        <v>10</v>
      </c>
    </row>
    <row r="52" spans="1:13" x14ac:dyDescent="0.25">
      <c r="A52">
        <v>1</v>
      </c>
      <c r="B52">
        <v>0</v>
      </c>
      <c r="C52">
        <v>0</v>
      </c>
      <c r="D52">
        <v>0.34263856275397409</v>
      </c>
      <c r="E52">
        <v>0.30544760976860375</v>
      </c>
      <c r="F52">
        <v>0.32104862241693011</v>
      </c>
      <c r="G52">
        <v>0.35843470048799164</v>
      </c>
      <c r="H52">
        <v>0.33257641790014292</v>
      </c>
      <c r="I52">
        <v>0.27708069831950333</v>
      </c>
      <c r="J52">
        <v>0.33821222101463588</v>
      </c>
      <c r="K52">
        <v>0.35143539534244983</v>
      </c>
      <c r="L52">
        <v>0.28300948723194674</v>
      </c>
      <c r="M52">
        <v>0.39708289441422262</v>
      </c>
    </row>
    <row r="53" spans="1:13" x14ac:dyDescent="0.25">
      <c r="A53">
        <v>2</v>
      </c>
      <c r="B53">
        <v>0</v>
      </c>
      <c r="C53">
        <v>7</v>
      </c>
      <c r="D53">
        <v>-2.2335279782899665E-4</v>
      </c>
      <c r="E53">
        <v>9.3185622378041407E-5</v>
      </c>
      <c r="F53">
        <v>-4.2268413367783485E-4</v>
      </c>
      <c r="G53">
        <v>-8.1021189672982464E-4</v>
      </c>
      <c r="H53">
        <v>5.1516757131695519E-4</v>
      </c>
      <c r="I53">
        <v>-5.736994790640586E-4</v>
      </c>
      <c r="J53">
        <v>-7.6609063348930537E-4</v>
      </c>
      <c r="K53">
        <v>2.9211357084755351E-4</v>
      </c>
      <c r="L53">
        <v>5.4717521201588923E-4</v>
      </c>
      <c r="M53">
        <v>-9.8098676466104942E-4</v>
      </c>
    </row>
    <row r="54" spans="1:13" x14ac:dyDescent="0.25">
      <c r="A54">
        <v>3</v>
      </c>
      <c r="B54">
        <f>C53*SIN(PI()/3)</f>
        <v>6.0621778264910704</v>
      </c>
      <c r="C54">
        <f>C53*COS(PI()/3)</f>
        <v>3.5000000000000009</v>
      </c>
      <c r="D54">
        <v>5.4394354072485006E-4</v>
      </c>
      <c r="E54">
        <v>-5.6248701703149934E-4</v>
      </c>
      <c r="F54">
        <v>-9.6544972685272065E-5</v>
      </c>
      <c r="G54">
        <v>-6.7873765475184208E-5</v>
      </c>
      <c r="H54">
        <v>-5.6687341123866223E-4</v>
      </c>
      <c r="I54">
        <v>9.8336934233213052E-4</v>
      </c>
      <c r="J54">
        <v>-6.328246414615135E-4</v>
      </c>
      <c r="K54">
        <v>5.8536396453499483E-4</v>
      </c>
      <c r="L54">
        <v>-4.9052080272840916E-5</v>
      </c>
      <c r="M54">
        <v>2.9908608284005589E-4</v>
      </c>
    </row>
    <row r="55" spans="1:13" x14ac:dyDescent="0.25">
      <c r="A55">
        <v>4</v>
      </c>
      <c r="B55">
        <f>C53*SIN(2*PI()/3)</f>
        <v>6.0621778264910713</v>
      </c>
      <c r="C55">
        <f>C53*COS(2*PI()/3)</f>
        <v>-3.4999999999999982</v>
      </c>
      <c r="D55">
        <v>0.36942274389032459</v>
      </c>
      <c r="E55">
        <v>0.32410102568082189</v>
      </c>
      <c r="F55">
        <v>0.29917251331271399</v>
      </c>
      <c r="G55">
        <v>0.35493384288857321</v>
      </c>
      <c r="H55">
        <v>0.36545596918949025</v>
      </c>
      <c r="I55">
        <v>0.3688906045867853</v>
      </c>
      <c r="J55">
        <v>0.32451299182434445</v>
      </c>
      <c r="K55">
        <v>0.28690028156600444</v>
      </c>
      <c r="L55">
        <v>0.33753747013227292</v>
      </c>
      <c r="M55">
        <v>0.3034410603408107</v>
      </c>
    </row>
    <row r="56" spans="1:13" x14ac:dyDescent="0.25">
      <c r="A56">
        <v>5</v>
      </c>
      <c r="B56">
        <v>0</v>
      </c>
      <c r="C56">
        <v>-7</v>
      </c>
      <c r="D56">
        <v>0.288357695101087</v>
      </c>
      <c r="E56">
        <v>0.37183370814932248</v>
      </c>
      <c r="F56">
        <v>0.37952144027213319</v>
      </c>
      <c r="G56">
        <v>0.28661250515682768</v>
      </c>
      <c r="H56">
        <v>0.30290778641913529</v>
      </c>
      <c r="I56">
        <v>0.35243320308375853</v>
      </c>
      <c r="J56">
        <v>0.33846929225196731</v>
      </c>
      <c r="K56">
        <v>0.36107198602911689</v>
      </c>
      <c r="L56">
        <v>0.37807242614747349</v>
      </c>
      <c r="M56">
        <v>0.29952770275484192</v>
      </c>
    </row>
    <row r="57" spans="1:13" x14ac:dyDescent="0.25">
      <c r="A57">
        <v>6</v>
      </c>
      <c r="B57">
        <f>C56*SIN(PI()/3)</f>
        <v>-6.0621778264910704</v>
      </c>
      <c r="C57">
        <f>C56*COS(PI()/3)</f>
        <v>-3.5000000000000009</v>
      </c>
      <c r="D57">
        <v>1.858631800738375E-5</v>
      </c>
      <c r="E57">
        <v>-8.535523664214799E-4</v>
      </c>
      <c r="F57">
        <v>3.9059431297602321E-4</v>
      </c>
      <c r="G57">
        <v>9.4958720462902553E-4</v>
      </c>
      <c r="H57">
        <v>-8.2856119895120936E-4</v>
      </c>
      <c r="I57">
        <v>2.233550765013137E-4</v>
      </c>
      <c r="J57">
        <v>-4.937665917251168E-4</v>
      </c>
      <c r="K57">
        <v>3.6396616071713786E-4</v>
      </c>
      <c r="L57">
        <v>3.4440228318664379E-4</v>
      </c>
      <c r="M57">
        <v>3.6490913468272733E-4</v>
      </c>
    </row>
    <row r="58" spans="1:13" x14ac:dyDescent="0.25">
      <c r="A58">
        <v>7</v>
      </c>
      <c r="B58">
        <f>C56*SIN(2*PI()/3)</f>
        <v>-6.0621778264910713</v>
      </c>
      <c r="C58">
        <f>C56*COS(2*PI()/3)</f>
        <v>3.4999999999999982</v>
      </c>
      <c r="D58">
        <v>-7.5817880628888459E-4</v>
      </c>
      <c r="E58">
        <v>-5.9489837673260217E-5</v>
      </c>
      <c r="F58">
        <v>3.8605879160963456E-4</v>
      </c>
      <c r="G58">
        <v>-5.2550075816532702E-5</v>
      </c>
      <c r="H58">
        <v>-5.9906469895499862E-5</v>
      </c>
      <c r="I58">
        <v>9.6246907018347348E-4</v>
      </c>
      <c r="J58">
        <v>6.9817677572822829E-4</v>
      </c>
      <c r="K58">
        <v>-6.4910663367081004E-4</v>
      </c>
      <c r="L58">
        <v>5.3809107337709139E-4</v>
      </c>
      <c r="M58">
        <v>2.6533403726310926E-4</v>
      </c>
    </row>
    <row r="60" spans="1:13" x14ac:dyDescent="0.25">
      <c r="A60" t="s">
        <v>0</v>
      </c>
      <c r="D60">
        <f>($B20*D52+$B21*D53+$B22*D54+$B23*D55+$B24*D56+$B25*D57+$B26*D58)/SUM(D52:D58)</f>
        <v>2.2472873902679611</v>
      </c>
      <c r="E60">
        <f t="shared" ref="E60:M60" si="42">($B36*E52+$B37*E53+$B38*E54+$B39*E55+$B40*E56+$B41*E57+$B42*E58)/SUM(E52:E58)</f>
        <v>1.9668831793072683</v>
      </c>
      <c r="F60">
        <f t="shared" si="42"/>
        <v>1.8083434944777732</v>
      </c>
      <c r="G60">
        <f t="shared" si="42"/>
        <v>2.1458226108024836</v>
      </c>
      <c r="H60">
        <f t="shared" si="42"/>
        <v>2.2174086345569299</v>
      </c>
      <c r="I60">
        <f t="shared" si="42"/>
        <v>2.2350531265010827</v>
      </c>
      <c r="J60">
        <f t="shared" si="42"/>
        <v>1.9621799970513214</v>
      </c>
      <c r="K60">
        <f t="shared" si="42"/>
        <v>1.7445176780222831</v>
      </c>
      <c r="L60">
        <f t="shared" si="42"/>
        <v>2.0405649729541975</v>
      </c>
      <c r="M60">
        <f t="shared" si="42"/>
        <v>1.8375061344823396</v>
      </c>
    </row>
    <row r="61" spans="1:13" x14ac:dyDescent="0.25">
      <c r="A61" t="s">
        <v>1</v>
      </c>
      <c r="D61">
        <f>($C20*D52+$C21*D53+$C22*D54+$C23*D55+$C24*D56+$C25*D57+$C26*D58)/SUM(D52:D58)</f>
        <v>-3.3138618144510481</v>
      </c>
      <c r="E61">
        <f t="shared" ref="E61:M61" si="43">($C36*E52+$C37*E53+$C38*E54+$C39*E55+$C40*E56+$C41*E57+$C42*E58)/SUM(E52:E58)</f>
        <v>-3.7357267332804791</v>
      </c>
      <c r="F61">
        <f t="shared" si="43"/>
        <v>-3.7070664491643575</v>
      </c>
      <c r="G61">
        <f t="shared" si="43"/>
        <v>-3.2579725081456306</v>
      </c>
      <c r="H61">
        <f t="shared" si="43"/>
        <v>-3.3951379894855829</v>
      </c>
      <c r="I61">
        <f t="shared" si="43"/>
        <v>-3.7561367423174565</v>
      </c>
      <c r="J61">
        <f t="shared" si="43"/>
        <v>-3.5084862360424296</v>
      </c>
      <c r="K61">
        <f t="shared" si="43"/>
        <v>-3.5311070735933856</v>
      </c>
      <c r="L61">
        <f t="shared" si="43"/>
        <v>-3.8235516735264468</v>
      </c>
      <c r="M61">
        <f t="shared" si="43"/>
        <v>-3.1649062493803863</v>
      </c>
    </row>
    <row r="62" spans="1:13" x14ac:dyDescent="0.25">
      <c r="A62" t="s">
        <v>12</v>
      </c>
      <c r="D62">
        <f>SQRT((2.02072594216369-D60)^2+(-3.5-D61)^2)</f>
        <v>0.29321922496071168</v>
      </c>
      <c r="E62">
        <f t="shared" ref="E62:M62" si="44">SQRT((2.02072594216369-E60)^2+(-3.5-E61)^2)</f>
        <v>0.24179771689389248</v>
      </c>
      <c r="F62">
        <f t="shared" si="44"/>
        <v>0.29661897858127106</v>
      </c>
      <c r="G62">
        <f t="shared" si="44"/>
        <v>0.27244537675989483</v>
      </c>
      <c r="H62">
        <f t="shared" si="44"/>
        <v>0.22289038278081816</v>
      </c>
      <c r="I62">
        <f t="shared" si="44"/>
        <v>0.33397929982409674</v>
      </c>
      <c r="J62">
        <f t="shared" si="44"/>
        <v>5.9157788086339813E-2</v>
      </c>
      <c r="K62">
        <f t="shared" si="44"/>
        <v>0.27795441210305233</v>
      </c>
      <c r="L62">
        <f t="shared" si="44"/>
        <v>0.32415933209530018</v>
      </c>
      <c r="M62">
        <f t="shared" si="44"/>
        <v>0.38191271205749466</v>
      </c>
    </row>
    <row r="63" spans="1:13" x14ac:dyDescent="0.25">
      <c r="A63" t="s">
        <v>2</v>
      </c>
      <c r="D63">
        <f>SQRT(D60*D60+D61*D61)</f>
        <v>4.0039955968674814</v>
      </c>
      <c r="E63">
        <f t="shared" ref="E63" si="45">SQRT(E60*E60+E61*E61)</f>
        <v>4.2218815315908982</v>
      </c>
      <c r="F63">
        <f t="shared" ref="F63" si="46">SQRT(F60*F60+F61*F61)</f>
        <v>4.1246148732384853</v>
      </c>
      <c r="G63">
        <f t="shared" ref="G63" si="47">SQRT(G60*G60+G61*G61)</f>
        <v>3.9011459266302659</v>
      </c>
      <c r="H63">
        <f t="shared" ref="H63" si="48">SQRT(H60*H60+H61*H61)</f>
        <v>4.0551033304042736</v>
      </c>
      <c r="I63">
        <f t="shared" ref="I63" si="49">SQRT(I60*I60+I61*I61)</f>
        <v>4.3708152220460503</v>
      </c>
      <c r="J63">
        <f t="shared" ref="J63" si="50">SQRT(J60*J60+J61*J61)</f>
        <v>4.0199037313507269</v>
      </c>
      <c r="K63">
        <f t="shared" ref="K63" si="51">SQRT(K60*K60+K61*K61)</f>
        <v>3.9385351457253113</v>
      </c>
      <c r="L63">
        <f t="shared" ref="L63" si="52">SQRT(L60*L60+L61*L61)</f>
        <v>4.333988095158368</v>
      </c>
      <c r="M63">
        <f t="shared" ref="M63" si="53">SQRT(M60*M60+M61*M61)</f>
        <v>3.6596530384214367</v>
      </c>
    </row>
    <row r="64" spans="1:13" x14ac:dyDescent="0.25">
      <c r="A64" t="s">
        <v>3</v>
      </c>
      <c r="D64">
        <f>D63*360/(18.625*2*PI())</f>
        <v>12.317425443730023</v>
      </c>
      <c r="E64">
        <f t="shared" ref="E64" si="54">E63*360/(18.625*2*PI())</f>
        <v>12.987704341712021</v>
      </c>
      <c r="F64">
        <f t="shared" ref="F64" si="55">F63*360/(18.625*2*PI())</f>
        <v>12.688484529044416</v>
      </c>
      <c r="G64">
        <f t="shared" ref="G64" si="56">G63*360/(18.625*2*PI())</f>
        <v>12.001030703923057</v>
      </c>
      <c r="H64">
        <f t="shared" ref="H64" si="57">H63*360/(18.625*2*PI())</f>
        <v>12.474647319281026</v>
      </c>
      <c r="I64">
        <f t="shared" ref="I64" si="58">I63*360/(18.625*2*PI())</f>
        <v>13.445866590860373</v>
      </c>
      <c r="J64">
        <f t="shared" ref="J64" si="59">J63*360/(18.625*2*PI())</f>
        <v>12.366363374780573</v>
      </c>
      <c r="K64">
        <f t="shared" ref="K64" si="60">K63*360/(18.625*2*PI())</f>
        <v>12.116050540349153</v>
      </c>
      <c r="L64">
        <f t="shared" ref="L64" si="61">L63*360/(18.625*2*PI())</f>
        <v>13.332575909396912</v>
      </c>
      <c r="M64">
        <f t="shared" ref="M64" si="62">M63*360/(18.625*2*PI())</f>
        <v>11.258130125303433</v>
      </c>
    </row>
    <row r="65" spans="1:13" x14ac:dyDescent="0.25">
      <c r="A65" t="s">
        <v>10</v>
      </c>
      <c r="D65">
        <f>12.4326516014579-D64</f>
        <v>0.11522615772787681</v>
      </c>
      <c r="E65">
        <f t="shared" ref="E65" si="63">12.4326516014579-E64</f>
        <v>-0.55505274025412099</v>
      </c>
      <c r="F65">
        <f t="shared" ref="F65" si="64">12.4326516014579-F64</f>
        <v>-0.25583292758651588</v>
      </c>
      <c r="G65">
        <f t="shared" ref="G65" si="65">12.4326516014579-G64</f>
        <v>0.43162089753484345</v>
      </c>
      <c r="H65">
        <f t="shared" ref="H65" si="66">12.4326516014579-H64</f>
        <v>-4.1995717823125389E-2</v>
      </c>
      <c r="I65">
        <f t="shared" ref="I65" si="67">12.4326516014579-I64</f>
        <v>-1.0132149894024725</v>
      </c>
      <c r="J65">
        <f t="shared" ref="J65" si="68">12.4326516014579-J64</f>
        <v>6.62882266773277E-2</v>
      </c>
      <c r="K65">
        <f t="shared" ref="K65" si="69">12.4326516014579-K64</f>
        <v>0.31660106110874686</v>
      </c>
      <c r="L65">
        <f t="shared" ref="L65" si="70">12.4326516014579-L64</f>
        <v>-0.89992430793901157</v>
      </c>
      <c r="M65">
        <f t="shared" ref="M65" si="71">12.4326516014579-M64</f>
        <v>1.1745214761544673</v>
      </c>
    </row>
    <row r="66" spans="1:13" x14ac:dyDescent="0.25">
      <c r="A66">
        <v>4</v>
      </c>
    </row>
    <row r="67" spans="1:13" x14ac:dyDescent="0.25">
      <c r="A67" t="s">
        <v>6</v>
      </c>
      <c r="B67" t="s">
        <v>4</v>
      </c>
      <c r="C67" t="s">
        <v>5</v>
      </c>
      <c r="D67">
        <v>1</v>
      </c>
      <c r="E67">
        <v>2</v>
      </c>
      <c r="F67">
        <v>3</v>
      </c>
      <c r="G67">
        <v>4</v>
      </c>
      <c r="H67">
        <v>5</v>
      </c>
      <c r="I67">
        <v>6</v>
      </c>
      <c r="J67">
        <v>7</v>
      </c>
      <c r="K67">
        <v>8</v>
      </c>
      <c r="L67">
        <v>9</v>
      </c>
      <c r="M67">
        <v>10</v>
      </c>
    </row>
    <row r="68" spans="1:13" x14ac:dyDescent="0.25">
      <c r="A68">
        <v>1</v>
      </c>
      <c r="B68">
        <v>0</v>
      </c>
      <c r="C68">
        <v>0</v>
      </c>
      <c r="D68">
        <v>0.32818318415076397</v>
      </c>
      <c r="E68">
        <v>0.31109693130281968</v>
      </c>
      <c r="F68">
        <v>0.31646913359518314</v>
      </c>
      <c r="G68">
        <v>0.28736632290402442</v>
      </c>
      <c r="H68">
        <v>0.29768980589921301</v>
      </c>
      <c r="I68">
        <v>0.31219087111240618</v>
      </c>
      <c r="J68">
        <v>0.39465660720021722</v>
      </c>
      <c r="K68">
        <v>0.34062288071611879</v>
      </c>
      <c r="L68">
        <v>0.30844701999290969</v>
      </c>
      <c r="M68">
        <v>0.27626906681378016</v>
      </c>
    </row>
    <row r="69" spans="1:13" x14ac:dyDescent="0.25">
      <c r="A69">
        <v>2</v>
      </c>
      <c r="B69">
        <v>0</v>
      </c>
      <c r="C69">
        <v>7</v>
      </c>
      <c r="D69">
        <v>9.1330177906690316E-4</v>
      </c>
      <c r="E69">
        <v>-3.9197840180787557E-4</v>
      </c>
      <c r="F69">
        <v>7.161372772398353E-4</v>
      </c>
      <c r="G69">
        <v>1.631433797859827E-4</v>
      </c>
      <c r="H69">
        <v>-4.1476941261198185E-4</v>
      </c>
      <c r="I69">
        <v>-2.2158096601763712E-4</v>
      </c>
      <c r="J69">
        <v>-8.5357484668370878E-4</v>
      </c>
      <c r="K69">
        <v>2.723654663307764E-4</v>
      </c>
      <c r="L69">
        <v>-9.8570545231299361E-4</v>
      </c>
      <c r="M69">
        <v>-5.8750661492569338E-4</v>
      </c>
    </row>
    <row r="70" spans="1:13" x14ac:dyDescent="0.25">
      <c r="A70">
        <v>3</v>
      </c>
      <c r="B70">
        <f>C69*SIN(PI()/3)</f>
        <v>6.0621778264910704</v>
      </c>
      <c r="C70">
        <f>C69*COS(PI()/3)</f>
        <v>3.5000000000000009</v>
      </c>
      <c r="D70">
        <v>4.0419261075254554E-4</v>
      </c>
      <c r="E70">
        <v>2.921052109460405E-4</v>
      </c>
      <c r="F70">
        <v>8.4215100738866116E-4</v>
      </c>
      <c r="G70">
        <v>6.8848889451221388E-4</v>
      </c>
      <c r="H70">
        <v>9.1392056621091911E-4</v>
      </c>
      <c r="I70">
        <v>7.7627737055287649E-4</v>
      </c>
      <c r="J70">
        <v>1.1772966647306538E-5</v>
      </c>
      <c r="K70">
        <v>1.8904594711442147E-4</v>
      </c>
      <c r="L70">
        <v>8.3297366066892265E-4</v>
      </c>
      <c r="M70">
        <v>-5.7301210084425506E-4</v>
      </c>
    </row>
    <row r="71" spans="1:13" x14ac:dyDescent="0.25">
      <c r="A71">
        <v>4</v>
      </c>
      <c r="B71">
        <f>C69*SIN(2*PI()/3)</f>
        <v>6.0621778264910713</v>
      </c>
      <c r="C71">
        <f>C69*COS(2*PI()/3)</f>
        <v>-3.4999999999999982</v>
      </c>
      <c r="D71">
        <v>5.6430996699318662E-4</v>
      </c>
      <c r="E71">
        <v>7.934528549055688E-4</v>
      </c>
      <c r="F71">
        <v>-9.2450855650275641E-4</v>
      </c>
      <c r="G71">
        <v>8.1102846369835487E-4</v>
      </c>
      <c r="H71">
        <v>-5.3357945681652662E-4</v>
      </c>
      <c r="I71">
        <v>-3.7361421603419843E-4</v>
      </c>
      <c r="J71">
        <v>-2.3869133952056587E-4</v>
      </c>
      <c r="K71">
        <v>-2.2363216035045121E-4</v>
      </c>
      <c r="L71">
        <v>1.7871750483962413E-4</v>
      </c>
      <c r="M71">
        <v>-3.8465789945689724E-5</v>
      </c>
    </row>
    <row r="72" spans="1:13" x14ac:dyDescent="0.25">
      <c r="A72">
        <v>5</v>
      </c>
      <c r="B72">
        <v>0</v>
      </c>
      <c r="C72">
        <v>-7</v>
      </c>
      <c r="D72">
        <v>0.33013835119457069</v>
      </c>
      <c r="E72">
        <v>0.34196693161414421</v>
      </c>
      <c r="F72">
        <v>0.32380378458739689</v>
      </c>
      <c r="G72">
        <v>0.33508688593417812</v>
      </c>
      <c r="H72">
        <v>0.36019062430063242</v>
      </c>
      <c r="I72">
        <v>0.371668798252418</v>
      </c>
      <c r="J72">
        <v>0.29536011676480783</v>
      </c>
      <c r="K72">
        <v>0.35484311792822715</v>
      </c>
      <c r="L72">
        <v>0.31856608076014237</v>
      </c>
      <c r="M72">
        <v>0.3614356331673319</v>
      </c>
    </row>
    <row r="73" spans="1:13" x14ac:dyDescent="0.25">
      <c r="A73">
        <v>6</v>
      </c>
      <c r="B73">
        <f>C72*SIN(PI()/3)</f>
        <v>-6.0621778264910704</v>
      </c>
      <c r="C73">
        <f>C72*COS(PI()/3)</f>
        <v>-3.5000000000000009</v>
      </c>
      <c r="D73">
        <v>0.33917672886661399</v>
      </c>
      <c r="E73">
        <v>0.34560831255881835</v>
      </c>
      <c r="F73">
        <v>0.3592828275894428</v>
      </c>
      <c r="G73">
        <v>0.37629224380614673</v>
      </c>
      <c r="H73">
        <v>0.34269571894627071</v>
      </c>
      <c r="I73">
        <v>0.3167023800311507</v>
      </c>
      <c r="J73">
        <v>0.31203750064369934</v>
      </c>
      <c r="K73">
        <v>0.303987642173425</v>
      </c>
      <c r="L73">
        <v>0.37341451711704549</v>
      </c>
      <c r="M73">
        <v>0.36402673022028992</v>
      </c>
    </row>
    <row r="74" spans="1:13" x14ac:dyDescent="0.25">
      <c r="A74">
        <v>7</v>
      </c>
      <c r="B74">
        <f>C72*SIN(2*PI()/3)</f>
        <v>-6.0621778264910713</v>
      </c>
      <c r="C74">
        <f>C72*COS(2*PI()/3)</f>
        <v>3.4999999999999982</v>
      </c>
      <c r="D74">
        <v>6.1993143123869146E-4</v>
      </c>
      <c r="E74">
        <v>6.3424486017404978E-4</v>
      </c>
      <c r="F74">
        <v>-1.8952550014858383E-4</v>
      </c>
      <c r="G74">
        <v>-4.0811338234577856E-4</v>
      </c>
      <c r="H74">
        <v>-5.4172084289865201E-4</v>
      </c>
      <c r="I74">
        <v>-7.4313158447586588E-4</v>
      </c>
      <c r="J74">
        <v>-9.7373138916749167E-4</v>
      </c>
      <c r="K74">
        <v>3.0857992913434565E-4</v>
      </c>
      <c r="L74">
        <v>-4.5360358329318839E-4</v>
      </c>
      <c r="M74">
        <v>-5.3244569568636462E-4</v>
      </c>
    </row>
    <row r="76" spans="1:13" x14ac:dyDescent="0.25">
      <c r="A76" t="s">
        <v>0</v>
      </c>
      <c r="D76">
        <f>($B20*D68+$B21*D69+$B22*D70+$B23*D71+$B24*D72+$B25*D73+$B26*D74)/SUM(D68:D74)</f>
        <v>-2.0540365447216518</v>
      </c>
      <c r="E76">
        <f t="shared" ref="E76:M76" si="72">($B52*E68+$B53*E69+$B54*E70+$B55*E71+$B56*E72+$B57*E73+$B58*E74)/SUM(E68:E74)</f>
        <v>-2.0924031081368035</v>
      </c>
      <c r="F76">
        <f t="shared" si="72"/>
        <v>-2.1773867196752628</v>
      </c>
      <c r="G76">
        <f t="shared" si="72"/>
        <v>-2.2695860999056618</v>
      </c>
      <c r="H76">
        <f t="shared" si="72"/>
        <v>-2.071892685107656</v>
      </c>
      <c r="I76">
        <f t="shared" si="72"/>
        <v>-1.9129601343613476</v>
      </c>
      <c r="J76">
        <f t="shared" si="72"/>
        <v>-1.8870995041280136</v>
      </c>
      <c r="K76">
        <f t="shared" si="72"/>
        <v>-1.8449074780901189</v>
      </c>
      <c r="L76">
        <f t="shared" si="72"/>
        <v>-2.2548223284213638</v>
      </c>
      <c r="M76">
        <f t="shared" si="72"/>
        <v>-2.2072738794122246</v>
      </c>
    </row>
    <row r="77" spans="1:13" x14ac:dyDescent="0.25">
      <c r="A77" t="s">
        <v>1</v>
      </c>
      <c r="D77">
        <f>($C20*D68+$C21*D69+$C22*D70+$C23*D71+$C24*D72+$C25*D73+$C26*D74)/SUM(D68:D74)</f>
        <v>-3.4900845476791829</v>
      </c>
      <c r="E77">
        <f t="shared" ref="E77:M77" si="73">($C52*E68+$C53*E69+$C54*E70+$C55*E71+$C56*E72+$C57*E73+$C58*E74)/SUM(E68:E74)</f>
        <v>-3.6056763238107785</v>
      </c>
      <c r="F77">
        <f t="shared" si="73"/>
        <v>-3.5135834585110501</v>
      </c>
      <c r="G77">
        <f t="shared" si="73"/>
        <v>-3.6633463365326207</v>
      </c>
      <c r="H77">
        <f t="shared" si="73"/>
        <v>-3.7205025451742078</v>
      </c>
      <c r="I77">
        <f t="shared" si="73"/>
        <v>-3.7102673246306885</v>
      </c>
      <c r="J77">
        <f t="shared" si="73"/>
        <v>-3.1681585283238882</v>
      </c>
      <c r="K77">
        <f t="shared" si="73"/>
        <v>-3.5434276117121652</v>
      </c>
      <c r="L77">
        <f t="shared" si="73"/>
        <v>-3.5431110293929708</v>
      </c>
      <c r="M77">
        <f t="shared" si="73"/>
        <v>-3.8119900062698653</v>
      </c>
    </row>
    <row r="78" spans="1:13" x14ac:dyDescent="0.25">
      <c r="A78" t="s">
        <v>12</v>
      </c>
      <c r="D78">
        <f>SQRT((-2.02072594216369-D76)^2+(-3.5-D77)^2)</f>
        <v>3.4755034707231951E-2</v>
      </c>
      <c r="E78">
        <f t="shared" ref="E78:M78" si="74">SQRT((-2.02072594216369-E76)^2+(-3.5-E77)^2)</f>
        <v>0.12769143094232205</v>
      </c>
      <c r="F78">
        <f t="shared" si="74"/>
        <v>0.15724855978880053</v>
      </c>
      <c r="G78">
        <f t="shared" si="74"/>
        <v>0.29768003589422543</v>
      </c>
      <c r="H78">
        <f t="shared" si="74"/>
        <v>0.22636123345616724</v>
      </c>
      <c r="I78">
        <f t="shared" si="74"/>
        <v>0.23627487623240589</v>
      </c>
      <c r="J78">
        <f t="shared" si="74"/>
        <v>0.35773563879807962</v>
      </c>
      <c r="K78">
        <f t="shared" si="74"/>
        <v>0.18110242894067474</v>
      </c>
      <c r="L78">
        <f t="shared" si="74"/>
        <v>0.23803293661639277</v>
      </c>
      <c r="M78">
        <f t="shared" si="74"/>
        <v>0.36350776732272705</v>
      </c>
    </row>
    <row r="79" spans="1:13" x14ac:dyDescent="0.25">
      <c r="A79" t="s">
        <v>2</v>
      </c>
      <c r="D79">
        <f>SQRT(D76*D76+D77*D77)</f>
        <v>4.0496612545990889</v>
      </c>
      <c r="E79">
        <f t="shared" ref="E79" si="75">SQRT(E76*E76+E77*E77)</f>
        <v>4.1688190796711444</v>
      </c>
      <c r="F79">
        <f t="shared" ref="F79" si="76">SQRT(F76*F76+F77*F77)</f>
        <v>4.13355556959631</v>
      </c>
      <c r="G79">
        <f t="shared" ref="G79" si="77">SQRT(G76*G76+G77*G77)</f>
        <v>4.3094230990089573</v>
      </c>
      <c r="H79">
        <f t="shared" ref="H79" si="78">SQRT(H76*H76+H77*H77)</f>
        <v>4.2585066029361007</v>
      </c>
      <c r="I79">
        <f t="shared" ref="I79" si="79">SQRT(I76*I76+I77*I77)</f>
        <v>4.1743861939065905</v>
      </c>
      <c r="J79">
        <f t="shared" ref="J79" si="80">SQRT(J76*J76+J77*J77)</f>
        <v>3.6875971850341216</v>
      </c>
      <c r="K79">
        <f t="shared" ref="K79" si="81">SQRT(K76*K76+K77*K77)</f>
        <v>3.9949421575483446</v>
      </c>
      <c r="L79">
        <f t="shared" ref="L79" si="82">SQRT(L76*L76+L77*L77)</f>
        <v>4.1997451707637765</v>
      </c>
      <c r="M79">
        <f t="shared" ref="M79" si="83">SQRT(M76*M76+M77*M77)</f>
        <v>4.4049206334095077</v>
      </c>
    </row>
    <row r="80" spans="1:13" x14ac:dyDescent="0.25">
      <c r="A80" t="s">
        <v>3</v>
      </c>
      <c r="D80">
        <f>D79*360/(18.625*2*PI())</f>
        <v>12.457905951472844</v>
      </c>
      <c r="E80">
        <f t="shared" ref="E80" si="84">E79*360/(18.625*2*PI())</f>
        <v>12.824469198323149</v>
      </c>
      <c r="F80">
        <f t="shared" ref="F80" si="85">F79*360/(18.625*2*PI())</f>
        <v>12.715988645404757</v>
      </c>
      <c r="G80">
        <f t="shared" ref="G80" si="86">G79*360/(18.625*2*PI())</f>
        <v>13.257007017954425</v>
      </c>
      <c r="H80">
        <f t="shared" ref="H80" si="87">H79*360/(18.625*2*PI())</f>
        <v>13.100373443051383</v>
      </c>
      <c r="I80">
        <f t="shared" ref="I80" si="88">I79*360/(18.625*2*PI())</f>
        <v>12.841595219786681</v>
      </c>
      <c r="J80">
        <f t="shared" ref="J80" si="89">J79*360/(18.625*2*PI())</f>
        <v>11.344094241437748</v>
      </c>
      <c r="K80">
        <f t="shared" ref="K80" si="90">K79*360/(18.625*2*PI())</f>
        <v>12.289574498062139</v>
      </c>
      <c r="L80">
        <f t="shared" ref="L80" si="91">L79*360/(18.625*2*PI())</f>
        <v>12.919606620951066</v>
      </c>
      <c r="M80">
        <f t="shared" ref="M80" si="92">M79*360/(18.625*2*PI())</f>
        <v>13.550784503863522</v>
      </c>
    </row>
    <row r="81" spans="1:13" x14ac:dyDescent="0.25">
      <c r="A81" t="s">
        <v>10</v>
      </c>
      <c r="D81">
        <f>12.4326516014579-D80</f>
        <v>-2.5254350014943583E-2</v>
      </c>
      <c r="E81">
        <f t="shared" ref="E81" si="93">12.4326516014579-E80</f>
        <v>-0.39181759686524842</v>
      </c>
      <c r="F81">
        <f t="shared" ref="F81" si="94">12.4326516014579-F80</f>
        <v>-0.28333704394685633</v>
      </c>
      <c r="G81">
        <f t="shared" ref="G81" si="95">12.4326516014579-G80</f>
        <v>-0.824355416496525</v>
      </c>
      <c r="H81">
        <f t="shared" ref="H81" si="96">12.4326516014579-H80</f>
        <v>-0.66772184159348313</v>
      </c>
      <c r="I81">
        <f t="shared" ref="I81" si="97">12.4326516014579-I80</f>
        <v>-0.4089436183287809</v>
      </c>
      <c r="J81">
        <f t="shared" ref="J81" si="98">12.4326516014579-J80</f>
        <v>1.0885573600201521</v>
      </c>
      <c r="K81">
        <f t="shared" ref="K81" si="99">12.4326516014579-K80</f>
        <v>0.14307710339576118</v>
      </c>
      <c r="L81">
        <f t="shared" ref="L81" si="100">12.4326516014579-L80</f>
        <v>-0.48695501949316622</v>
      </c>
      <c r="M81">
        <f t="shared" ref="M81" si="101">12.4326516014579-M80</f>
        <v>-1.1181329024056215</v>
      </c>
    </row>
    <row r="82" spans="1:13" x14ac:dyDescent="0.25">
      <c r="A82">
        <v>5</v>
      </c>
    </row>
    <row r="83" spans="1:13" x14ac:dyDescent="0.25">
      <c r="A83" t="s">
        <v>6</v>
      </c>
      <c r="B83" t="s">
        <v>4</v>
      </c>
      <c r="C83" t="s">
        <v>5</v>
      </c>
      <c r="D83">
        <v>1</v>
      </c>
      <c r="E83">
        <v>2</v>
      </c>
      <c r="F83">
        <v>3</v>
      </c>
      <c r="G83">
        <v>4</v>
      </c>
      <c r="H83">
        <v>5</v>
      </c>
      <c r="I83">
        <v>6</v>
      </c>
      <c r="J83">
        <v>7</v>
      </c>
      <c r="K83">
        <v>8</v>
      </c>
      <c r="L83">
        <v>9</v>
      </c>
      <c r="M83">
        <v>10</v>
      </c>
    </row>
    <row r="84" spans="1:13" x14ac:dyDescent="0.25">
      <c r="A84">
        <v>1</v>
      </c>
      <c r="B84">
        <v>0</v>
      </c>
      <c r="C84">
        <v>0</v>
      </c>
      <c r="D84">
        <v>0.28267413873098479</v>
      </c>
      <c r="E84">
        <v>0.33421736813453196</v>
      </c>
      <c r="F84">
        <v>0.4020169961967377</v>
      </c>
      <c r="G84">
        <v>0.32615631502502929</v>
      </c>
      <c r="H84">
        <v>0.2617610039767555</v>
      </c>
      <c r="I84">
        <v>0.27327827087066847</v>
      </c>
      <c r="J84">
        <v>0.27524573856771162</v>
      </c>
      <c r="K84">
        <v>0.3151640296402205</v>
      </c>
      <c r="L84">
        <v>0.37847258346174817</v>
      </c>
      <c r="M84">
        <v>0.34006521665421974</v>
      </c>
    </row>
    <row r="85" spans="1:13" x14ac:dyDescent="0.25">
      <c r="A85">
        <v>2</v>
      </c>
      <c r="B85">
        <v>0</v>
      </c>
      <c r="C85">
        <v>7</v>
      </c>
      <c r="D85">
        <v>3.421091487680772E-5</v>
      </c>
      <c r="E85">
        <v>6.7380758497156263E-4</v>
      </c>
      <c r="F85">
        <v>9.5517737409849055E-4</v>
      </c>
      <c r="G85">
        <v>-6.409981573589574E-4</v>
      </c>
      <c r="H85">
        <v>-2.2268272931882672E-4</v>
      </c>
      <c r="I85">
        <v>-6.1886901986286881E-4</v>
      </c>
      <c r="J85">
        <v>7.539161664354173E-4</v>
      </c>
      <c r="K85">
        <v>-4.1888880679477472E-4</v>
      </c>
      <c r="L85">
        <v>-6.489567050826803E-4</v>
      </c>
      <c r="M85">
        <v>7.3541650803770893E-4</v>
      </c>
    </row>
    <row r="86" spans="1:13" x14ac:dyDescent="0.25">
      <c r="A86">
        <v>3</v>
      </c>
      <c r="B86">
        <f>C85*SIN(PI()/3)</f>
        <v>6.0621778264910704</v>
      </c>
      <c r="C86">
        <f>C85*COS(PI()/3)</f>
        <v>3.5000000000000009</v>
      </c>
      <c r="D86">
        <v>-1.2898743194482076E-4</v>
      </c>
      <c r="E86">
        <v>4.9403274609654949E-4</v>
      </c>
      <c r="F86">
        <v>-1.6955649999219702E-4</v>
      </c>
      <c r="G86">
        <v>7.637667579593675E-4</v>
      </c>
      <c r="H86">
        <v>-7.9425569710445652E-4</v>
      </c>
      <c r="I86">
        <v>-7.9532939559246742E-4</v>
      </c>
      <c r="J86">
        <v>-4.1797568346881864E-6</v>
      </c>
      <c r="K86">
        <v>6.6053392842568392E-4</v>
      </c>
      <c r="L86">
        <v>-9.4467151684684365E-4</v>
      </c>
      <c r="M86">
        <v>-6.2804887732671722E-4</v>
      </c>
    </row>
    <row r="87" spans="1:13" x14ac:dyDescent="0.25">
      <c r="A87">
        <v>4</v>
      </c>
      <c r="B87">
        <f>C85*SIN(2*PI()/3)</f>
        <v>6.0621778264910713</v>
      </c>
      <c r="C87">
        <f>C85*COS(2*PI()/3)</f>
        <v>-3.4999999999999982</v>
      </c>
      <c r="D87">
        <v>8.3601882642398762E-4</v>
      </c>
      <c r="E87">
        <v>-1.7364624310400199E-5</v>
      </c>
      <c r="F87">
        <v>8.6617241200218585E-4</v>
      </c>
      <c r="G87">
        <v>-2.1615736904782203E-4</v>
      </c>
      <c r="H87">
        <v>-4.5782609189438304E-4</v>
      </c>
      <c r="I87">
        <v>1.3941666710930446E-5</v>
      </c>
      <c r="J87">
        <v>-3.2518393188878167E-5</v>
      </c>
      <c r="K87">
        <v>-6.0283618332650484E-4</v>
      </c>
      <c r="L87">
        <v>6.471977018834734E-4</v>
      </c>
      <c r="M87">
        <v>8.8041355345194348E-4</v>
      </c>
    </row>
    <row r="88" spans="1:13" x14ac:dyDescent="0.25">
      <c r="A88">
        <v>5</v>
      </c>
      <c r="B88">
        <v>0</v>
      </c>
      <c r="C88">
        <v>-7</v>
      </c>
      <c r="D88">
        <v>-5.1533499114189078E-4</v>
      </c>
      <c r="E88">
        <v>-1.9775041870842891E-4</v>
      </c>
      <c r="F88">
        <v>-8.2187907168527487E-4</v>
      </c>
      <c r="G88">
        <v>-6.5485089660985364E-4</v>
      </c>
      <c r="H88">
        <v>-5.1615775266815463E-4</v>
      </c>
      <c r="I88">
        <v>-6.8797129750265489E-4</v>
      </c>
      <c r="J88">
        <v>2.7019021794081065E-4</v>
      </c>
      <c r="K88">
        <v>-5.7312180894446914E-4</v>
      </c>
      <c r="L88">
        <v>6.9366168754479718E-4</v>
      </c>
      <c r="M88">
        <v>-9.2732720513566424E-4</v>
      </c>
    </row>
    <row r="89" spans="1:13" x14ac:dyDescent="0.25">
      <c r="A89">
        <v>6</v>
      </c>
      <c r="B89">
        <f>C88*SIN(PI()/3)</f>
        <v>-6.0621778264910704</v>
      </c>
      <c r="C89">
        <f>C88*COS(PI()/3)</f>
        <v>-3.5000000000000009</v>
      </c>
      <c r="D89">
        <v>0.38049676427740087</v>
      </c>
      <c r="E89">
        <v>0.34700472928512482</v>
      </c>
      <c r="F89">
        <v>0.28572921543346375</v>
      </c>
      <c r="G89">
        <v>0.34100492674432048</v>
      </c>
      <c r="H89">
        <v>0.35844926970127361</v>
      </c>
      <c r="I89">
        <v>0.36107744551329068</v>
      </c>
      <c r="J89">
        <v>0.3532340141632927</v>
      </c>
      <c r="K89">
        <v>0.32845780370173627</v>
      </c>
      <c r="L89">
        <v>0.29401824245402602</v>
      </c>
      <c r="M89">
        <v>0.30837451915354003</v>
      </c>
    </row>
    <row r="90" spans="1:13" x14ac:dyDescent="0.25">
      <c r="A90">
        <v>7</v>
      </c>
      <c r="B90">
        <f>C88*SIN(2*PI()/3)</f>
        <v>-6.0621778264910713</v>
      </c>
      <c r="C90">
        <f>C88*COS(2*PI()/3)</f>
        <v>3.4999999999999982</v>
      </c>
      <c r="D90">
        <v>0.3366031896734003</v>
      </c>
      <c r="E90">
        <v>0.31782517729229398</v>
      </c>
      <c r="F90">
        <v>0.31142387415537542</v>
      </c>
      <c r="G90">
        <v>0.33358699789570745</v>
      </c>
      <c r="H90">
        <v>0.38178064859295663</v>
      </c>
      <c r="I90">
        <v>0.36773251166228793</v>
      </c>
      <c r="J90">
        <v>0.37053283903464307</v>
      </c>
      <c r="K90">
        <v>0.35731247952868334</v>
      </c>
      <c r="L90">
        <v>0.32776194291672706</v>
      </c>
      <c r="M90">
        <v>0.35149981021321303</v>
      </c>
    </row>
    <row r="92" spans="1:13" x14ac:dyDescent="0.25">
      <c r="A92" t="s">
        <v>0</v>
      </c>
      <c r="D92">
        <f>($B20*D84+$B21*D85+$B22*D86+$B23*D87+$B24*D88+$B25*D89+$B26*D90)/SUM(D84:D90)</f>
        <v>-4.3429012901760693</v>
      </c>
      <c r="E92">
        <f t="shared" ref="E92:M92" si="102">($B68*E84+$B69*E85+$B70*E86+$B71*E87+$B72*E88+$B73*E89+$B74*E90)/SUM(E84:E90)</f>
        <v>-4.0274274711232714</v>
      </c>
      <c r="F92">
        <f t="shared" si="102"/>
        <v>-3.6158252091907288</v>
      </c>
      <c r="G92">
        <f t="shared" si="102"/>
        <v>-4.0861765019876755</v>
      </c>
      <c r="H92">
        <f t="shared" si="102"/>
        <v>-4.4949957396468019</v>
      </c>
      <c r="I92">
        <f t="shared" si="102"/>
        <v>-4.4229124734796175</v>
      </c>
      <c r="J92">
        <f t="shared" si="102"/>
        <v>-4.3878258397170899</v>
      </c>
      <c r="K92">
        <f t="shared" si="102"/>
        <v>-4.1569116310749727</v>
      </c>
      <c r="L92">
        <f t="shared" si="102"/>
        <v>-3.7711453918711202</v>
      </c>
      <c r="M92">
        <f t="shared" si="102"/>
        <v>-3.9987456482140002</v>
      </c>
    </row>
    <row r="93" spans="1:13" x14ac:dyDescent="0.25">
      <c r="A93" t="s">
        <v>1</v>
      </c>
      <c r="D93">
        <f>($C20*D84+$C21*D85+$C22*D86+$C23*D87+$C24*D88+$C25*D89+$C26*D90)/SUM(D84:D90)</f>
        <v>-0.15315821167616295</v>
      </c>
      <c r="E93">
        <f t="shared" ref="E93:M93" si="103">($C68*E84+$C69*E85+$C70*E86+$C71*E87+$C72*E88+$C73*E89+$C74*E90)/SUM(E84:E90)</f>
        <v>-9.4237635152724541E-2</v>
      </c>
      <c r="F93">
        <f t="shared" si="103"/>
        <v>9.8745649455196149E-2</v>
      </c>
      <c r="G93">
        <f t="shared" si="103"/>
        <v>-2.2436047350865133E-2</v>
      </c>
      <c r="H93">
        <f t="shared" si="103"/>
        <v>8.2536647666099583E-2</v>
      </c>
      <c r="I93">
        <f t="shared" si="103"/>
        <v>2.0943998746906001E-2</v>
      </c>
      <c r="J93">
        <f t="shared" si="103"/>
        <v>6.4031153916427108E-2</v>
      </c>
      <c r="K93">
        <f t="shared" si="103"/>
        <v>0.10649279180049431</v>
      </c>
      <c r="L93">
        <f t="shared" si="103"/>
        <v>0.10313308060550441</v>
      </c>
      <c r="M93">
        <f t="shared" si="103"/>
        <v>0.15729810619334295</v>
      </c>
    </row>
    <row r="94" spans="1:13" x14ac:dyDescent="0.25">
      <c r="A94" t="s">
        <v>12</v>
      </c>
      <c r="D94">
        <f>SQRT((-4.04145188432738-D92)^2+(0-D93)^2)</f>
        <v>0.33812598552960749</v>
      </c>
      <c r="E94">
        <f t="shared" ref="E94:M94" si="104">SQRT((-4.04145188432738-E92)^2+(0-E93)^2)</f>
        <v>9.5275474519403949E-2</v>
      </c>
      <c r="F94">
        <f t="shared" si="104"/>
        <v>0.43693108137806885</v>
      </c>
      <c r="G94">
        <f t="shared" si="104"/>
        <v>5.0036663014132989E-2</v>
      </c>
      <c r="H94">
        <f t="shared" si="104"/>
        <v>0.46099276231407676</v>
      </c>
      <c r="I94">
        <f t="shared" si="104"/>
        <v>0.38203511901379272</v>
      </c>
      <c r="J94">
        <f t="shared" si="104"/>
        <v>0.35224268004343567</v>
      </c>
      <c r="K94">
        <f t="shared" si="104"/>
        <v>0.15707217393441067</v>
      </c>
      <c r="L94">
        <f t="shared" si="104"/>
        <v>0.28931303492789145</v>
      </c>
      <c r="M94">
        <f t="shared" si="104"/>
        <v>0.16299238269006289</v>
      </c>
    </row>
    <row r="95" spans="1:13" x14ac:dyDescent="0.25">
      <c r="A95" t="s">
        <v>2</v>
      </c>
      <c r="D95">
        <f>SQRT(D92*D92+D93*D93)</f>
        <v>4.3456011153828662</v>
      </c>
      <c r="E95">
        <f t="shared" ref="E95" si="105">SQRT(E92*E92+E93*E93)</f>
        <v>4.0285298518240582</v>
      </c>
      <c r="F95">
        <f t="shared" ref="F95" si="106">SQRT(F92*F92+F93*F93)</f>
        <v>3.617173295089068</v>
      </c>
      <c r="G95">
        <f t="shared" ref="G95" si="107">SQRT(G92*G92+G93*G93)</f>
        <v>4.08623809654026</v>
      </c>
      <c r="H95">
        <f t="shared" ref="H95" si="108">SQRT(H92*H92+H93*H93)</f>
        <v>4.4957534404870181</v>
      </c>
      <c r="I95">
        <f t="shared" ref="I95" si="109">SQRT(I92*I92+I93*I93)</f>
        <v>4.4229620616895522</v>
      </c>
      <c r="J95">
        <f t="shared" ref="J95" si="110">SQRT(J92*J92+J93*J93)</f>
        <v>4.3882930153262159</v>
      </c>
      <c r="K95">
        <f t="shared" ref="K95" si="111">SQRT(K92*K92+K93*K93)</f>
        <v>4.1582754866978036</v>
      </c>
      <c r="L95">
        <f t="shared" ref="L95" si="112">SQRT(L92*L92+L93*L93)</f>
        <v>3.7725553672472412</v>
      </c>
      <c r="M95">
        <f t="shared" ref="M95" si="113">SQRT(M92*M92+M93*M93)</f>
        <v>4.0018382592656616</v>
      </c>
    </row>
    <row r="96" spans="1:13" x14ac:dyDescent="0.25">
      <c r="A96" t="s">
        <v>3</v>
      </c>
      <c r="D96">
        <f>D95*360/(18.625*2*PI())</f>
        <v>13.368300851478192</v>
      </c>
      <c r="E96">
        <f t="shared" ref="E96" si="114">E95*360/(18.625*2*PI())</f>
        <v>12.392899766549339</v>
      </c>
      <c r="F96">
        <f t="shared" ref="F96" si="115">F95*360/(18.625*2*PI())</f>
        <v>11.127450393344038</v>
      </c>
      <c r="G96">
        <f t="shared" ref="G96" si="116">G95*360/(18.625*2*PI())</f>
        <v>12.570426685494118</v>
      </c>
      <c r="H96">
        <f t="shared" ref="H96" si="117">H95*360/(18.625*2*PI())</f>
        <v>13.830211966245662</v>
      </c>
      <c r="I96">
        <f t="shared" ref="I96" si="118">I95*360/(18.625*2*PI())</f>
        <v>13.606285051344567</v>
      </c>
      <c r="J96">
        <f t="shared" ref="J96" si="119">J95*360/(18.625*2*PI())</f>
        <v>13.499633237311681</v>
      </c>
      <c r="K96">
        <f t="shared" ref="K96" si="120">K95*360/(18.625*2*PI())</f>
        <v>12.792034117610331</v>
      </c>
      <c r="L96">
        <f t="shared" ref="L96" si="121">L95*360/(18.625*2*PI())</f>
        <v>11.605449692493595</v>
      </c>
      <c r="M96">
        <f t="shared" ref="M96" si="122">M95*360/(18.625*2*PI())</f>
        <v>12.310788861739733</v>
      </c>
    </row>
    <row r="97" spans="1:13" x14ac:dyDescent="0.25">
      <c r="A97" t="s">
        <v>10</v>
      </c>
      <c r="D97">
        <f>12.4326516014579-D96</f>
        <v>-0.9356492500202922</v>
      </c>
      <c r="E97">
        <f t="shared" ref="E97" si="123">12.4326516014579-E96</f>
        <v>3.9751834908560824E-2</v>
      </c>
      <c r="F97">
        <f t="shared" ref="F97" si="124">12.4326516014579-F96</f>
        <v>1.3052012081138624</v>
      </c>
      <c r="G97">
        <f t="shared" ref="G97" si="125">12.4326516014579-G96</f>
        <v>-0.13777508403621752</v>
      </c>
      <c r="H97">
        <f t="shared" ref="H97" si="126">12.4326516014579-H96</f>
        <v>-1.3975603647877612</v>
      </c>
      <c r="I97">
        <f t="shared" ref="I97" si="127">12.4326516014579-I96</f>
        <v>-1.1736334498866672</v>
      </c>
      <c r="J97">
        <f t="shared" ref="J97" si="128">12.4326516014579-J96</f>
        <v>-1.0669816358537805</v>
      </c>
      <c r="K97">
        <f t="shared" ref="K97" si="129">12.4326516014579-K96</f>
        <v>-0.35938251615243111</v>
      </c>
      <c r="L97">
        <f t="shared" ref="L97" si="130">12.4326516014579-L96</f>
        <v>0.82720190896430523</v>
      </c>
      <c r="M97">
        <f t="shared" ref="M97" si="131">12.4326516014579-M96</f>
        <v>0.12186273971816775</v>
      </c>
    </row>
    <row r="98" spans="1:13" x14ac:dyDescent="0.25">
      <c r="A98">
        <v>6</v>
      </c>
    </row>
    <row r="99" spans="1:13" x14ac:dyDescent="0.25">
      <c r="A99" t="s">
        <v>6</v>
      </c>
      <c r="B99" t="s">
        <v>4</v>
      </c>
      <c r="C99" t="s">
        <v>5</v>
      </c>
      <c r="D99">
        <v>1</v>
      </c>
      <c r="E99">
        <v>2</v>
      </c>
      <c r="F99">
        <v>3</v>
      </c>
      <c r="G99">
        <v>4</v>
      </c>
      <c r="H99">
        <v>5</v>
      </c>
      <c r="I99">
        <v>6</v>
      </c>
      <c r="J99">
        <v>7</v>
      </c>
      <c r="K99">
        <v>8</v>
      </c>
      <c r="L99">
        <v>9</v>
      </c>
      <c r="M99">
        <v>10</v>
      </c>
    </row>
    <row r="100" spans="1:13" x14ac:dyDescent="0.25">
      <c r="A100">
        <v>1</v>
      </c>
      <c r="B100">
        <v>0</v>
      </c>
      <c r="C100">
        <v>0</v>
      </c>
      <c r="D100">
        <v>0.36905793963863842</v>
      </c>
      <c r="E100">
        <v>0.32591599446298058</v>
      </c>
      <c r="F100">
        <v>0.33605946560401656</v>
      </c>
      <c r="G100">
        <v>0.33367962433761233</v>
      </c>
      <c r="H100">
        <v>0.31171761957323763</v>
      </c>
      <c r="I100">
        <v>0.25657499023604269</v>
      </c>
      <c r="J100">
        <v>0.36218250772264082</v>
      </c>
      <c r="K100">
        <v>0.26146003936183515</v>
      </c>
      <c r="L100">
        <v>0.34737989314335627</v>
      </c>
      <c r="M100">
        <v>0.26485440525539972</v>
      </c>
    </row>
    <row r="101" spans="1:13" x14ac:dyDescent="0.25">
      <c r="A101">
        <v>2</v>
      </c>
      <c r="B101">
        <v>0</v>
      </c>
      <c r="C101">
        <v>7</v>
      </c>
      <c r="D101">
        <v>0.29854949650570023</v>
      </c>
      <c r="E101">
        <v>0.31831935183262516</v>
      </c>
      <c r="F101">
        <v>0.35081834420851987</v>
      </c>
      <c r="G101">
        <v>0.33413995799017393</v>
      </c>
      <c r="H101">
        <v>0.36042131937642841</v>
      </c>
      <c r="I101">
        <v>0.36973947797923712</v>
      </c>
      <c r="J101">
        <v>0.33344237826903134</v>
      </c>
      <c r="K101">
        <v>0.37079758618431147</v>
      </c>
      <c r="L101">
        <v>0.36095732768291588</v>
      </c>
      <c r="M101">
        <v>0.35050463835550039</v>
      </c>
    </row>
    <row r="102" spans="1:13" x14ac:dyDescent="0.25">
      <c r="A102">
        <v>3</v>
      </c>
      <c r="B102">
        <f>C101*SIN(PI()/3)</f>
        <v>6.0621778264910704</v>
      </c>
      <c r="C102">
        <f>C101*COS(PI()/3)</f>
        <v>3.5000000000000009</v>
      </c>
      <c r="D102">
        <v>-6.2790149175732534E-4</v>
      </c>
      <c r="E102">
        <v>-7.596463821163841E-4</v>
      </c>
      <c r="F102">
        <v>1.5699521711180943E-4</v>
      </c>
      <c r="G102">
        <v>-4.2363875003631902E-4</v>
      </c>
      <c r="H102">
        <v>-7.8750193721869709E-4</v>
      </c>
      <c r="I102">
        <v>-3.7237476122371207E-4</v>
      </c>
      <c r="J102">
        <v>7.2725921625804496E-4</v>
      </c>
      <c r="K102">
        <v>-4.3150585571934765E-4</v>
      </c>
      <c r="L102">
        <v>4.5128695189420088E-5</v>
      </c>
      <c r="M102">
        <v>-9.2162190424300314E-4</v>
      </c>
    </row>
    <row r="103" spans="1:13" x14ac:dyDescent="0.25">
      <c r="A103">
        <v>4</v>
      </c>
      <c r="B103">
        <f>C101*SIN(2*PI()/3)</f>
        <v>6.0621778264910713</v>
      </c>
      <c r="C103">
        <f>C101*COS(2*PI()/3)</f>
        <v>-3.4999999999999982</v>
      </c>
      <c r="D103">
        <v>9.4760048822413532E-4</v>
      </c>
      <c r="E103">
        <v>-5.6485006598509791E-4</v>
      </c>
      <c r="F103">
        <v>4.4125178468242156E-4</v>
      </c>
      <c r="G103">
        <v>6.7387021858694501E-4</v>
      </c>
      <c r="H103">
        <v>4.9195166316666678E-4</v>
      </c>
      <c r="I103">
        <v>5.6387264368430268E-4</v>
      </c>
      <c r="J103">
        <v>-2.8772189903741288E-4</v>
      </c>
      <c r="K103">
        <v>-3.4649443821050595E-4</v>
      </c>
      <c r="L103">
        <v>8.3031694940160833E-4</v>
      </c>
      <c r="M103">
        <v>-1.1759431333675741E-4</v>
      </c>
    </row>
    <row r="104" spans="1:13" x14ac:dyDescent="0.25">
      <c r="A104">
        <v>5</v>
      </c>
      <c r="B104">
        <v>0</v>
      </c>
      <c r="C104">
        <v>-7</v>
      </c>
      <c r="D104">
        <v>-1.3295073729898687E-4</v>
      </c>
      <c r="E104">
        <v>-9.7187560116647866E-4</v>
      </c>
      <c r="F104">
        <v>-5.702233959945964E-4</v>
      </c>
      <c r="G104">
        <v>-2.6302503074313588E-5</v>
      </c>
      <c r="H104">
        <v>-9.6693967936372044E-4</v>
      </c>
      <c r="I104">
        <v>-2.8018655340746837E-4</v>
      </c>
      <c r="J104">
        <v>-4.1918511267280477E-4</v>
      </c>
      <c r="K104">
        <v>-2.5258337890387363E-4</v>
      </c>
      <c r="L104">
        <v>-5.0712251671368815E-4</v>
      </c>
      <c r="M104">
        <v>-6.4335772692637792E-4</v>
      </c>
    </row>
    <row r="105" spans="1:13" x14ac:dyDescent="0.25">
      <c r="A105">
        <v>6</v>
      </c>
      <c r="B105">
        <f>C104*SIN(PI()/3)</f>
        <v>-6.0621778264910704</v>
      </c>
      <c r="C105">
        <f>C104*COS(PI()/3)</f>
        <v>-3.5000000000000009</v>
      </c>
      <c r="D105">
        <v>1.1799817281099223E-3</v>
      </c>
      <c r="E105">
        <v>1.8619662038499918E-3</v>
      </c>
      <c r="F105">
        <v>9.7104045437428725E-3</v>
      </c>
      <c r="G105">
        <v>-8.9387519986782631E-4</v>
      </c>
      <c r="H105">
        <v>9.8042406326136916E-4</v>
      </c>
      <c r="I105">
        <v>3.0194574524993192E-5</v>
      </c>
      <c r="J105">
        <v>-4.1214612749448602E-3</v>
      </c>
      <c r="K105">
        <v>5.703127775964165E-3</v>
      </c>
      <c r="L105">
        <v>-9.7325390471265077E-3</v>
      </c>
      <c r="M105">
        <v>5.6262308539041664E-3</v>
      </c>
    </row>
    <row r="106" spans="1:13" x14ac:dyDescent="0.25">
      <c r="A106">
        <v>7</v>
      </c>
      <c r="B106">
        <f>C104*SIN(2*PI()/3)</f>
        <v>-6.0621778264910713</v>
      </c>
      <c r="C106">
        <f>C104*COS(2*PI()/3)</f>
        <v>3.4999999999999982</v>
      </c>
      <c r="D106">
        <v>0.33102583386838369</v>
      </c>
      <c r="E106">
        <v>0.35619905954981224</v>
      </c>
      <c r="F106">
        <v>0.303383762037921</v>
      </c>
      <c r="G106">
        <v>0.33285036390660527</v>
      </c>
      <c r="H106">
        <v>0.32814312694048842</v>
      </c>
      <c r="I106">
        <v>0.37374402588114208</v>
      </c>
      <c r="J106">
        <v>0.3084762230787248</v>
      </c>
      <c r="K106">
        <v>0.36306983035072288</v>
      </c>
      <c r="L106">
        <v>0.30102699509297698</v>
      </c>
      <c r="M106">
        <v>0.38069729947970182</v>
      </c>
    </row>
    <row r="108" spans="1:13" x14ac:dyDescent="0.25">
      <c r="A108" t="s">
        <v>0</v>
      </c>
      <c r="D108">
        <f>($B20*D100+$B21*D101+$B22*D102+$B23*D103+$B24*D104+$B25*D105+$B26*D106)/SUM(D100:D106)</f>
        <v>-2.011952656972912</v>
      </c>
      <c r="E108">
        <f t="shared" ref="E108:M108" si="132">($B84*E100+$B85*E101+$B86*E102+$B87*E103+$B88*E104+$B89*E105+$B90*E106)/SUM(E100:E106)</f>
        <v>-2.1786589438534465</v>
      </c>
      <c r="F108">
        <f t="shared" si="132"/>
        <v>-1.8944058345460228</v>
      </c>
      <c r="G108">
        <f t="shared" si="132"/>
        <v>-2.0108623175376801</v>
      </c>
      <c r="H108">
        <f t="shared" si="132"/>
        <v>-1.9969971713889068</v>
      </c>
      <c r="I108">
        <f t="shared" si="132"/>
        <v>-2.2647248971434575</v>
      </c>
      <c r="J108">
        <f t="shared" si="132"/>
        <v>-1.8423881350154763</v>
      </c>
      <c r="K108">
        <f t="shared" si="132"/>
        <v>-2.2402836258959877</v>
      </c>
      <c r="L108">
        <f t="shared" si="132"/>
        <v>-1.7605716852459949</v>
      </c>
      <c r="M108">
        <f t="shared" si="132"/>
        <v>-2.3482618529512798</v>
      </c>
    </row>
    <row r="109" spans="1:13" x14ac:dyDescent="0.25">
      <c r="A109" t="s">
        <v>1</v>
      </c>
      <c r="D109">
        <f>($C20*D100+$C21*D101+$C22*D102+$C23*D103+$C24*D104+$C25*D105+$C26*D106)/SUM(D100:D106)</f>
        <v>3.239723356262016</v>
      </c>
      <c r="E109">
        <f t="shared" ref="E109:M109" si="133">($C84*E100+$C85*E101+$C86*E102+$C87*E103+$C88*E104+$C89*E105+$C90*E106)/SUM(E100:E106)</f>
        <v>3.4745366316409489</v>
      </c>
      <c r="F109">
        <f t="shared" si="133"/>
        <v>3.4865818264747266</v>
      </c>
      <c r="G109">
        <f t="shared" si="133"/>
        <v>3.5034273789352119</v>
      </c>
      <c r="H109">
        <f t="shared" si="133"/>
        <v>3.6703091858594901</v>
      </c>
      <c r="I109">
        <f t="shared" si="133"/>
        <v>3.8948591953844929</v>
      </c>
      <c r="J109">
        <f t="shared" si="133"/>
        <v>3.4346752728133065</v>
      </c>
      <c r="K109">
        <f t="shared" si="133"/>
        <v>3.8478371059928826</v>
      </c>
      <c r="L109">
        <f t="shared" si="133"/>
        <v>3.6151613619980258</v>
      </c>
      <c r="M109">
        <f t="shared" si="133"/>
        <v>3.7679706161991073</v>
      </c>
    </row>
    <row r="110" spans="1:13" x14ac:dyDescent="0.25">
      <c r="A110" t="s">
        <v>12</v>
      </c>
      <c r="D110">
        <f>SQRT((-2.02072594216369-D108)^2+(3.5-D109)^2)</f>
        <v>0.26042446468899222</v>
      </c>
      <c r="E110">
        <f t="shared" ref="E110:M110" si="134">SQRT((-2.02072594216369-E108)^2+(3.5-E109)^2)</f>
        <v>0.15997254811662343</v>
      </c>
      <c r="F110">
        <f t="shared" si="134"/>
        <v>0.12703077174170563</v>
      </c>
      <c r="G110">
        <f t="shared" si="134"/>
        <v>1.0442127040424319E-2</v>
      </c>
      <c r="H110">
        <f t="shared" si="134"/>
        <v>0.17195427691861731</v>
      </c>
      <c r="I110">
        <f t="shared" si="134"/>
        <v>0.4641651367895997</v>
      </c>
      <c r="J110">
        <f t="shared" si="134"/>
        <v>0.18992549444571505</v>
      </c>
      <c r="K110">
        <f t="shared" si="134"/>
        <v>0.41133469193759431</v>
      </c>
      <c r="L110">
        <f t="shared" si="134"/>
        <v>0.28450373756708075</v>
      </c>
      <c r="M110">
        <f t="shared" si="134"/>
        <v>0.42318792988645759</v>
      </c>
    </row>
    <row r="111" spans="1:13" x14ac:dyDescent="0.25">
      <c r="A111" t="s">
        <v>2</v>
      </c>
      <c r="D111">
        <f>SQRT(D108*D108+D109*D109)</f>
        <v>3.8136283142186236</v>
      </c>
      <c r="E111">
        <f t="shared" ref="E111" si="135">SQRT(E108*E108+E109*E109)</f>
        <v>4.101092488380071</v>
      </c>
      <c r="F111">
        <f t="shared" ref="F111" si="136">SQRT(F108*F108+F109*F109)</f>
        <v>3.9680002896504245</v>
      </c>
      <c r="G111">
        <f t="shared" ref="G111" si="137">SQRT(G108*G108+G109*G109)</f>
        <v>4.0395012884718655</v>
      </c>
      <c r="H111">
        <f t="shared" ref="H111" si="138">SQRT(H108*H108+H109*H109)</f>
        <v>4.1784168320477368</v>
      </c>
      <c r="I111">
        <f t="shared" ref="I111" si="139">SQRT(I108*I108+I109*I109)</f>
        <v>4.5054308352934003</v>
      </c>
      <c r="J111">
        <f t="shared" ref="J111" si="140">SQRT(J108*J108+J109*J109)</f>
        <v>3.8976131503422664</v>
      </c>
      <c r="K111">
        <f t="shared" ref="K111" si="141">SQRT(K108*K108+K109*K109)</f>
        <v>4.4524960548790338</v>
      </c>
      <c r="L111">
        <f t="shared" ref="L111" si="142">SQRT(L108*L108+L109*L109)</f>
        <v>4.0210700481555088</v>
      </c>
      <c r="M111">
        <f t="shared" ref="M111" si="143">SQRT(M108*M108+M109*M109)</f>
        <v>4.4398126418314163</v>
      </c>
    </row>
    <row r="112" spans="1:13" x14ac:dyDescent="0.25">
      <c r="A112" t="s">
        <v>3</v>
      </c>
      <c r="D112">
        <f>D111*360/(18.625*2*PI())</f>
        <v>11.73180172007077</v>
      </c>
      <c r="E112">
        <f t="shared" ref="E112" si="144">E111*360/(18.625*2*PI())</f>
        <v>12.616123005475579</v>
      </c>
      <c r="F112">
        <f t="shared" ref="F112" si="145">F111*360/(18.625*2*PI())</f>
        <v>12.206693675364162</v>
      </c>
      <c r="G112">
        <f t="shared" ref="G112" si="146">G111*360/(18.625*2*PI())</f>
        <v>12.426651015683003</v>
      </c>
      <c r="H112">
        <f t="shared" ref="H112" si="147">H111*360/(18.625*2*PI())</f>
        <v>12.853994605248809</v>
      </c>
      <c r="I112">
        <f t="shared" ref="I112" si="148">I111*360/(18.625*2*PI())</f>
        <v>13.859982375861099</v>
      </c>
      <c r="J112">
        <f t="shared" ref="J112" si="149">J111*360/(18.625*2*PI())</f>
        <v>11.990162882647017</v>
      </c>
      <c r="K112">
        <f t="shared" ref="K112" si="150">K111*360/(18.625*2*PI())</f>
        <v>13.697139986213047</v>
      </c>
      <c r="L112">
        <f t="shared" ref="L112" si="151">L111*360/(18.625*2*PI())</f>
        <v>12.369951295880663</v>
      </c>
      <c r="M112">
        <f t="shared" ref="M112" si="152">M111*360/(18.625*2*PI())</f>
        <v>13.658122212390248</v>
      </c>
    </row>
    <row r="113" spans="1:13" x14ac:dyDescent="0.25">
      <c r="A113" t="s">
        <v>10</v>
      </c>
      <c r="D113">
        <f>12.4326516014579-D112</f>
        <v>0.70084988138713022</v>
      </c>
      <c r="E113">
        <f t="shared" ref="E113" si="153">12.4326516014579-E112</f>
        <v>-0.18347140401767881</v>
      </c>
      <c r="F113">
        <f t="shared" ref="F113" si="154">12.4326516014579-F112</f>
        <v>0.22595792609373788</v>
      </c>
      <c r="G113">
        <f t="shared" ref="G113" si="155">12.4326516014579-G112</f>
        <v>6.0005857748972602E-3</v>
      </c>
      <c r="H113">
        <f t="shared" ref="H113" si="156">12.4326516014579-H112</f>
        <v>-0.42134300379090917</v>
      </c>
      <c r="I113">
        <f t="shared" ref="I113" si="157">12.4326516014579-I112</f>
        <v>-1.4273307744031989</v>
      </c>
      <c r="J113">
        <f t="shared" ref="J113" si="158">12.4326516014579-J112</f>
        <v>0.4424887188108837</v>
      </c>
      <c r="K113">
        <f t="shared" ref="K113" si="159">12.4326516014579-K112</f>
        <v>-1.2644883847551469</v>
      </c>
      <c r="L113">
        <f t="shared" ref="L113" si="160">12.4326516014579-L112</f>
        <v>6.2700305577237714E-2</v>
      </c>
      <c r="M113">
        <f t="shared" ref="M113" si="161">12.4326516014579-M112</f>
        <v>-1.2254706109323479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FDD3-690B-4C0F-8C8A-43E30CC547EE}">
  <dimension ref="A1:L24"/>
  <sheetViews>
    <sheetView tabSelected="1" workbookViewId="0">
      <selection activeCell="I11" sqref="I11"/>
    </sheetView>
  </sheetViews>
  <sheetFormatPr defaultRowHeight="15" x14ac:dyDescent="0.25"/>
  <cols>
    <col min="2" max="2" width="10.5703125" bestFit="1" customWidth="1"/>
    <col min="3" max="8" width="11.5703125" bestFit="1" customWidth="1"/>
  </cols>
  <sheetData>
    <row r="1" spans="1:11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K1" t="s">
        <v>8</v>
      </c>
    </row>
    <row r="2" spans="1:11" x14ac:dyDescent="0.25">
      <c r="A2" s="2" t="s">
        <v>13</v>
      </c>
      <c r="B2" s="2"/>
      <c r="C2" s="2"/>
      <c r="D2" s="2"/>
      <c r="E2" s="2"/>
      <c r="F2" s="2"/>
      <c r="G2" s="2"/>
      <c r="H2" s="2"/>
    </row>
    <row r="3" spans="1:11" x14ac:dyDescent="0.25">
      <c r="A3" s="1" t="s">
        <v>11</v>
      </c>
      <c r="B3" s="1">
        <v>0</v>
      </c>
      <c r="C3" s="1">
        <v>12.4326516014579</v>
      </c>
      <c r="D3" s="1">
        <v>12.432651601457861</v>
      </c>
      <c r="E3" s="1">
        <v>12.432651601457861</v>
      </c>
      <c r="F3" s="1">
        <v>12.432651601457861</v>
      </c>
      <c r="G3" s="1">
        <v>12.432651601457861</v>
      </c>
      <c r="H3" s="1">
        <v>12.432651601457861</v>
      </c>
    </row>
    <row r="4" spans="1:11" x14ac:dyDescent="0.25">
      <c r="A4" s="1" t="s">
        <v>8</v>
      </c>
      <c r="B4" s="1">
        <f>AVERAGE(Sheet1!D16:M16)</f>
        <v>2.4756245189678856E-2</v>
      </c>
      <c r="C4" s="1">
        <f>AVERAGE(Sheet1!E32:N32)</f>
        <v>12.091918868210287</v>
      </c>
      <c r="D4" s="1">
        <f>AVERAGE(Sheet1!F48:O48)</f>
        <v>12.634390518531871</v>
      </c>
      <c r="E4" s="1">
        <f>AVERAGE(Sheet1!G64:P64)</f>
        <v>12.427809223413504</v>
      </c>
      <c r="F4" s="1">
        <f>AVERAGE(Sheet1!H80:Q80)</f>
        <v>12.674338087858755</v>
      </c>
      <c r="G4" s="1">
        <f>AVERAGE(Sheet1!I96:R96)</f>
        <v>12.762838192099981</v>
      </c>
      <c r="H4" s="1">
        <f>AVERAGE(Sheet1!J112:S112)</f>
        <v>12.928844094282743</v>
      </c>
    </row>
    <row r="5" spans="1:11" x14ac:dyDescent="0.25">
      <c r="A5" t="s">
        <v>16</v>
      </c>
      <c r="B5" s="1" cm="1">
        <f t="array" ref="B5">SQRT(SUMSQ(Sheet1!D16:M16-0)/COUNTA(Sheet1!D16:M16))</f>
        <v>2.6835673736094159E-2</v>
      </c>
      <c r="C5" s="1" cm="1">
        <f t="array" ref="C5">SQRT(SUMSQ(Sheet1!D32:M32-12.43)/COUNTA(Sheet1!D32:M32))</f>
        <v>0.59197137075148543</v>
      </c>
      <c r="D5" s="1" cm="1">
        <f t="array" ref="D5">SQRT(SUMSQ(Sheet1!D48:M48-12.43)/COUNTA(Sheet1!D48:M48))</f>
        <v>0.66859041120918072</v>
      </c>
      <c r="E5" s="1" cm="1">
        <f t="array" ref="E5">SQRT(SUMSQ(Sheet1!D64:M64-12.43)/COUNTA(Sheet1!D64:M64))</f>
        <v>0.62442377793374648</v>
      </c>
      <c r="F5" s="1" cm="1">
        <f t="array" ref="F5">SQRT(SUMSQ(Sheet1!D80:M80-12.43)/COUNTA(Sheet1!D80:M80))</f>
        <v>0.65082326073614849</v>
      </c>
      <c r="G5" s="1" cm="1">
        <f t="array" ref="G5">SQRT(SUMSQ(Sheet1!D96:M96-12.43)/COUNTA(Sheet1!D96:M96))</f>
        <v>0.88947504682309486</v>
      </c>
      <c r="H5" s="1" cm="1">
        <f t="array" ref="H5">SQRT(SUMSQ(Sheet1!D112:M112-12.43)/COUNTA(Sheet1!D112:M112))</f>
        <v>0.78151206081731595</v>
      </c>
      <c r="K5" s="1">
        <f>AVERAGE(B5:H5)</f>
        <v>0.604804514572438</v>
      </c>
    </row>
    <row r="6" spans="1:11" x14ac:dyDescent="0.25">
      <c r="A6" s="1" t="s">
        <v>9</v>
      </c>
      <c r="B6" s="1">
        <f>_xlfn.STDEV.P(Sheet1!D16:M16)</f>
        <v>1.0357688399377358E-2</v>
      </c>
      <c r="C6" s="1">
        <f>_xlfn.STDEV.P(Sheet1!E32:N32)</f>
        <v>0.50844007674531766</v>
      </c>
      <c r="D6" s="1">
        <f>_xlfn.STDEV.P(Sheet1!F48:O48)</f>
        <v>0.6342036916832352</v>
      </c>
      <c r="E6" s="1">
        <f>_xlfn.STDEV.P(Sheet1!G64:P64)</f>
        <v>0.70796443945572674</v>
      </c>
      <c r="F6" s="1">
        <f>_xlfn.STDEV.P(Sheet1!H80:Q80)</f>
        <v>0.70182948504626741</v>
      </c>
      <c r="G6" s="1">
        <f>_xlfn.STDEV.P(Sheet1!I96:R96)</f>
        <v>0.7482003316204483</v>
      </c>
      <c r="H6" s="1">
        <f>_xlfn.STDEV.P(Sheet1!J112:S112)</f>
        <v>0.76085621642512558</v>
      </c>
      <c r="K6" s="1">
        <f>AVERAGE(B6:H6)</f>
        <v>0.58169313276792833</v>
      </c>
    </row>
    <row r="7" spans="1:11" x14ac:dyDescent="0.25">
      <c r="A7" s="1" t="s">
        <v>10</v>
      </c>
      <c r="B7" s="1">
        <f>B4-B3</f>
        <v>2.4756245189678856E-2</v>
      </c>
      <c r="C7" s="1">
        <f t="shared" ref="C7:H7" si="0">C4-C3</f>
        <v>-0.34073273324761288</v>
      </c>
      <c r="D7" s="1">
        <f t="shared" si="0"/>
        <v>0.20173891707401026</v>
      </c>
      <c r="E7" s="1">
        <f t="shared" si="0"/>
        <v>-4.842378044356721E-3</v>
      </c>
      <c r="F7" s="1">
        <f t="shared" si="0"/>
        <v>0.2416864864008943</v>
      </c>
      <c r="G7" s="1">
        <f t="shared" si="0"/>
        <v>0.33018659064211953</v>
      </c>
      <c r="H7" s="1">
        <f t="shared" si="0"/>
        <v>0.49619249282488198</v>
      </c>
      <c r="K7" s="1">
        <f>SQRT(SUMSQ((B7:H7)))</f>
        <v>0.75569586392545918</v>
      </c>
    </row>
    <row r="8" spans="1:11" x14ac:dyDescent="0.25">
      <c r="A8" s="1"/>
      <c r="B8" s="1">
        <f>SQRT(SUMSQ(Sheet1!D19:M19)/COUNTA(Sheet1!D19:M19))</f>
        <v>6.2048368229954285</v>
      </c>
      <c r="C8" s="1">
        <f>SQRT(SUMSQ(Sheet1!E35:N35)/COUNTA(Sheet1!E35:N35))</f>
        <v>6.5319726474218083</v>
      </c>
      <c r="D8" s="1">
        <f>SQRT(SUMSQ(Sheet1!F51:O51)/COUNTA(Sheet1!F51:O51))</f>
        <v>6.8920243760451108</v>
      </c>
      <c r="E8" s="1">
        <f>SQRT(SUMSQ(Sheet1!G67:P67)/COUNTA(Sheet1!G67:P67))</f>
        <v>7.2801098892805181</v>
      </c>
      <c r="F8" s="1">
        <f>SQRT(SUMSQ(Sheet1!H83:Q83)/COUNTA(Sheet1!H83:Q83))</f>
        <v>7.6919871728095508</v>
      </c>
      <c r="G8" s="1">
        <f>SQRT(SUMSQ(Sheet1!I99:R99)/COUNTA(Sheet1!I99:R99))</f>
        <v>8.1240384046359608</v>
      </c>
      <c r="H8" s="1">
        <f>SQRT(SUMSQ(Sheet1!J112:S112)/COUNTA(Sheet1!J112:S112))</f>
        <v>12.951212753883032</v>
      </c>
      <c r="K8" s="1"/>
    </row>
    <row r="9" spans="1:11" x14ac:dyDescent="0.25">
      <c r="A9" s="3" t="s">
        <v>14</v>
      </c>
      <c r="B9" s="3"/>
      <c r="C9" s="3"/>
      <c r="D9" s="3"/>
      <c r="E9" s="3"/>
      <c r="F9" s="3"/>
      <c r="G9" s="3"/>
      <c r="H9" s="3"/>
      <c r="K9" s="1"/>
    </row>
    <row r="10" spans="1:11" x14ac:dyDescent="0.25">
      <c r="A10" s="1" t="s">
        <v>11</v>
      </c>
      <c r="B10" s="1"/>
      <c r="C10" s="1"/>
      <c r="D10" s="1"/>
      <c r="E10" s="1"/>
      <c r="F10" s="1"/>
      <c r="G10" s="1"/>
      <c r="H10" s="1"/>
      <c r="K10" s="1"/>
    </row>
    <row r="11" spans="1:11" x14ac:dyDescent="0.25">
      <c r="A11" s="1" t="s">
        <v>16</v>
      </c>
      <c r="B11" s="1">
        <f>SQRT(SUMSQ(Sheet1!$D14:$M14)/COUNTA(Sheet1!$D14:$M14))</f>
        <v>8.7234073361482263E-3</v>
      </c>
      <c r="C11" s="1">
        <f>SQRT(SUMSQ(Sheet1!$D30:$M30)/COUNTA(Sheet1!$D30:$M30))</f>
        <v>0.23084102653763805</v>
      </c>
      <c r="D11" s="1">
        <f>SQRT(SUMSQ(Sheet1!$D46:$M46)/COUNTA(Sheet1!$D46:$M46))</f>
        <v>0.25073910079105388</v>
      </c>
      <c r="E11" s="1">
        <f>SQRT(SUMSQ(Sheet1!$D62:$M62)/COUNTA(Sheet1!$D62:$M62))</f>
        <v>0.28276671273607756</v>
      </c>
      <c r="F11" s="1">
        <f>SQRT(SUMSQ(Sheet1!$D78:$M78)/COUNTA(Sheet1!$D78:$M78))</f>
        <v>0.24238176608448372</v>
      </c>
      <c r="G11" s="1">
        <f>SQRT(SUMSQ(Sheet1!$D94:$M94)/COUNTA(Sheet1!$D94:$M94))</f>
        <v>0.30566310166321109</v>
      </c>
      <c r="H11" s="1">
        <f>SQRT(SUMSQ(Sheet1!$D110:$M110)/COUNTA(Sheet1!$D110:$M110))</f>
        <v>0.28635185409395836</v>
      </c>
      <c r="K11" s="1">
        <f>AVERAGE(B11:H11)</f>
        <v>0.22963813846322445</v>
      </c>
    </row>
    <row r="12" spans="1:11" x14ac:dyDescent="0.25">
      <c r="A12" s="1" t="s">
        <v>9</v>
      </c>
      <c r="B12" s="1">
        <f>_xlfn.STDEV.P(Sheet1!$D14:$M14)</f>
        <v>3.3669486317810782E-3</v>
      </c>
      <c r="C12" s="1">
        <f>_xlfn.STDEV.P(Sheet1!$D30:$M30)</f>
        <v>9.1662212643782853E-2</v>
      </c>
      <c r="D12" s="1">
        <f>_xlfn.STDEV.P(Sheet1!$D46:$M46)</f>
        <v>9.956391150378581E-2</v>
      </c>
      <c r="E12" s="1">
        <f>_xlfn.STDEV.P(Sheet1!$D62:$M62)</f>
        <v>8.2665232879761671E-2</v>
      </c>
      <c r="F12" s="1">
        <f>_xlfn.STDEV.P(Sheet1!$D78:$M78)</f>
        <v>9.7198793993770766E-2</v>
      </c>
      <c r="G12" s="1">
        <f>_xlfn.STDEV.P(Sheet1!$D94:$M94)</f>
        <v>0.13846564822718885</v>
      </c>
      <c r="H12" s="1">
        <f>_xlfn.STDEV.P(Sheet1!$D110:$M110)</f>
        <v>0.13910513607002511</v>
      </c>
      <c r="K12" s="1">
        <f>AVERAGE(B12:H12)</f>
        <v>9.3146840564299449E-2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K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K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K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K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K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K24" s="1"/>
    </row>
  </sheetData>
  <mergeCells count="2">
    <mergeCell ref="A2:H2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Jenkinson</dc:creator>
  <cp:lastModifiedBy>George Jenkinson</cp:lastModifiedBy>
  <dcterms:created xsi:type="dcterms:W3CDTF">2024-07-22T15:47:51Z</dcterms:created>
  <dcterms:modified xsi:type="dcterms:W3CDTF">2024-11-06T16:21:48Z</dcterms:modified>
</cp:coreProperties>
</file>