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87" documentId="8_{667FEF55-28B5-4186-A707-2ED81AFD4575}" xr6:coauthVersionLast="47" xr6:coauthVersionMax="47" xr10:uidLastSave="{189F08F9-88E9-46FD-B91E-A0BA58BC4F1A}"/>
  <bookViews>
    <workbookView xWindow="-93" yWindow="360" windowWidth="25786" windowHeight="14133" xr2:uid="{00000000-000D-0000-FFFF-FFFF00000000}"/>
  </bookViews>
  <sheets>
    <sheet name="Sheet1" sheetId="12" r:id="rId1"/>
    <sheet name="ProjectSchedule" sheetId="11" r:id="rId2"/>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7" i="11"/>
  <c r="E18" i="11" s="1"/>
  <c r="E20" i="11" s="1"/>
  <c r="F20" i="11" s="1"/>
  <c r="F14" i="11"/>
  <c r="H14" i="11" s="1"/>
  <c r="H7" i="11"/>
  <c r="F18" i="11" l="1"/>
  <c r="E21" i="11"/>
  <c r="F21" i="11" s="1"/>
  <c r="E22" i="11" s="1"/>
  <c r="F22" i="11" s="1"/>
  <c r="E23" i="11" s="1"/>
  <c r="F23" i="11" s="1"/>
  <c r="E24" i="11" s="1"/>
  <c r="F24" i="11" s="1"/>
  <c r="E25" i="11" s="1"/>
  <c r="E9" i="11"/>
  <c r="F9" i="11" s="1"/>
  <c r="F25" i="11" l="1"/>
  <c r="E26" i="11" s="1"/>
  <c r="F26" i="11" s="1"/>
  <c r="E27" i="11" s="1"/>
  <c r="F27" i="11" s="1"/>
  <c r="E28" i="11" s="1"/>
  <c r="E10" i="11"/>
  <c r="F10" i="11" s="1"/>
  <c r="H21" i="11"/>
  <c r="I5" i="11"/>
  <c r="H19" i="11"/>
  <c r="H8" i="11"/>
  <c r="F28" i="11" l="1"/>
  <c r="E29" i="11" s="1"/>
  <c r="H28" i="11"/>
  <c r="E11" i="11"/>
  <c r="H20" i="11"/>
  <c r="H9" i="11"/>
  <c r="I6" i="11"/>
  <c r="F29" i="11" l="1"/>
  <c r="H29" i="11" s="1"/>
  <c r="F11" i="11"/>
  <c r="E12" i="11" s="1"/>
  <c r="F12" i="11" s="1"/>
  <c r="E13" i="11" s="1"/>
  <c r="H10" i="11"/>
  <c r="H23" i="11"/>
  <c r="H17" i="11"/>
  <c r="J5" i="11"/>
  <c r="K5" i="11" s="1"/>
  <c r="L5" i="11" s="1"/>
  <c r="M5" i="11" s="1"/>
  <c r="N5" i="11" s="1"/>
  <c r="O5" i="11" s="1"/>
  <c r="P5" i="11" s="1"/>
  <c r="I4" i="11"/>
  <c r="E30" i="11" l="1"/>
  <c r="F30" i="11" s="1"/>
  <c r="E31" i="11" s="1"/>
  <c r="F31" i="11" s="1"/>
  <c r="E32" i="11" s="1"/>
  <c r="F32" i="11" s="1"/>
  <c r="E33" i="11" s="1"/>
  <c r="F33" i="11" s="1"/>
  <c r="E34" i="11" s="1"/>
  <c r="F34" i="11" s="1"/>
  <c r="E35" i="11" s="1"/>
  <c r="H32" i="11"/>
  <c r="E16" i="11"/>
  <c r="H16" i="11" s="1"/>
  <c r="F13" i="11"/>
  <c r="E15" i="11" s="1"/>
  <c r="H11" i="11"/>
  <c r="H12" i="11"/>
  <c r="P4" i="11"/>
  <c r="Q5" i="11"/>
  <c r="R5" i="11" s="1"/>
  <c r="S5" i="11" s="1"/>
  <c r="T5" i="11" s="1"/>
  <c r="U5" i="11" s="1"/>
  <c r="V5" i="11" s="1"/>
  <c r="W5" i="11" s="1"/>
  <c r="J6" i="11"/>
  <c r="F35" i="11" l="1"/>
  <c r="E36" i="11" s="1"/>
  <c r="F36" i="11" s="1"/>
  <c r="E37" i="11" s="1"/>
  <c r="F37" i="11" s="1"/>
  <c r="H35" i="11"/>
  <c r="F15" i="11"/>
  <c r="H15" i="11" s="1"/>
  <c r="H13" i="11"/>
  <c r="W4" i="11"/>
  <c r="X5" i="11"/>
  <c r="Y5" i="11" s="1"/>
  <c r="Z5" i="11" s="1"/>
  <c r="AA5" i="11" s="1"/>
  <c r="AB5" i="11" s="1"/>
  <c r="AC5" i="11" s="1"/>
  <c r="AD5" i="11" s="1"/>
  <c r="K6" i="11"/>
  <c r="E39" i="11" l="1"/>
  <c r="F39" i="11" s="1"/>
  <c r="E40" i="11" s="1"/>
  <c r="F40" i="11" s="1"/>
  <c r="E41" i="11" s="1"/>
  <c r="E38" i="11"/>
  <c r="F38" i="11" s="1"/>
  <c r="AE5" i="11"/>
  <c r="AF5" i="11" s="1"/>
  <c r="AG5" i="11" s="1"/>
  <c r="AH5" i="11" s="1"/>
  <c r="AI5" i="11" s="1"/>
  <c r="AJ5" i="11" s="1"/>
  <c r="AD4" i="11"/>
  <c r="L6" i="11"/>
  <c r="F41" i="11" l="1"/>
  <c r="H41"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Q6" i="11" l="1"/>
  <c r="BR5" i="11"/>
  <c r="AK6" i="11"/>
  <c r="BR6" i="11" l="1"/>
  <c r="BS5" i="11"/>
  <c r="AL6" i="11"/>
  <c r="BS6" i="11" l="1"/>
  <c r="AM6" i="11"/>
  <c r="AN6" i="11" l="1"/>
  <c r="AO6" i="11" l="1"/>
  <c r="AP6" i="11" l="1"/>
  <c r="AQ6" i="11" l="1"/>
  <c r="AR6" i="11" l="1"/>
</calcChain>
</file>

<file path=xl/sharedStrings.xml><?xml version="1.0" encoding="utf-8"?>
<sst xmlns="http://schemas.openxmlformats.org/spreadsheetml/2006/main" count="93" uniqueCount="81">
  <si>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</si>
  <si>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</si>
  <si>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</si>
  <si>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</si>
  <si>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</si>
  <si>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</si>
  <si>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</si>
  <si>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</si>
  <si>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</si>
  <si>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</si>
  <si>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</si>
  <si>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TASK</t>
  </si>
  <si>
    <t>Project Start:</t>
  </si>
  <si>
    <t>Display Week:</t>
  </si>
  <si>
    <t>ASSIGNED
TO</t>
  </si>
  <si>
    <t>PROGRESS</t>
  </si>
  <si>
    <t>START</t>
  </si>
  <si>
    <t>END</t>
  </si>
  <si>
    <t>DAYS</t>
  </si>
  <si>
    <t>Literature Study</t>
  </si>
  <si>
    <t>Clarifying Research question</t>
  </si>
  <si>
    <t>Review papers to find solutions to pose estimation</t>
  </si>
  <si>
    <t>Review papers for VIO</t>
  </si>
  <si>
    <t>Review papers for object tracking control</t>
  </si>
  <si>
    <t>Review papers on bio-inspired control algorithms</t>
  </si>
  <si>
    <t>Create LaTex layout for LS/thesis</t>
  </si>
  <si>
    <t>Create Gantt-chart planning</t>
  </si>
  <si>
    <t>Write Literature study</t>
  </si>
  <si>
    <t>Review Literature study draft</t>
  </si>
  <si>
    <t>Finalize Hand-in version literature study</t>
  </si>
  <si>
    <t>Thesis</t>
  </si>
  <si>
    <t>Get dronee running - as it is</t>
  </si>
  <si>
    <t>Understand dronee github</t>
  </si>
  <si>
    <t>Write VIO 1 online</t>
  </si>
  <si>
    <t>Write VIO 2 online</t>
  </si>
  <si>
    <t>Get VIO 1 on drone + test</t>
  </si>
  <si>
    <t>Create outdoor test setup</t>
  </si>
  <si>
    <t>Create Test plan indoor</t>
  </si>
  <si>
    <t>Create Test plan outdoor + design</t>
  </si>
  <si>
    <t>Setup Thesis LaTex and write about Drone software/setup (little documentation)</t>
  </si>
  <si>
    <t>Literature Study &amp; Thesis Planning</t>
  </si>
  <si>
    <t>Georg Strunck</t>
  </si>
  <si>
    <t>Write thesis about VIO1</t>
  </si>
  <si>
    <t>Write thesis about VIO2</t>
  </si>
  <si>
    <t>Get VIO2 on drone + test</t>
  </si>
  <si>
    <t>Write VIO final online</t>
  </si>
  <si>
    <t>Write thesis about VIO final</t>
  </si>
  <si>
    <t>Get VIO final on drone + test</t>
  </si>
  <si>
    <t>Perform more tests if necessary</t>
  </si>
  <si>
    <t>Write control online</t>
  </si>
  <si>
    <t>Write thesis about control</t>
  </si>
  <si>
    <t>Getcontrol on drone + test</t>
  </si>
  <si>
    <t>Write up thesis</t>
  </si>
  <si>
    <t>Draft review</t>
  </si>
  <si>
    <t xml:space="preserve">Finalization Thesis + handin </t>
  </si>
  <si>
    <t>December</t>
  </si>
  <si>
    <t>1 - 2</t>
  </si>
  <si>
    <t>3 - 4</t>
  </si>
  <si>
    <t>January</t>
  </si>
  <si>
    <t>February</t>
  </si>
  <si>
    <t>March</t>
  </si>
  <si>
    <t>April</t>
  </si>
  <si>
    <t>May</t>
  </si>
  <si>
    <t>June</t>
  </si>
  <si>
    <t>Week</t>
  </si>
  <si>
    <t>Month</t>
  </si>
  <si>
    <t>Task</t>
  </si>
  <si>
    <t>Configuration (new flash, setup ROS2, MAVROS communication)</t>
  </si>
  <si>
    <t>Implement VIO (open source) + Christmas</t>
  </si>
  <si>
    <t>Controller code (either PID or MINCO)</t>
  </si>
  <si>
    <t>Decision improve VIO or continue branch</t>
  </si>
  <si>
    <t>||</t>
  </si>
  <si>
    <t>Recreate Seamus branch Detection</t>
  </si>
  <si>
    <t>Test Seamus outdoors</t>
  </si>
  <si>
    <t>1 Week Ski vacation</t>
  </si>
  <si>
    <t>Add gripper, initial flight tests</t>
  </si>
  <si>
    <t>Test Control + VIO (accuracy)              (Optitrack setup)</t>
  </si>
  <si>
    <t>Create better perch/branch detection                      Add Sensors, change sensor direction</t>
  </si>
  <si>
    <t>Green Light</t>
  </si>
  <si>
    <t>Final flight testing &amp; Analysis &amp; Writing</t>
  </si>
  <si>
    <t>Defence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</si>
</sst>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
      <sz val="8"/>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FF0000"/>
      </left>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1" applyNumberFormat="0" applyAlignment="0" applyProtection="0"/>
    <xf numFmtId="0" fontId="21" fillId="13" borderId="12" applyNumberFormat="0" applyAlignment="0" applyProtection="0"/>
    <xf numFmtId="0" fontId="22" fillId="13" borderId="11" applyNumberFormat="0" applyAlignment="0" applyProtection="0"/>
    <xf numFmtId="0" fontId="23" fillId="0" borderId="13" applyNumberFormat="0" applyFill="0" applyAlignment="0" applyProtection="0"/>
    <xf numFmtId="0" fontId="24" fillId="14" borderId="14" applyNumberFormat="0" applyAlignment="0" applyProtection="0"/>
    <xf numFmtId="0" fontId="25" fillId="0" borderId="0" applyNumberFormat="0" applyFill="0" applyBorder="0" applyAlignment="0" applyProtection="0"/>
    <xf numFmtId="0" fontId="7" fillId="15"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2"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9" fontId="4"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7" fillId="5" borderId="2" xfId="11"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6" borderId="2" xfId="11" applyFill="1">
      <alignment horizontal="center" vertical="center"/>
    </xf>
    <xf numFmtId="0" fontId="7" fillId="2" borderId="2" xfId="12" applyFill="1">
      <alignment horizontal="left" vertical="center" indent="2"/>
    </xf>
    <xf numFmtId="0" fontId="7" fillId="6"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2" borderId="2" xfId="10" applyFill="1">
      <alignment horizontal="center" vertical="center"/>
    </xf>
    <xf numFmtId="167" fontId="0" fillId="3" borderId="2" xfId="0" applyNumberFormat="1" applyFill="1" applyBorder="1" applyAlignment="1">
      <alignment horizontal="center" vertical="center"/>
    </xf>
    <xf numFmtId="167" fontId="4" fillId="3" borderId="2" xfId="0" applyNumberFormat="1" applyFont="1" applyFill="1" applyBorder="1" applyAlignment="1">
      <alignment horizontal="center" vertical="center"/>
    </xf>
    <xf numFmtId="167" fontId="7" fillId="6" borderId="2" xfId="10" applyFill="1">
      <alignment horizontal="center" vertical="center"/>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0" fontId="27" fillId="0" borderId="0" xfId="7" applyFont="1" applyAlignment="1">
      <alignment vertical="top" wrapText="1"/>
    </xf>
    <xf numFmtId="0" fontId="4" fillId="6" borderId="2" xfId="12" applyFont="1" applyFill="1">
      <alignment horizontal="left" vertical="center" indent="2"/>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6" fontId="7" fillId="0" borderId="3" xfId="9">
      <alignment horizontal="center" vertical="center"/>
    </xf>
    <xf numFmtId="0" fontId="0" fillId="0" borderId="0" xfId="0" applyAlignment="1">
      <alignment horizontal="center"/>
    </xf>
    <xf numFmtId="49" fontId="0" fillId="0" borderId="0" xfId="0" applyNumberFormat="1"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0" fontId="0" fillId="40" borderId="0" xfId="0" applyFill="1"/>
    <xf numFmtId="0" fontId="0" fillId="0" borderId="0" xfId="0" applyBorder="1"/>
    <xf numFmtId="0" fontId="0" fillId="0" borderId="17" xfId="0" applyBorder="1"/>
    <xf numFmtId="0" fontId="25" fillId="40" borderId="0" xfId="0" applyFont="1" applyFill="1" applyAlignment="1">
      <alignment horizontal="center" vertical="center"/>
    </xf>
    <xf numFmtId="0" fontId="0" fillId="41" borderId="0" xfId="0" applyFill="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795B5-948D-4869-A01F-1B211E949067}">
  <dimension ref="C4:L22"/>
  <sheetViews>
    <sheetView tabSelected="1" workbookViewId="0">
      <selection activeCell="P17" sqref="P17"/>
    </sheetView>
  </sheetViews>
  <sheetFormatPr defaultRowHeight="14.35" x14ac:dyDescent="0.5"/>
  <cols>
    <col min="2" max="3" width="8.9375" customWidth="1"/>
    <col min="4" max="4" width="36.234375" customWidth="1"/>
  </cols>
  <sheetData>
    <row r="4" spans="4:12" x14ac:dyDescent="0.5">
      <c r="D4" s="53" t="s">
        <v>65</v>
      </c>
      <c r="E4" s="51" t="s">
        <v>55</v>
      </c>
      <c r="F4" s="51"/>
      <c r="G4" s="51" t="s">
        <v>58</v>
      </c>
      <c r="H4" s="51"/>
      <c r="I4" s="51" t="s">
        <v>59</v>
      </c>
      <c r="J4" s="51"/>
    </row>
    <row r="5" spans="4:12" x14ac:dyDescent="0.5">
      <c r="D5" s="53" t="s">
        <v>64</v>
      </c>
      <c r="E5" s="52" t="s">
        <v>56</v>
      </c>
      <c r="F5" s="52" t="s">
        <v>57</v>
      </c>
      <c r="G5" s="52" t="s">
        <v>56</v>
      </c>
      <c r="H5" s="52" t="s">
        <v>57</v>
      </c>
      <c r="I5" s="52" t="s">
        <v>56</v>
      </c>
      <c r="J5" s="52" t="s">
        <v>57</v>
      </c>
    </row>
    <row r="6" spans="4:12" x14ac:dyDescent="0.5">
      <c r="D6" t="s">
        <v>66</v>
      </c>
    </row>
    <row r="7" spans="4:12" ht="28.7" x14ac:dyDescent="0.5">
      <c r="D7" s="55" t="s">
        <v>67</v>
      </c>
      <c r="E7" s="59" t="s">
        <v>71</v>
      </c>
      <c r="F7" s="56"/>
    </row>
    <row r="8" spans="4:12" x14ac:dyDescent="0.5">
      <c r="D8" s="55" t="s">
        <v>68</v>
      </c>
      <c r="F8" s="56"/>
      <c r="G8" s="56"/>
    </row>
    <row r="9" spans="4:12" x14ac:dyDescent="0.5">
      <c r="D9" s="55" t="s">
        <v>69</v>
      </c>
      <c r="G9" s="56"/>
      <c r="H9" s="56"/>
    </row>
    <row r="10" spans="4:12" ht="28.7" x14ac:dyDescent="0.5">
      <c r="D10" s="55" t="s">
        <v>76</v>
      </c>
      <c r="I10" s="56"/>
    </row>
    <row r="11" spans="4:12" x14ac:dyDescent="0.5">
      <c r="D11" s="55" t="s">
        <v>70</v>
      </c>
      <c r="I11" s="57"/>
      <c r="J11" s="58"/>
    </row>
    <row r="12" spans="4:12" x14ac:dyDescent="0.5">
      <c r="D12" s="55" t="s">
        <v>74</v>
      </c>
      <c r="I12" s="60"/>
    </row>
    <row r="13" spans="4:12" x14ac:dyDescent="0.5">
      <c r="D13" s="55" t="s">
        <v>72</v>
      </c>
      <c r="J13" s="56"/>
    </row>
    <row r="15" spans="4:12" x14ac:dyDescent="0.5">
      <c r="D15" s="55"/>
      <c r="E15" s="51" t="s">
        <v>60</v>
      </c>
      <c r="F15" s="51"/>
      <c r="G15" s="51" t="s">
        <v>61</v>
      </c>
      <c r="H15" s="51"/>
      <c r="I15" s="51" t="s">
        <v>62</v>
      </c>
      <c r="J15" s="51"/>
      <c r="K15" s="51" t="s">
        <v>63</v>
      </c>
      <c r="L15" s="51"/>
    </row>
    <row r="16" spans="4:12" x14ac:dyDescent="0.5">
      <c r="D16" s="55"/>
      <c r="E16" s="52" t="s">
        <v>56</v>
      </c>
      <c r="F16" s="52" t="s">
        <v>57</v>
      </c>
      <c r="G16" s="52" t="s">
        <v>56</v>
      </c>
      <c r="H16" s="52" t="s">
        <v>57</v>
      </c>
      <c r="I16" s="52" t="s">
        <v>56</v>
      </c>
      <c r="J16" s="52" t="s">
        <v>57</v>
      </c>
      <c r="K16" s="52" t="s">
        <v>56</v>
      </c>
      <c r="L16" s="52" t="s">
        <v>57</v>
      </c>
    </row>
    <row r="17" spans="4:11" x14ac:dyDescent="0.5">
      <c r="D17" s="55" t="s">
        <v>73</v>
      </c>
      <c r="E17" s="56"/>
    </row>
    <row r="18" spans="4:11" ht="28.7" x14ac:dyDescent="0.5">
      <c r="D18" s="55" t="s">
        <v>77</v>
      </c>
      <c r="E18" s="56"/>
      <c r="F18" s="56"/>
      <c r="G18" s="56"/>
      <c r="H18" s="56"/>
    </row>
    <row r="19" spans="4:11" x14ac:dyDescent="0.5">
      <c r="D19" s="55" t="s">
        <v>75</v>
      </c>
      <c r="H19" s="56"/>
      <c r="I19" s="56"/>
    </row>
    <row r="20" spans="4:11" x14ac:dyDescent="0.5">
      <c r="D20" s="55" t="s">
        <v>78</v>
      </c>
      <c r="J20" s="58"/>
    </row>
    <row r="21" spans="4:11" x14ac:dyDescent="0.5">
      <c r="D21" s="55" t="s">
        <v>79</v>
      </c>
      <c r="I21" s="56"/>
      <c r="J21" s="56"/>
    </row>
    <row r="22" spans="4:11" x14ac:dyDescent="0.5">
      <c r="D22" s="54" t="s">
        <v>80</v>
      </c>
      <c r="K22" s="58"/>
    </row>
  </sheetData>
  <mergeCells count="7">
    <mergeCell ref="K15:L15"/>
    <mergeCell ref="E4:F4"/>
    <mergeCell ref="G4:H4"/>
    <mergeCell ref="I4:J4"/>
    <mergeCell ref="E15:F15"/>
    <mergeCell ref="G15:H15"/>
    <mergeCell ref="I15:J15"/>
  </mergeCells>
  <phoneticPr fontId="2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1"/>
  <sheetViews>
    <sheetView showGridLines="0" showRuler="0" zoomScale="80" zoomScaleNormal="80" zoomScalePageLayoutView="70" workbookViewId="0">
      <pane ySplit="6" topLeftCell="A8" activePane="bottomLeft" state="frozen"/>
      <selection pane="bottomLeft" activeCell="K10" sqref="K10:O10"/>
    </sheetView>
  </sheetViews>
  <sheetFormatPr defaultRowHeight="30" customHeight="1" x14ac:dyDescent="0.5"/>
  <cols>
    <col min="1" max="1" width="2.703125" style="20" customWidth="1"/>
    <col min="2" max="2" width="19.8203125" customWidth="1"/>
    <col min="3" max="3" width="30.703125" customWidth="1"/>
    <col min="4" max="4" width="10.703125" customWidth="1"/>
    <col min="5" max="5" width="10.41015625" style="5" customWidth="1"/>
    <col min="6" max="6" width="10.41015625" customWidth="1"/>
    <col min="7" max="7" width="2.703125" customWidth="1"/>
    <col min="8" max="8" width="6.17578125" hidden="1" customWidth="1"/>
    <col min="9" max="64" width="2.5859375" customWidth="1"/>
    <col min="65" max="71" width="2.17578125" bestFit="1" customWidth="1"/>
    <col min="72" max="98" width="8.8203125" customWidth="1"/>
  </cols>
  <sheetData>
    <row r="1" spans="1:71" ht="30" customHeight="1" x14ac:dyDescent="0.95">
      <c r="A1" s="21" t="s">
        <v>0</v>
      </c>
      <c r="B1" s="23" t="s">
        <v>40</v>
      </c>
      <c r="C1" s="1"/>
      <c r="D1" s="2"/>
      <c r="E1" s="4"/>
      <c r="F1" s="19"/>
      <c r="H1" s="2"/>
      <c r="I1" s="32"/>
    </row>
    <row r="2" spans="1:71" ht="30" customHeight="1" x14ac:dyDescent="0.6">
      <c r="A2" s="20" t="s">
        <v>1</v>
      </c>
      <c r="B2" s="24"/>
      <c r="I2" s="33"/>
    </row>
    <row r="3" spans="1:71" ht="30" customHeight="1" x14ac:dyDescent="0.5">
      <c r="A3" s="20" t="s">
        <v>2</v>
      </c>
      <c r="B3" s="43" t="s">
        <v>41</v>
      </c>
      <c r="C3" s="48" t="s">
        <v>12</v>
      </c>
      <c r="D3" s="49"/>
      <c r="E3" s="50">
        <v>45187</v>
      </c>
      <c r="F3" s="50"/>
    </row>
    <row r="4" spans="1:71" ht="30" customHeight="1" x14ac:dyDescent="0.5">
      <c r="A4" s="21" t="s">
        <v>3</v>
      </c>
      <c r="C4" s="48" t="s">
        <v>13</v>
      </c>
      <c r="D4" s="49"/>
      <c r="E4" s="6">
        <v>16</v>
      </c>
      <c r="I4" s="45">
        <f>I5</f>
        <v>45292</v>
      </c>
      <c r="J4" s="46"/>
      <c r="K4" s="46"/>
      <c r="L4" s="46"/>
      <c r="M4" s="46"/>
      <c r="N4" s="46"/>
      <c r="O4" s="47"/>
      <c r="P4" s="45">
        <f>P5</f>
        <v>45299</v>
      </c>
      <c r="Q4" s="46"/>
      <c r="R4" s="46"/>
      <c r="S4" s="46"/>
      <c r="T4" s="46"/>
      <c r="U4" s="46"/>
      <c r="V4" s="47"/>
      <c r="W4" s="45">
        <f>W5</f>
        <v>45306</v>
      </c>
      <c r="X4" s="46"/>
      <c r="Y4" s="46"/>
      <c r="Z4" s="46"/>
      <c r="AA4" s="46"/>
      <c r="AB4" s="46"/>
      <c r="AC4" s="47"/>
      <c r="AD4" s="45">
        <f>AD5</f>
        <v>45313</v>
      </c>
      <c r="AE4" s="46"/>
      <c r="AF4" s="46"/>
      <c r="AG4" s="46"/>
      <c r="AH4" s="46"/>
      <c r="AI4" s="46"/>
      <c r="AJ4" s="47"/>
      <c r="AK4" s="45">
        <f>AK5</f>
        <v>45320</v>
      </c>
      <c r="AL4" s="46"/>
      <c r="AM4" s="46"/>
      <c r="AN4" s="46"/>
      <c r="AO4" s="46"/>
      <c r="AP4" s="46"/>
      <c r="AQ4" s="47"/>
      <c r="AR4" s="45">
        <f>AR5</f>
        <v>45327</v>
      </c>
      <c r="AS4" s="46"/>
      <c r="AT4" s="46"/>
      <c r="AU4" s="46"/>
      <c r="AV4" s="46"/>
      <c r="AW4" s="46"/>
      <c r="AX4" s="47"/>
      <c r="AY4" s="45">
        <f>AY5</f>
        <v>45334</v>
      </c>
      <c r="AZ4" s="46"/>
      <c r="BA4" s="46"/>
      <c r="BB4" s="46"/>
      <c r="BC4" s="46"/>
      <c r="BD4" s="46"/>
      <c r="BE4" s="47"/>
      <c r="BF4" s="45">
        <f>BF5</f>
        <v>45341</v>
      </c>
      <c r="BG4" s="46"/>
      <c r="BH4" s="46"/>
      <c r="BI4" s="46"/>
      <c r="BJ4" s="46"/>
      <c r="BK4" s="46"/>
      <c r="BL4" s="47"/>
      <c r="BM4" s="45">
        <f>BM5</f>
        <v>45348</v>
      </c>
      <c r="BN4" s="46"/>
      <c r="BO4" s="46"/>
      <c r="BP4" s="46"/>
      <c r="BQ4" s="46"/>
      <c r="BR4" s="46"/>
      <c r="BS4" s="47"/>
    </row>
    <row r="5" spans="1:71" ht="15" customHeight="1" x14ac:dyDescent="0.5">
      <c r="A5" s="21" t="s">
        <v>4</v>
      </c>
      <c r="B5" s="31"/>
      <c r="C5" s="31"/>
      <c r="D5" s="31"/>
      <c r="E5" s="31"/>
      <c r="F5" s="31"/>
      <c r="G5" s="31"/>
      <c r="I5" s="40">
        <f>Project_Start-WEEKDAY(Project_Start,1)+2+7*(Display_Week-1)</f>
        <v>45292</v>
      </c>
      <c r="J5" s="41">
        <f>I5+1</f>
        <v>45293</v>
      </c>
      <c r="K5" s="41">
        <f t="shared" ref="K5:AX5" si="0">J5+1</f>
        <v>45294</v>
      </c>
      <c r="L5" s="41">
        <f t="shared" si="0"/>
        <v>45295</v>
      </c>
      <c r="M5" s="41">
        <f t="shared" si="0"/>
        <v>45296</v>
      </c>
      <c r="N5" s="41">
        <f t="shared" si="0"/>
        <v>45297</v>
      </c>
      <c r="O5" s="42">
        <f t="shared" si="0"/>
        <v>45298</v>
      </c>
      <c r="P5" s="40">
        <f>O5+1</f>
        <v>45299</v>
      </c>
      <c r="Q5" s="41">
        <f>P5+1</f>
        <v>45300</v>
      </c>
      <c r="R5" s="41">
        <f t="shared" si="0"/>
        <v>45301</v>
      </c>
      <c r="S5" s="41">
        <f t="shared" si="0"/>
        <v>45302</v>
      </c>
      <c r="T5" s="41">
        <f t="shared" si="0"/>
        <v>45303</v>
      </c>
      <c r="U5" s="41">
        <f t="shared" si="0"/>
        <v>45304</v>
      </c>
      <c r="V5" s="42">
        <f t="shared" si="0"/>
        <v>45305</v>
      </c>
      <c r="W5" s="40">
        <f>V5+1</f>
        <v>45306</v>
      </c>
      <c r="X5" s="41">
        <f>W5+1</f>
        <v>45307</v>
      </c>
      <c r="Y5" s="41">
        <f t="shared" si="0"/>
        <v>45308</v>
      </c>
      <c r="Z5" s="41">
        <f t="shared" si="0"/>
        <v>45309</v>
      </c>
      <c r="AA5" s="41">
        <f t="shared" si="0"/>
        <v>45310</v>
      </c>
      <c r="AB5" s="41">
        <f t="shared" si="0"/>
        <v>45311</v>
      </c>
      <c r="AC5" s="42">
        <f t="shared" si="0"/>
        <v>45312</v>
      </c>
      <c r="AD5" s="40">
        <f>AC5+1</f>
        <v>45313</v>
      </c>
      <c r="AE5" s="41">
        <f>AD5+1</f>
        <v>45314</v>
      </c>
      <c r="AF5" s="41">
        <f t="shared" si="0"/>
        <v>45315</v>
      </c>
      <c r="AG5" s="41">
        <f t="shared" si="0"/>
        <v>45316</v>
      </c>
      <c r="AH5" s="41">
        <f t="shared" si="0"/>
        <v>45317</v>
      </c>
      <c r="AI5" s="41">
        <f t="shared" si="0"/>
        <v>45318</v>
      </c>
      <c r="AJ5" s="42">
        <f t="shared" si="0"/>
        <v>45319</v>
      </c>
      <c r="AK5" s="40">
        <f>AJ5+1</f>
        <v>45320</v>
      </c>
      <c r="AL5" s="41">
        <f>AK5+1</f>
        <v>45321</v>
      </c>
      <c r="AM5" s="41">
        <f t="shared" si="0"/>
        <v>45322</v>
      </c>
      <c r="AN5" s="41">
        <f t="shared" si="0"/>
        <v>45323</v>
      </c>
      <c r="AO5" s="41">
        <f t="shared" si="0"/>
        <v>45324</v>
      </c>
      <c r="AP5" s="41">
        <f t="shared" si="0"/>
        <v>45325</v>
      </c>
      <c r="AQ5" s="42">
        <f t="shared" si="0"/>
        <v>45326</v>
      </c>
      <c r="AR5" s="40">
        <f>AQ5+1</f>
        <v>45327</v>
      </c>
      <c r="AS5" s="41">
        <f>AR5+1</f>
        <v>45328</v>
      </c>
      <c r="AT5" s="41">
        <f t="shared" si="0"/>
        <v>45329</v>
      </c>
      <c r="AU5" s="41">
        <f t="shared" si="0"/>
        <v>45330</v>
      </c>
      <c r="AV5" s="41">
        <f t="shared" si="0"/>
        <v>45331</v>
      </c>
      <c r="AW5" s="41">
        <f t="shared" si="0"/>
        <v>45332</v>
      </c>
      <c r="AX5" s="42">
        <f t="shared" si="0"/>
        <v>45333</v>
      </c>
      <c r="AY5" s="40">
        <f>AX5+1</f>
        <v>45334</v>
      </c>
      <c r="AZ5" s="41">
        <f>AY5+1</f>
        <v>45335</v>
      </c>
      <c r="BA5" s="41">
        <f t="shared" ref="BA5:BE5" si="1">AZ5+1</f>
        <v>45336</v>
      </c>
      <c r="BB5" s="41">
        <f t="shared" si="1"/>
        <v>45337</v>
      </c>
      <c r="BC5" s="41">
        <f t="shared" si="1"/>
        <v>45338</v>
      </c>
      <c r="BD5" s="41">
        <f t="shared" si="1"/>
        <v>45339</v>
      </c>
      <c r="BE5" s="42">
        <f t="shared" si="1"/>
        <v>45340</v>
      </c>
      <c r="BF5" s="40">
        <f>BE5+1</f>
        <v>45341</v>
      </c>
      <c r="BG5" s="41">
        <f>BF5+1</f>
        <v>45342</v>
      </c>
      <c r="BH5" s="41">
        <f t="shared" ref="BH5:BL5" si="2">BG5+1</f>
        <v>45343</v>
      </c>
      <c r="BI5" s="41">
        <f t="shared" si="2"/>
        <v>45344</v>
      </c>
      <c r="BJ5" s="41">
        <f t="shared" si="2"/>
        <v>45345</v>
      </c>
      <c r="BK5" s="41">
        <f t="shared" si="2"/>
        <v>45346</v>
      </c>
      <c r="BL5" s="42">
        <f t="shared" si="2"/>
        <v>45347</v>
      </c>
      <c r="BM5" s="40">
        <f>BL5+1</f>
        <v>45348</v>
      </c>
      <c r="BN5" s="41">
        <f>BM5+1</f>
        <v>45349</v>
      </c>
      <c r="BO5" s="41">
        <f t="shared" ref="BO5" si="3">BN5+1</f>
        <v>45350</v>
      </c>
      <c r="BP5" s="41">
        <f t="shared" ref="BP5" si="4">BO5+1</f>
        <v>45351</v>
      </c>
      <c r="BQ5" s="41">
        <f t="shared" ref="BQ5" si="5">BP5+1</f>
        <v>45352</v>
      </c>
      <c r="BR5" s="41">
        <f t="shared" ref="BR5" si="6">BQ5+1</f>
        <v>45353</v>
      </c>
      <c r="BS5" s="42">
        <f t="shared" ref="BS5" si="7">BR5+1</f>
        <v>45354</v>
      </c>
    </row>
    <row r="6" spans="1:71" ht="30" customHeight="1" thickBot="1" x14ac:dyDescent="0.55000000000000004">
      <c r="A6" s="21" t="s">
        <v>5</v>
      </c>
      <c r="B6" s="7" t="s">
        <v>11</v>
      </c>
      <c r="C6" s="8" t="s">
        <v>14</v>
      </c>
      <c r="D6" s="8" t="s">
        <v>15</v>
      </c>
      <c r="E6" s="8" t="s">
        <v>16</v>
      </c>
      <c r="F6" s="8" t="s">
        <v>17</v>
      </c>
      <c r="G6" s="8"/>
      <c r="H6" s="8" t="s">
        <v>18</v>
      </c>
      <c r="I6" s="9" t="str">
        <f t="shared" ref="I6" si="8">LEFT(TEXT(I5,"ddd"),1)</f>
        <v>M</v>
      </c>
      <c r="J6" s="9" t="str">
        <f t="shared" ref="J6:AR6" si="9">LEFT(TEXT(J5,"ddd"),1)</f>
        <v>T</v>
      </c>
      <c r="K6" s="9" t="str">
        <f t="shared" si="9"/>
        <v>W</v>
      </c>
      <c r="L6" s="9" t="str">
        <f t="shared" si="9"/>
        <v>T</v>
      </c>
      <c r="M6" s="9" t="str">
        <f t="shared" si="9"/>
        <v>F</v>
      </c>
      <c r="N6" s="9" t="str">
        <f t="shared" si="9"/>
        <v>S</v>
      </c>
      <c r="O6" s="9" t="str">
        <f t="shared" si="9"/>
        <v>S</v>
      </c>
      <c r="P6" s="9" t="str">
        <f t="shared" si="9"/>
        <v>M</v>
      </c>
      <c r="Q6" s="9" t="str">
        <f t="shared" si="9"/>
        <v>T</v>
      </c>
      <c r="R6" s="9" t="str">
        <f t="shared" si="9"/>
        <v>W</v>
      </c>
      <c r="S6" s="9" t="str">
        <f t="shared" si="9"/>
        <v>T</v>
      </c>
      <c r="T6" s="9" t="str">
        <f t="shared" si="9"/>
        <v>F</v>
      </c>
      <c r="U6" s="9" t="str">
        <f t="shared" si="9"/>
        <v>S</v>
      </c>
      <c r="V6" s="9" t="str">
        <f t="shared" si="9"/>
        <v>S</v>
      </c>
      <c r="W6" s="9" t="str">
        <f t="shared" si="9"/>
        <v>M</v>
      </c>
      <c r="X6" s="9" t="str">
        <f t="shared" si="9"/>
        <v>T</v>
      </c>
      <c r="Y6" s="9" t="str">
        <f t="shared" si="9"/>
        <v>W</v>
      </c>
      <c r="Z6" s="9" t="str">
        <f t="shared" si="9"/>
        <v>T</v>
      </c>
      <c r="AA6" s="9" t="str">
        <f t="shared" si="9"/>
        <v>F</v>
      </c>
      <c r="AB6" s="9" t="str">
        <f t="shared" si="9"/>
        <v>S</v>
      </c>
      <c r="AC6" s="9" t="str">
        <f t="shared" si="9"/>
        <v>S</v>
      </c>
      <c r="AD6" s="9" t="str">
        <f t="shared" si="9"/>
        <v>M</v>
      </c>
      <c r="AE6" s="9" t="str">
        <f t="shared" si="9"/>
        <v>T</v>
      </c>
      <c r="AF6" s="9" t="str">
        <f t="shared" si="9"/>
        <v>W</v>
      </c>
      <c r="AG6" s="9" t="str">
        <f t="shared" si="9"/>
        <v>T</v>
      </c>
      <c r="AH6" s="9" t="str">
        <f t="shared" si="9"/>
        <v>F</v>
      </c>
      <c r="AI6" s="9" t="str">
        <f t="shared" si="9"/>
        <v>S</v>
      </c>
      <c r="AJ6" s="9" t="str">
        <f t="shared" si="9"/>
        <v>S</v>
      </c>
      <c r="AK6" s="9" t="str">
        <f t="shared" si="9"/>
        <v>M</v>
      </c>
      <c r="AL6" s="9" t="str">
        <f t="shared" si="9"/>
        <v>T</v>
      </c>
      <c r="AM6" s="9" t="str">
        <f t="shared" si="9"/>
        <v>W</v>
      </c>
      <c r="AN6" s="9" t="str">
        <f t="shared" si="9"/>
        <v>T</v>
      </c>
      <c r="AO6" s="9" t="str">
        <f t="shared" si="9"/>
        <v>F</v>
      </c>
      <c r="AP6" s="9" t="str">
        <f t="shared" si="9"/>
        <v>S</v>
      </c>
      <c r="AQ6" s="9" t="str">
        <f t="shared" si="9"/>
        <v>S</v>
      </c>
      <c r="AR6" s="9" t="str">
        <f t="shared" si="9"/>
        <v>M</v>
      </c>
      <c r="AS6" s="9" t="str">
        <f t="shared" ref="AS6:BL6" si="10">LEFT(TEXT(AS5,"ddd"),1)</f>
        <v>T</v>
      </c>
      <c r="AT6" s="9" t="str">
        <f t="shared" si="10"/>
        <v>W</v>
      </c>
      <c r="AU6" s="9" t="str">
        <f t="shared" si="10"/>
        <v>T</v>
      </c>
      <c r="AV6" s="9" t="str">
        <f t="shared" si="10"/>
        <v>F</v>
      </c>
      <c r="AW6" s="9" t="str">
        <f t="shared" si="10"/>
        <v>S</v>
      </c>
      <c r="AX6" s="9" t="str">
        <f t="shared" si="10"/>
        <v>S</v>
      </c>
      <c r="AY6" s="9" t="str">
        <f t="shared" si="10"/>
        <v>M</v>
      </c>
      <c r="AZ6" s="9" t="str">
        <f t="shared" si="10"/>
        <v>T</v>
      </c>
      <c r="BA6" s="9" t="str">
        <f t="shared" si="10"/>
        <v>W</v>
      </c>
      <c r="BB6" s="9" t="str">
        <f t="shared" si="10"/>
        <v>T</v>
      </c>
      <c r="BC6" s="9" t="str">
        <f t="shared" si="10"/>
        <v>F</v>
      </c>
      <c r="BD6" s="9" t="str">
        <f t="shared" si="10"/>
        <v>S</v>
      </c>
      <c r="BE6" s="9" t="str">
        <f t="shared" si="10"/>
        <v>S</v>
      </c>
      <c r="BF6" s="9" t="str">
        <f t="shared" si="10"/>
        <v>M</v>
      </c>
      <c r="BG6" s="9" t="str">
        <f t="shared" si="10"/>
        <v>T</v>
      </c>
      <c r="BH6" s="9" t="str">
        <f t="shared" si="10"/>
        <v>W</v>
      </c>
      <c r="BI6" s="9" t="str">
        <f t="shared" si="10"/>
        <v>T</v>
      </c>
      <c r="BJ6" s="9" t="str">
        <f t="shared" si="10"/>
        <v>F</v>
      </c>
      <c r="BK6" s="9" t="str">
        <f t="shared" si="10"/>
        <v>S</v>
      </c>
      <c r="BL6" s="9" t="str">
        <f t="shared" si="10"/>
        <v>S</v>
      </c>
      <c r="BM6" s="9" t="str">
        <f t="shared" ref="BM6:BS6" si="11">LEFT(TEXT(BM5,"ddd"),1)</f>
        <v>M</v>
      </c>
      <c r="BN6" s="9" t="str">
        <f t="shared" si="11"/>
        <v>T</v>
      </c>
      <c r="BO6" s="9" t="str">
        <f t="shared" si="11"/>
        <v>W</v>
      </c>
      <c r="BP6" s="9" t="str">
        <f t="shared" si="11"/>
        <v>T</v>
      </c>
      <c r="BQ6" s="9" t="str">
        <f t="shared" si="11"/>
        <v>F</v>
      </c>
      <c r="BR6" s="9" t="str">
        <f t="shared" si="11"/>
        <v>S</v>
      </c>
      <c r="BS6" s="9" t="str">
        <f t="shared" si="11"/>
        <v>S</v>
      </c>
    </row>
    <row r="7" spans="1:71" ht="30" hidden="1" customHeight="1" thickBot="1" x14ac:dyDescent="0.55000000000000004">
      <c r="A7" s="20" t="s">
        <v>6</v>
      </c>
      <c r="C7" s="2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row>
    <row r="8" spans="1:71" s="3" customFormat="1" ht="30" customHeight="1" thickBot="1" x14ac:dyDescent="0.55000000000000004">
      <c r="A8" s="21" t="s">
        <v>7</v>
      </c>
      <c r="B8" s="11" t="s">
        <v>19</v>
      </c>
      <c r="C8" s="25"/>
      <c r="D8" s="12"/>
      <c r="E8" s="34"/>
      <c r="F8" s="35"/>
      <c r="G8" s="10"/>
      <c r="H8" s="10" t="str">
        <f t="shared" ref="H8:H41" si="1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row>
    <row r="9" spans="1:71" s="3" customFormat="1" ht="30" customHeight="1" thickBot="1" x14ac:dyDescent="0.55000000000000004">
      <c r="A9" s="21" t="s">
        <v>8</v>
      </c>
      <c r="B9" s="29" t="s">
        <v>20</v>
      </c>
      <c r="C9" s="26"/>
      <c r="D9" s="13">
        <v>1</v>
      </c>
      <c r="E9" s="36">
        <f>Project_Start</f>
        <v>45187</v>
      </c>
      <c r="F9" s="36">
        <f>E9+7</f>
        <v>45194</v>
      </c>
      <c r="G9" s="10"/>
      <c r="H9" s="10">
        <f t="shared" si="12"/>
        <v>8</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row>
    <row r="10" spans="1:71" s="3" customFormat="1" ht="30" customHeight="1" thickBot="1" x14ac:dyDescent="0.55000000000000004">
      <c r="A10" s="21" t="s">
        <v>9</v>
      </c>
      <c r="B10" s="29" t="s">
        <v>21</v>
      </c>
      <c r="C10" s="26"/>
      <c r="D10" s="13">
        <v>1</v>
      </c>
      <c r="E10" s="36">
        <f>E9+7</f>
        <v>45194</v>
      </c>
      <c r="F10" s="36">
        <f>E10+21</f>
        <v>45215</v>
      </c>
      <c r="G10" s="10"/>
      <c r="H10" s="10">
        <f t="shared" si="12"/>
        <v>22</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row>
    <row r="11" spans="1:71" s="3" customFormat="1" ht="30" customHeight="1" thickBot="1" x14ac:dyDescent="0.55000000000000004">
      <c r="A11" s="20"/>
      <c r="B11" s="29" t="s">
        <v>22</v>
      </c>
      <c r="C11" s="26"/>
      <c r="D11" s="13">
        <v>0.8</v>
      </c>
      <c r="E11" s="36">
        <f>F10-7</f>
        <v>45208</v>
      </c>
      <c r="F11" s="36">
        <f>E11+28</f>
        <v>45236</v>
      </c>
      <c r="G11" s="10"/>
      <c r="H11" s="10">
        <f t="shared" si="12"/>
        <v>29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row>
    <row r="12" spans="1:71" s="3" customFormat="1" ht="30" customHeight="1" thickBot="1" x14ac:dyDescent="0.55000000000000004">
      <c r="A12" s="20"/>
      <c r="B12" s="29" t="s">
        <v>23</v>
      </c>
      <c r="C12" s="26"/>
      <c r="D12" s="13">
        <v>0.8</v>
      </c>
      <c r="E12" s="36">
        <f>F11-7</f>
        <v>45229</v>
      </c>
      <c r="F12" s="36">
        <f>E12+21</f>
        <v>45250</v>
      </c>
      <c r="G12" s="10"/>
      <c r="H12" s="10">
        <f t="shared" si="12"/>
        <v>22</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row>
    <row r="13" spans="1:71" s="3" customFormat="1" ht="30" customHeight="1" thickBot="1" x14ac:dyDescent="0.55000000000000004">
      <c r="A13" s="20"/>
      <c r="B13" s="29" t="s">
        <v>24</v>
      </c>
      <c r="C13" s="26"/>
      <c r="D13" s="13">
        <v>0.8</v>
      </c>
      <c r="E13" s="36">
        <f>F12-5</f>
        <v>45245</v>
      </c>
      <c r="F13" s="36">
        <f>E13+14</f>
        <v>45259</v>
      </c>
      <c r="G13" s="10"/>
      <c r="H13" s="10">
        <f t="shared" si="12"/>
        <v>15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row>
    <row r="14" spans="1:71" s="3" customFormat="1" ht="30" customHeight="1" thickBot="1" x14ac:dyDescent="0.55000000000000004">
      <c r="A14" s="20"/>
      <c r="B14" s="29" t="s">
        <v>25</v>
      </c>
      <c r="C14" s="26"/>
      <c r="D14" s="13">
        <v>0.8</v>
      </c>
      <c r="E14" s="36">
        <v>45229</v>
      </c>
      <c r="F14" s="36">
        <f>E14+2</f>
        <v>45231</v>
      </c>
      <c r="G14" s="10"/>
      <c r="H14" s="10">
        <f t="shared" si="12"/>
        <v>3</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row>
    <row r="15" spans="1:71" s="3" customFormat="1" ht="30" customHeight="1" thickBot="1" x14ac:dyDescent="0.55000000000000004">
      <c r="A15" s="20"/>
      <c r="B15" s="29" t="s">
        <v>26</v>
      </c>
      <c r="C15" s="26"/>
      <c r="D15" s="13">
        <v>0.8</v>
      </c>
      <c r="E15" s="36">
        <f>F13-3</f>
        <v>45256</v>
      </c>
      <c r="F15" s="36">
        <f>E15+6</f>
        <v>45262</v>
      </c>
      <c r="G15" s="10"/>
      <c r="H15" s="10">
        <f t="shared" si="12"/>
        <v>7</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row>
    <row r="16" spans="1:71" s="3" customFormat="1" ht="30" customHeight="1" thickBot="1" x14ac:dyDescent="0.55000000000000004">
      <c r="A16" s="20"/>
      <c r="B16" s="29" t="s">
        <v>27</v>
      </c>
      <c r="C16" s="26"/>
      <c r="D16" s="13">
        <v>0.1</v>
      </c>
      <c r="E16" s="36">
        <f>E13</f>
        <v>45245</v>
      </c>
      <c r="F16" s="36">
        <f>E17</f>
        <v>45299</v>
      </c>
      <c r="G16" s="10"/>
      <c r="H16" s="10">
        <f t="shared" si="12"/>
        <v>55</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row>
    <row r="17" spans="1:71" s="3" customFormat="1" ht="30" customHeight="1" thickBot="1" x14ac:dyDescent="0.55000000000000004">
      <c r="A17" s="20"/>
      <c r="B17" s="29" t="s">
        <v>28</v>
      </c>
      <c r="C17" s="26"/>
      <c r="D17" s="13">
        <v>0</v>
      </c>
      <c r="E17" s="36">
        <v>45299</v>
      </c>
      <c r="F17" s="36">
        <f>E17+14</f>
        <v>45313</v>
      </c>
      <c r="G17" s="10"/>
      <c r="H17" s="10">
        <f t="shared" si="12"/>
        <v>15</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row>
    <row r="18" spans="1:71" s="3" customFormat="1" ht="30" customHeight="1" thickBot="1" x14ac:dyDescent="0.55000000000000004">
      <c r="A18" s="20"/>
      <c r="B18" s="29" t="s">
        <v>29</v>
      </c>
      <c r="C18" s="26"/>
      <c r="D18" s="13">
        <v>0</v>
      </c>
      <c r="E18" s="36">
        <f>F17-7</f>
        <v>45306</v>
      </c>
      <c r="F18" s="36">
        <f>E18+14</f>
        <v>45320</v>
      </c>
      <c r="G18" s="10"/>
      <c r="H18" s="10"/>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row>
    <row r="19" spans="1:71" s="3" customFormat="1" ht="30" customHeight="1" thickBot="1" x14ac:dyDescent="0.55000000000000004">
      <c r="A19" s="20" t="s">
        <v>10</v>
      </c>
      <c r="B19" s="14" t="s">
        <v>30</v>
      </c>
      <c r="C19" s="27"/>
      <c r="D19" s="15"/>
      <c r="E19" s="37"/>
      <c r="F19" s="38"/>
      <c r="G19" s="10"/>
      <c r="H19" s="10" t="str">
        <f t="shared" si="12"/>
        <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row>
    <row r="20" spans="1:71" s="3" customFormat="1" ht="30" customHeight="1" thickBot="1" x14ac:dyDescent="0.55000000000000004">
      <c r="A20" s="20"/>
      <c r="B20" s="30" t="s">
        <v>32</v>
      </c>
      <c r="C20" s="28"/>
      <c r="D20" s="16">
        <v>0</v>
      </c>
      <c r="E20" s="39">
        <f>E18-7</f>
        <v>45299</v>
      </c>
      <c r="F20" s="39">
        <f>E20+21</f>
        <v>45320</v>
      </c>
      <c r="G20" s="10"/>
      <c r="H20" s="10">
        <f t="shared" si="12"/>
        <v>22</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row>
    <row r="21" spans="1:71" s="3" customFormat="1" ht="30" customHeight="1" thickBot="1" x14ac:dyDescent="0.55000000000000004">
      <c r="A21" s="20"/>
      <c r="B21" s="30" t="s">
        <v>31</v>
      </c>
      <c r="C21" s="28"/>
      <c r="D21" s="16">
        <v>0</v>
      </c>
      <c r="E21" s="39">
        <f>F20</f>
        <v>45320</v>
      </c>
      <c r="F21" s="39">
        <f>E21+7</f>
        <v>45327</v>
      </c>
      <c r="G21" s="10"/>
      <c r="H21" s="10">
        <f t="shared" si="12"/>
        <v>8</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row>
    <row r="22" spans="1:71" s="3" customFormat="1" ht="30" customHeight="1" thickBot="1" x14ac:dyDescent="0.55000000000000004">
      <c r="A22" s="20"/>
      <c r="B22" s="30" t="s">
        <v>39</v>
      </c>
      <c r="C22" s="28"/>
      <c r="D22" s="16">
        <v>0</v>
      </c>
      <c r="E22" s="39">
        <f>F21</f>
        <v>45327</v>
      </c>
      <c r="F22" s="39">
        <f>E22+3</f>
        <v>45330</v>
      </c>
      <c r="G22" s="10"/>
      <c r="H22" s="10"/>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row>
    <row r="23" spans="1:71" s="3" customFormat="1" ht="30" customHeight="1" thickBot="1" x14ac:dyDescent="0.55000000000000004">
      <c r="A23" s="20"/>
      <c r="B23" s="30" t="s">
        <v>33</v>
      </c>
      <c r="C23" s="28"/>
      <c r="D23" s="16">
        <v>0</v>
      </c>
      <c r="E23" s="39">
        <f>F22</f>
        <v>45330</v>
      </c>
      <c r="F23" s="39">
        <f>E23+21+4</f>
        <v>45355</v>
      </c>
      <c r="G23" s="10"/>
      <c r="H23" s="10">
        <f t="shared" si="12"/>
        <v>26</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row>
    <row r="24" spans="1:71" s="3" customFormat="1" ht="30" customHeight="1" thickBot="1" x14ac:dyDescent="0.55000000000000004">
      <c r="A24" s="20"/>
      <c r="B24" s="44" t="s">
        <v>42</v>
      </c>
      <c r="C24" s="28"/>
      <c r="D24" s="16">
        <v>0</v>
      </c>
      <c r="E24" s="39">
        <f>F23-7</f>
        <v>45348</v>
      </c>
      <c r="F24" s="39">
        <f>E24+7</f>
        <v>45355</v>
      </c>
      <c r="G24" s="10"/>
      <c r="H24" s="10"/>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row>
    <row r="25" spans="1:71" s="3" customFormat="1" ht="30" customHeight="1" thickBot="1" x14ac:dyDescent="0.55000000000000004">
      <c r="A25" s="20"/>
      <c r="B25" s="30" t="s">
        <v>37</v>
      </c>
      <c r="C25" s="28"/>
      <c r="D25" s="16">
        <v>0</v>
      </c>
      <c r="E25" s="39">
        <f>F24</f>
        <v>45355</v>
      </c>
      <c r="F25" s="39">
        <f>E25+1</f>
        <v>45356</v>
      </c>
      <c r="G25" s="10"/>
      <c r="H25" s="10"/>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row>
    <row r="26" spans="1:71" s="3" customFormat="1" ht="30" customHeight="1" thickBot="1" x14ac:dyDescent="0.55000000000000004">
      <c r="A26" s="20"/>
      <c r="B26" s="30" t="s">
        <v>38</v>
      </c>
      <c r="C26" s="28"/>
      <c r="D26" s="16">
        <v>0</v>
      </c>
      <c r="E26" s="39">
        <f>F25</f>
        <v>45356</v>
      </c>
      <c r="F26" s="39">
        <f>E26+3</f>
        <v>45359</v>
      </c>
      <c r="G26" s="10"/>
      <c r="H26" s="1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row>
    <row r="27" spans="1:71" s="3" customFormat="1" ht="30" customHeight="1" thickBot="1" x14ac:dyDescent="0.55000000000000004">
      <c r="A27" s="20"/>
      <c r="B27" s="30" t="s">
        <v>36</v>
      </c>
      <c r="C27" s="28"/>
      <c r="D27" s="16">
        <v>0</v>
      </c>
      <c r="E27" s="39">
        <f>F26</f>
        <v>45359</v>
      </c>
      <c r="F27" s="39">
        <f>E27+7+3</f>
        <v>45369</v>
      </c>
      <c r="G27" s="10"/>
      <c r="H27" s="10"/>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row>
    <row r="28" spans="1:71" s="3" customFormat="1" ht="30" customHeight="1" thickBot="1" x14ac:dyDescent="0.55000000000000004">
      <c r="A28" s="20"/>
      <c r="B28" s="30" t="s">
        <v>35</v>
      </c>
      <c r="C28" s="28"/>
      <c r="D28" s="16">
        <v>0</v>
      </c>
      <c r="E28" s="39">
        <f>F27</f>
        <v>45369</v>
      </c>
      <c r="F28" s="39">
        <f>E28+14</f>
        <v>45383</v>
      </c>
      <c r="G28" s="10"/>
      <c r="H28" s="10">
        <f t="shared" si="12"/>
        <v>15</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row>
    <row r="29" spans="1:71" s="3" customFormat="1" ht="30" customHeight="1" thickBot="1" x14ac:dyDescent="0.55000000000000004">
      <c r="A29" s="20"/>
      <c r="B29" s="30" t="s">
        <v>34</v>
      </c>
      <c r="C29" s="28"/>
      <c r="D29" s="16">
        <v>0</v>
      </c>
      <c r="E29" s="39">
        <f>F28</f>
        <v>45383</v>
      </c>
      <c r="F29" s="39">
        <f t="shared" ref="F29:F32" si="13">E29+21</f>
        <v>45404</v>
      </c>
      <c r="G29" s="10"/>
      <c r="H29" s="10">
        <f t="shared" si="12"/>
        <v>22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row>
    <row r="30" spans="1:71" s="3" customFormat="1" ht="30" customHeight="1" thickBot="1" x14ac:dyDescent="0.55000000000000004">
      <c r="A30" s="20"/>
      <c r="B30" s="44" t="s">
        <v>43</v>
      </c>
      <c r="C30" s="28"/>
      <c r="D30" s="16">
        <v>0</v>
      </c>
      <c r="E30" s="39">
        <f>F29-7</f>
        <v>45397</v>
      </c>
      <c r="F30" s="39">
        <f>E30+7</f>
        <v>45404</v>
      </c>
      <c r="G30" s="10"/>
      <c r="H30" s="10"/>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row>
    <row r="31" spans="1:71" s="3" customFormat="1" ht="30" customHeight="1" thickBot="1" x14ac:dyDescent="0.55000000000000004">
      <c r="A31" s="20"/>
      <c r="B31" s="30" t="s">
        <v>44</v>
      </c>
      <c r="C31" s="28"/>
      <c r="D31" s="16">
        <v>0</v>
      </c>
      <c r="E31" s="39">
        <f>F30</f>
        <v>45404</v>
      </c>
      <c r="F31" s="39">
        <f>E31+7</f>
        <v>45411</v>
      </c>
      <c r="G31" s="10"/>
      <c r="H31" s="10"/>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row>
    <row r="32" spans="1:71" s="3" customFormat="1" ht="30" customHeight="1" thickBot="1" x14ac:dyDescent="0.55000000000000004">
      <c r="A32" s="20"/>
      <c r="B32" s="30" t="s">
        <v>45</v>
      </c>
      <c r="C32" s="28"/>
      <c r="D32" s="16">
        <v>0</v>
      </c>
      <c r="E32" s="39">
        <f>F31</f>
        <v>45411</v>
      </c>
      <c r="F32" s="39">
        <f t="shared" si="13"/>
        <v>45432</v>
      </c>
      <c r="G32" s="10"/>
      <c r="H32" s="10">
        <f t="shared" si="12"/>
        <v>22</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row>
    <row r="33" spans="1:71" s="3" customFormat="1" ht="30" customHeight="1" thickBot="1" x14ac:dyDescent="0.55000000000000004">
      <c r="A33" s="20"/>
      <c r="B33" s="44" t="s">
        <v>46</v>
      </c>
      <c r="C33" s="28"/>
      <c r="D33" s="16">
        <v>0</v>
      </c>
      <c r="E33" s="39">
        <f>F32-7</f>
        <v>45425</v>
      </c>
      <c r="F33" s="39">
        <f>E33+7</f>
        <v>45432</v>
      </c>
      <c r="G33" s="10"/>
      <c r="H33" s="10"/>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row>
    <row r="34" spans="1:71" s="3" customFormat="1" ht="30" customHeight="1" thickBot="1" x14ac:dyDescent="0.55000000000000004">
      <c r="A34" s="20"/>
      <c r="B34" s="30" t="s">
        <v>47</v>
      </c>
      <c r="C34" s="28"/>
      <c r="D34" s="16">
        <v>0</v>
      </c>
      <c r="E34" s="39">
        <f>F33</f>
        <v>45432</v>
      </c>
      <c r="F34" s="39">
        <f>E34+7</f>
        <v>45439</v>
      </c>
      <c r="G34" s="10"/>
      <c r="H34" s="10"/>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row>
    <row r="35" spans="1:71" s="3" customFormat="1" ht="30" customHeight="1" thickBot="1" x14ac:dyDescent="0.55000000000000004">
      <c r="A35" s="20"/>
      <c r="B35" s="30" t="s">
        <v>49</v>
      </c>
      <c r="C35" s="28"/>
      <c r="D35" s="16">
        <v>0</v>
      </c>
      <c r="E35" s="39">
        <f>F34</f>
        <v>45439</v>
      </c>
      <c r="F35" s="39">
        <f>E35+28</f>
        <v>45467</v>
      </c>
      <c r="G35" s="10"/>
      <c r="H35" s="10">
        <f t="shared" si="12"/>
        <v>29</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row>
    <row r="36" spans="1:71" s="3" customFormat="1" ht="30" customHeight="1" thickBot="1" x14ac:dyDescent="0.55000000000000004">
      <c r="A36" s="20"/>
      <c r="B36" s="44" t="s">
        <v>50</v>
      </c>
      <c r="C36" s="28"/>
      <c r="D36" s="16">
        <v>0</v>
      </c>
      <c r="E36" s="39">
        <f>F35-7</f>
        <v>45460</v>
      </c>
      <c r="F36" s="39">
        <f>E36+7</f>
        <v>45467</v>
      </c>
      <c r="G36" s="10"/>
      <c r="H36" s="10"/>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row>
    <row r="37" spans="1:71" s="3" customFormat="1" ht="30" customHeight="1" thickBot="1" x14ac:dyDescent="0.55000000000000004">
      <c r="A37" s="20"/>
      <c r="B37" s="30" t="s">
        <v>51</v>
      </c>
      <c r="C37" s="28"/>
      <c r="D37" s="16">
        <v>0</v>
      </c>
      <c r="E37" s="39">
        <f>F36</f>
        <v>45467</v>
      </c>
      <c r="F37" s="39">
        <f>E37+7</f>
        <v>45474</v>
      </c>
      <c r="G37" s="10"/>
      <c r="H37" s="10"/>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row>
    <row r="38" spans="1:71" s="3" customFormat="1" ht="30" customHeight="1" thickBot="1" x14ac:dyDescent="0.55000000000000004">
      <c r="A38" s="20"/>
      <c r="B38" s="30" t="s">
        <v>48</v>
      </c>
      <c r="C38" s="28"/>
      <c r="D38" s="16">
        <v>0</v>
      </c>
      <c r="E38" s="39">
        <f>F37</f>
        <v>45474</v>
      </c>
      <c r="F38" s="39">
        <f>E38+2</f>
        <v>45476</v>
      </c>
      <c r="G38" s="10"/>
      <c r="H38" s="10"/>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row>
    <row r="39" spans="1:71" s="3" customFormat="1" ht="30" customHeight="1" thickBot="1" x14ac:dyDescent="0.55000000000000004">
      <c r="A39" s="20"/>
      <c r="B39" s="30" t="s">
        <v>52</v>
      </c>
      <c r="C39" s="28"/>
      <c r="D39" s="16">
        <v>0</v>
      </c>
      <c r="E39" s="39">
        <f>F37</f>
        <v>45474</v>
      </c>
      <c r="F39" s="39">
        <f>E39+35</f>
        <v>45509</v>
      </c>
      <c r="G39" s="10"/>
      <c r="H39" s="10"/>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row>
    <row r="40" spans="1:71" s="3" customFormat="1" ht="30" customHeight="1" thickBot="1" x14ac:dyDescent="0.55000000000000004">
      <c r="A40" s="20"/>
      <c r="B40" s="30" t="s">
        <v>53</v>
      </c>
      <c r="C40" s="28"/>
      <c r="D40" s="16">
        <v>0</v>
      </c>
      <c r="E40" s="39">
        <f>F39</f>
        <v>45509</v>
      </c>
      <c r="F40" s="39">
        <f>E40+14</f>
        <v>45523</v>
      </c>
      <c r="G40" s="10"/>
      <c r="H40" s="10"/>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row>
    <row r="41" spans="1:71" s="3" customFormat="1" ht="30" customHeight="1" thickBot="1" x14ac:dyDescent="0.55000000000000004">
      <c r="A41" s="20"/>
      <c r="B41" s="30" t="s">
        <v>54</v>
      </c>
      <c r="C41" s="28"/>
      <c r="D41" s="16">
        <v>0</v>
      </c>
      <c r="E41" s="39">
        <f>F40</f>
        <v>45523</v>
      </c>
      <c r="F41" s="39">
        <f>E41+14</f>
        <v>45537</v>
      </c>
      <c r="G41" s="10"/>
      <c r="H41" s="10">
        <f t="shared" si="12"/>
        <v>15</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41">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41">
    <cfRule type="expression" dxfId="2" priority="3">
      <formula>AND(TODAY()&gt;=I$5,TODAY()&lt;J$5)</formula>
    </cfRule>
  </conditionalFormatting>
  <conditionalFormatting sqref="I7:BS41">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purl.org/dc/terms/"/>
    <ds:schemaRef ds:uri="http://schemas.microsoft.com/office/2006/documentManagement/types"/>
    <ds:schemaRef ds:uri="http://purl.org/dc/dcmitype/"/>
    <ds:schemaRef ds:uri="http://purl.org/dc/elements/1.1/"/>
    <ds:schemaRef ds:uri="71af3243-3dd4-4a8d-8c0d-dd76da1f02a5"/>
    <ds:schemaRef ds:uri="http://www.w3.org/XML/1998/namespace"/>
    <ds:schemaRef ds:uri="16c05727-aa75-4e4a-9b5f-8a80a1165891"/>
    <ds:schemaRef ds:uri="http://schemas.microsoft.com/office/infopath/2007/PartnerControls"/>
    <ds:schemaRef ds:uri="http://schemas.openxmlformats.org/package/2006/metadata/core-properties"/>
    <ds:schemaRef ds:uri="230e9df3-be65-4c73-a93b-d1236ebd677e"/>
    <ds:schemaRef ds:uri="http://schemas.microsoft.com/sharepoint/v3"/>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Sheet1</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2024-12-10T12:08:57Z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