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set mapping" sheetId="2" r:id="rId5"/>
    <sheet state="visible" name="T|LBjLA" sheetId="3" r:id="rId6"/>
    <sheet state="visible" name="I|LBjLA" sheetId="4" r:id="rId7"/>
    <sheet state="visible" name="T|LBjLU" sheetId="5" r:id="rId8"/>
    <sheet state="visible" name="I|LBjLU" sheetId="6" r:id="rId9"/>
  </sheets>
  <definedNames/>
  <calcPr/>
  <extLst>
    <ext uri="GoogleSheetsCustomDataVersion1">
      <go:sheetsCustomData xmlns:go="http://customooxmlschemas.google.com/" r:id="rId10" roundtripDataSignature="AMtx7miyGMWM4/9FANC31r3ihp0KsYpUOg=="/>
    </ext>
  </extLst>
</workbook>
</file>

<file path=xl/sharedStrings.xml><?xml version="1.0" encoding="utf-8"?>
<sst xmlns="http://schemas.openxmlformats.org/spreadsheetml/2006/main" count="1134" uniqueCount="660">
  <si>
    <t>Invocation time in seconds</t>
  </si>
  <si>
    <t>Join</t>
  </si>
  <si>
    <t>Spark Invocation #1</t>
  </si>
  <si>
    <t>Spark Invocation #2</t>
  </si>
  <si>
    <t>Spark Invocation #3</t>
  </si>
  <si>
    <t>Spark Median</t>
  </si>
  <si>
    <t>MapReduce Invocation #1</t>
  </si>
  <si>
    <t>MapReduce Invocation #2</t>
  </si>
  <si>
    <t>MapReduce Invocation #3</t>
  </si>
  <si>
    <t>MapReduce Median</t>
  </si>
  <si>
    <t>Comparison</t>
  </si>
  <si>
    <t>medium dataset join Ad Feature</t>
  </si>
  <si>
    <t>medium dataset join User Profile</t>
  </si>
  <si>
    <t>Average Datanode RAM memory utilization in GiB</t>
  </si>
  <si>
    <t>Total local file system read in MiB</t>
  </si>
  <si>
    <t>Total local file system write in MiB</t>
  </si>
  <si>
    <t>Average swap utilization in MiB</t>
  </si>
  <si>
    <t>Total network received in GiB</t>
  </si>
  <si>
    <t>Total network transmitted in GiB</t>
  </si>
  <si>
    <t>Total cpu time in seconds</t>
  </si>
  <si>
    <t>Total cpu time system mode in seconds</t>
  </si>
  <si>
    <t>Total cpu time user mode in seconds</t>
  </si>
  <si>
    <t>Total cpu time io wait mode in seconds</t>
  </si>
  <si>
    <t>Spark</t>
  </si>
  <si>
    <t>MapReduce</t>
  </si>
  <si>
    <t># Crashes</t>
  </si>
  <si>
    <t>Codification</t>
  </si>
  <si>
    <t>Dataset name</t>
  </si>
  <si>
    <t>Sheet Name</t>
  </si>
  <si>
    <t>LB</t>
  </si>
  <si>
    <t>Ad click on Taobao (1G)</t>
  </si>
  <si>
    <t>LBjLA</t>
  </si>
  <si>
    <t>LA</t>
  </si>
  <si>
    <t>Ad click on Taobao Ad Feature</t>
  </si>
  <si>
    <t>LBjLU</t>
  </si>
  <si>
    <t>LU</t>
  </si>
  <si>
    <t>Ad click on Taobao User Profile</t>
  </si>
  <si>
    <t>M</t>
  </si>
  <si>
    <t>Obama Visitor Logs (1G)</t>
  </si>
  <si>
    <t>B</t>
  </si>
  <si>
    <t>Thunderbird (30G)</t>
  </si>
  <si>
    <t xml:space="preserve"> </t>
  </si>
  <si>
    <t>First Invocation</t>
  </si>
  <si>
    <t>Second Invocation</t>
  </si>
  <si>
    <t>Third Invocation</t>
  </si>
  <si>
    <t>Median</t>
  </si>
  <si>
    <t>Distributed file system written bytes (=# read bytes) without replication</t>
  </si>
  <si>
    <t>0</t>
  </si>
  <si>
    <t>Distributed file system written bytes with replication</t>
  </si>
  <si>
    <t>Final instant</t>
  </si>
  <si>
    <t>2021-05-18T17:19:07.532718Z</t>
  </si>
  <si>
    <t>2021-05-18T17:25:11.481710Z</t>
  </si>
  <si>
    <t>2021-05-18T17:31:26.061201Z</t>
  </si>
  <si>
    <t>2021-05-18T17:16:59.093337Z</t>
  </si>
  <si>
    <t>2021-05-18T17:23:00.392746Z</t>
  </si>
  <si>
    <t>2021-05-18T17:29:11.777120Z</t>
  </si>
  <si>
    <t>Initial instant</t>
  </si>
  <si>
    <t>2021-05-18T17:18:24.444068Z</t>
  </si>
  <si>
    <t>2021-05-18T17:24:29.005513Z</t>
  </si>
  <si>
    <t>2021-05-18T17:30:43.563706Z</t>
  </si>
  <si>
    <t>2021-05-18T17:14:02.343351Z</t>
  </si>
  <si>
    <t>2021-05-18T17:20:09.140447Z</t>
  </si>
  <si>
    <t>2021-05-18T17:26:13.149381Z</t>
  </si>
  <si>
    <t>Invocation time in nanoseconds</t>
  </si>
  <si>
    <t>43082647500</t>
  </si>
  <si>
    <t>42470376573</t>
  </si>
  <si>
    <t>42489845700</t>
  </si>
  <si>
    <t>176743128923</t>
  </si>
  <si>
    <t>171245645444</t>
  </si>
  <si>
    <t>178622534365</t>
  </si>
  <si>
    <t>Node dtim1 average memory utilization in bytes</t>
  </si>
  <si>
    <t>18251045236</t>
  </si>
  <si>
    <t>16565027863</t>
  </si>
  <si>
    <t>17870085762</t>
  </si>
  <si>
    <t>16346131329</t>
  </si>
  <si>
    <t>14695741440</t>
  </si>
  <si>
    <t>15825581176</t>
  </si>
  <si>
    <t>Node dtim1 average swap utilization in bytes</t>
  </si>
  <si>
    <t>1057233</t>
  </si>
  <si>
    <t>1609728</t>
  </si>
  <si>
    <t>1518663</t>
  </si>
  <si>
    <t>998250</t>
  </si>
  <si>
    <t>1614785</t>
  </si>
  <si>
    <t>Node dtim1 cpu time io wait mode in seconds</t>
  </si>
  <si>
    <t>18</t>
  </si>
  <si>
    <t>8</t>
  </si>
  <si>
    <t>7</t>
  </si>
  <si>
    <t>175</t>
  </si>
  <si>
    <t>29</t>
  </si>
  <si>
    <t>59</t>
  </si>
  <si>
    <t>Node dtim1 cpu time system mode in seconds</t>
  </si>
  <si>
    <t>30</t>
  </si>
  <si>
    <t>21</t>
  </si>
  <si>
    <t>26</t>
  </si>
  <si>
    <t>80</t>
  </si>
  <si>
    <t>71</t>
  </si>
  <si>
    <t>72</t>
  </si>
  <si>
    <t>Node dtim1 cpu time total in seconds</t>
  </si>
  <si>
    <t>342</t>
  </si>
  <si>
    <t>335</t>
  </si>
  <si>
    <t>1407</t>
  </si>
  <si>
    <t>1362</t>
  </si>
  <si>
    <t>1425</t>
  </si>
  <si>
    <t>Node dtim1 cpu time user mode in seconds</t>
  </si>
  <si>
    <t>167</t>
  </si>
  <si>
    <t>162</t>
  </si>
  <si>
    <t>170</t>
  </si>
  <si>
    <t>385</t>
  </si>
  <si>
    <t>489</t>
  </si>
  <si>
    <t>446</t>
  </si>
  <si>
    <t>Node dtim1 local file system read bytes</t>
  </si>
  <si>
    <t>4096</t>
  </si>
  <si>
    <t>78757888</t>
  </si>
  <si>
    <t>21168128</t>
  </si>
  <si>
    <t>19861504</t>
  </si>
  <si>
    <t>Node dtim1 local file system written bytes</t>
  </si>
  <si>
    <t>417275904</t>
  </si>
  <si>
    <t>387911680</t>
  </si>
  <si>
    <t>418123776</t>
  </si>
  <si>
    <t>2335477760</t>
  </si>
  <si>
    <t>1755652096</t>
  </si>
  <si>
    <t>1752768512</t>
  </si>
  <si>
    <t>Node dtim1 max memory utilization in bytes</t>
  </si>
  <si>
    <t>22998491136</t>
  </si>
  <si>
    <t>21839458304</t>
  </si>
  <si>
    <t>22889201664</t>
  </si>
  <si>
    <t>20200431616</t>
  </si>
  <si>
    <t>18265325568</t>
  </si>
  <si>
    <t>19572367360</t>
  </si>
  <si>
    <t>Node dtim1 max swap utilization in bytes</t>
  </si>
  <si>
    <t>1605632</t>
  </si>
  <si>
    <t>1617920</t>
  </si>
  <si>
    <t>1011712</t>
  </si>
  <si>
    <t>Node dtim1 min memory utilization in bytes</t>
  </si>
  <si>
    <t>15330918400</t>
  </si>
  <si>
    <t>13636341760</t>
  </si>
  <si>
    <t>14642196480</t>
  </si>
  <si>
    <t>13756645376</t>
  </si>
  <si>
    <t>12083015680</t>
  </si>
  <si>
    <t>13049860096</t>
  </si>
  <si>
    <t>Node dtim1 min swap utilization in bytes</t>
  </si>
  <si>
    <t>901120</t>
  </si>
  <si>
    <t>999424</t>
  </si>
  <si>
    <t>913408</t>
  </si>
  <si>
    <t>Node dtim1 network received bytes</t>
  </si>
  <si>
    <t>626302196</t>
  </si>
  <si>
    <t>626534377</t>
  </si>
  <si>
    <t>587532006</t>
  </si>
  <si>
    <t>1254464485</t>
  </si>
  <si>
    <t>1933819732</t>
  </si>
  <si>
    <t>1715156447</t>
  </si>
  <si>
    <t>Node dtim1 network transmitted bytes</t>
  </si>
  <si>
    <t>638416420</t>
  </si>
  <si>
    <t>626378038</t>
  </si>
  <si>
    <t>664374320</t>
  </si>
  <si>
    <t>1612424747</t>
  </si>
  <si>
    <t>1014807043</t>
  </si>
  <si>
    <t>917030063</t>
  </si>
  <si>
    <t>Node dtim2 average memory utilization in bytes</t>
  </si>
  <si>
    <t>17407470685</t>
  </si>
  <si>
    <t>18309330324</t>
  </si>
  <si>
    <t>17670337655</t>
  </si>
  <si>
    <t>15260766645</t>
  </si>
  <si>
    <t>16511981782</t>
  </si>
  <si>
    <t>16548943219</t>
  </si>
  <si>
    <t>Node dtim2 average swap utilization in bytes</t>
  </si>
  <si>
    <t>1216512</t>
  </si>
  <si>
    <t>1258615</t>
  </si>
  <si>
    <t>1171551</t>
  </si>
  <si>
    <t>1209746</t>
  </si>
  <si>
    <t>1221870</t>
  </si>
  <si>
    <t>1204567</t>
  </si>
  <si>
    <t>Node dtim2 cpu time io wait mode in seconds</t>
  </si>
  <si>
    <t>3</t>
  </si>
  <si>
    <t>4</t>
  </si>
  <si>
    <t>24</t>
  </si>
  <si>
    <t>233</t>
  </si>
  <si>
    <t>Node dtim2 cpu time system mode in seconds</t>
  </si>
  <si>
    <t>23</t>
  </si>
  <si>
    <t>68</t>
  </si>
  <si>
    <t>77</t>
  </si>
  <si>
    <t>87</t>
  </si>
  <si>
    <t>Node dtim2 cpu time total in seconds</t>
  </si>
  <si>
    <t>334</t>
  </si>
  <si>
    <t>1360</t>
  </si>
  <si>
    <t>1413</t>
  </si>
  <si>
    <t>Node dtim2 cpu time user mode in seconds</t>
  </si>
  <si>
    <t>133</t>
  </si>
  <si>
    <t>149</t>
  </si>
  <si>
    <t>158</t>
  </si>
  <si>
    <t>478</t>
  </si>
  <si>
    <t>419</t>
  </si>
  <si>
    <t>425</t>
  </si>
  <si>
    <t>Node dtim2 local file system read bytes</t>
  </si>
  <si>
    <t>8192</t>
  </si>
  <si>
    <t>16384</t>
  </si>
  <si>
    <t>23650304</t>
  </si>
  <si>
    <t>127676416</t>
  </si>
  <si>
    <t>112390144</t>
  </si>
  <si>
    <t>Node dtim2 local file system written bytes</t>
  </si>
  <si>
    <t>360243200</t>
  </si>
  <si>
    <t>20705280</t>
  </si>
  <si>
    <t>160178176</t>
  </si>
  <si>
    <t>1861251072</t>
  </si>
  <si>
    <t>2488442880</t>
  </si>
  <si>
    <t>2741981184</t>
  </si>
  <si>
    <t>Node dtim2 max memory utilization in bytes</t>
  </si>
  <si>
    <t>21574701056</t>
  </si>
  <si>
    <t>21770883072</t>
  </si>
  <si>
    <t>22788415488</t>
  </si>
  <si>
    <t>19179220992</t>
  </si>
  <si>
    <t>20536012800</t>
  </si>
  <si>
    <t>21730381824</t>
  </si>
  <si>
    <t>Node dtim2 max swap utilization in bytes</t>
  </si>
  <si>
    <t>1560576</t>
  </si>
  <si>
    <t>1302528</t>
  </si>
  <si>
    <t>1236992</t>
  </si>
  <si>
    <t>1462272</t>
  </si>
  <si>
    <t>Node dtim2 min memory utilization in bytes</t>
  </si>
  <si>
    <t>14618423296</t>
  </si>
  <si>
    <t>16211079168</t>
  </si>
  <si>
    <t>14576517120</t>
  </si>
  <si>
    <t>12834816000</t>
  </si>
  <si>
    <t>13376307200</t>
  </si>
  <si>
    <t>14226456576</t>
  </si>
  <si>
    <t>Node dtim2 min swap utilization in bytes</t>
  </si>
  <si>
    <t>1232896</t>
  </si>
  <si>
    <t>1146880</t>
  </si>
  <si>
    <t>1159168</t>
  </si>
  <si>
    <t>1150976</t>
  </si>
  <si>
    <t>Node dtim2 network received bytes</t>
  </si>
  <si>
    <t>680329301</t>
  </si>
  <si>
    <t>672625450</t>
  </si>
  <si>
    <t>648687225</t>
  </si>
  <si>
    <t>1917721917</t>
  </si>
  <si>
    <t>1219707132</t>
  </si>
  <si>
    <t>1220587856</t>
  </si>
  <si>
    <t>Node dtim2 network transmitted bytes</t>
  </si>
  <si>
    <t>546206912</t>
  </si>
  <si>
    <t>627935823</t>
  </si>
  <si>
    <t>639526422</t>
  </si>
  <si>
    <t>896191600</t>
  </si>
  <si>
    <t>1683431097</t>
  </si>
  <si>
    <t>1888895061</t>
  </si>
  <si>
    <t>Node dtim3 average memory utilization in bytes</t>
  </si>
  <si>
    <t>17472118970</t>
  </si>
  <si>
    <t>17608496151</t>
  </si>
  <si>
    <t>17197072288</t>
  </si>
  <si>
    <t>15753676823</t>
  </si>
  <si>
    <t>15049118148</t>
  </si>
  <si>
    <t>15186737506</t>
  </si>
  <si>
    <t>Node dtim3 average swap utilization in bytes</t>
  </si>
  <si>
    <t>1696488</t>
  </si>
  <si>
    <t>1612395</t>
  </si>
  <si>
    <t>1601536</t>
  </si>
  <si>
    <t>1717466</t>
  </si>
  <si>
    <t>1613633</t>
  </si>
  <si>
    <t>1605426</t>
  </si>
  <si>
    <t>Node dtim3 cpu time io wait mode in seconds</t>
  </si>
  <si>
    <t>17</t>
  </si>
  <si>
    <t>244</t>
  </si>
  <si>
    <t>139</t>
  </si>
  <si>
    <t>Node dtim3 cpu time system mode in seconds</t>
  </si>
  <si>
    <t>27</t>
  </si>
  <si>
    <t>25</t>
  </si>
  <si>
    <t>79</t>
  </si>
  <si>
    <t>67</t>
  </si>
  <si>
    <t>74</t>
  </si>
  <si>
    <t>Node dtim3 cpu time total in seconds</t>
  </si>
  <si>
    <t>1408</t>
  </si>
  <si>
    <t>1366</t>
  </si>
  <si>
    <t>1423</t>
  </si>
  <si>
    <t>Node dtim3 cpu time user mode in seconds</t>
  </si>
  <si>
    <t>157</t>
  </si>
  <si>
    <t>138</t>
  </si>
  <si>
    <t>422</t>
  </si>
  <si>
    <t>402</t>
  </si>
  <si>
    <t>Node dtim3 local file system read bytes</t>
  </si>
  <si>
    <t>73728</t>
  </si>
  <si>
    <t>118620160</t>
  </si>
  <si>
    <t>70111232</t>
  </si>
  <si>
    <t>75251712</t>
  </si>
  <si>
    <t>Node dtim3 local file system written bytes</t>
  </si>
  <si>
    <t>361451520</t>
  </si>
  <si>
    <t>373649408</t>
  </si>
  <si>
    <t>19460096</t>
  </si>
  <si>
    <t>2431680512</t>
  </si>
  <si>
    <t>2115440640</t>
  </si>
  <si>
    <t>2376982528</t>
  </si>
  <si>
    <t>Node dtim3 max memory utilization in bytes</t>
  </si>
  <si>
    <t>22747058176</t>
  </si>
  <si>
    <t>22850912256</t>
  </si>
  <si>
    <t>21256986624</t>
  </si>
  <si>
    <t>21188050944</t>
  </si>
  <si>
    <t>18975232000</t>
  </si>
  <si>
    <t>18846052352</t>
  </si>
  <si>
    <t>Node dtim3 max swap utilization in bytes</t>
  </si>
  <si>
    <t>1728512</t>
  </si>
  <si>
    <t>1941504</t>
  </si>
  <si>
    <t>1613824</t>
  </si>
  <si>
    <t>Node dtim3 min memory utilization in bytes</t>
  </si>
  <si>
    <t>13830443008</t>
  </si>
  <si>
    <t>14120374272</t>
  </si>
  <si>
    <t>14889234432</t>
  </si>
  <si>
    <t>13129089024</t>
  </si>
  <si>
    <t>12233338880</t>
  </si>
  <si>
    <t>12335415296</t>
  </si>
  <si>
    <t>Node dtim3 min swap utilization in bytes</t>
  </si>
  <si>
    <t>1585152</t>
  </si>
  <si>
    <t>1576960</t>
  </si>
  <si>
    <t>Node dtim3 network received bytes</t>
  </si>
  <si>
    <t>601713385</t>
  </si>
  <si>
    <t>638732888</t>
  </si>
  <si>
    <t>689240799</t>
  </si>
  <si>
    <t>1212643235</t>
  </si>
  <si>
    <t>1239161311</t>
  </si>
  <si>
    <t>1409604194</t>
  </si>
  <si>
    <t>Node dtim3 network transmitted bytes</t>
  </si>
  <si>
    <t>721850201</t>
  </si>
  <si>
    <t>677868353</t>
  </si>
  <si>
    <t>616961337</t>
  </si>
  <si>
    <t>1715466819</t>
  </si>
  <si>
    <t>1538934930</t>
  </si>
  <si>
    <t>1384497529</t>
  </si>
  <si>
    <t>Node dtim average memory utilization in bytes</t>
  </si>
  <si>
    <t>5510431744</t>
  </si>
  <si>
    <t>5652255386</t>
  </si>
  <si>
    <t>5526563530</t>
  </si>
  <si>
    <t>6431304531</t>
  </si>
  <si>
    <t>6450022376</t>
  </si>
  <si>
    <t>6517141160</t>
  </si>
  <si>
    <t>Node dtim average swap utilization in bytes</t>
  </si>
  <si>
    <t>Node dtim cpu time io wait mode in seconds</t>
  </si>
  <si>
    <t>1</t>
  </si>
  <si>
    <t>2</t>
  </si>
  <si>
    <t>Node dtim cpu time system mode in seconds</t>
  </si>
  <si>
    <t>9</t>
  </si>
  <si>
    <t>Node dtim cpu time total in seconds</t>
  </si>
  <si>
    <t>1409</t>
  </si>
  <si>
    <t>1369</t>
  </si>
  <si>
    <t>Node dtim cpu time user mode in seconds</t>
  </si>
  <si>
    <t>5</t>
  </si>
  <si>
    <t>Node dtim local file system read bytes</t>
  </si>
  <si>
    <t>Node dtim local file system written bytes</t>
  </si>
  <si>
    <t>Node dtim max memory utilization in bytes</t>
  </si>
  <si>
    <t>5511802880</t>
  </si>
  <si>
    <t>5660168192</t>
  </si>
  <si>
    <t>5527146496</t>
  </si>
  <si>
    <t>6441091072</t>
  </si>
  <si>
    <t>6457192448</t>
  </si>
  <si>
    <t>6528000000</t>
  </si>
  <si>
    <t>Node dtim max swap utilization in bytes</t>
  </si>
  <si>
    <t>Node dtim min memory utilization in bytes</t>
  </si>
  <si>
    <t>5509398528</t>
  </si>
  <si>
    <t>5646143488</t>
  </si>
  <si>
    <t>5525737472</t>
  </si>
  <si>
    <t>6416347136</t>
  </si>
  <si>
    <t>6404202496</t>
  </si>
  <si>
    <t>6381420544</t>
  </si>
  <si>
    <t>Node dtim min swap utilization in bytes</t>
  </si>
  <si>
    <t>Node dtim network received bytes</t>
  </si>
  <si>
    <t>3832285</t>
  </si>
  <si>
    <t>3784709</t>
  </si>
  <si>
    <t>3632876</t>
  </si>
  <si>
    <t>11764575</t>
  </si>
  <si>
    <t>10406989</t>
  </si>
  <si>
    <t>10936085</t>
  </si>
  <si>
    <t>Node dtim network transmitted bytes</t>
  </si>
  <si>
    <t>2823721</t>
  </si>
  <si>
    <t>1005471</t>
  </si>
  <si>
    <t>958681</t>
  </si>
  <si>
    <t>154874842</t>
  </si>
  <si>
    <t>154972674</t>
  </si>
  <si>
    <t>154770013</t>
  </si>
  <si>
    <t>Average Datanode RAM memory utilization (Master included) in GiB</t>
  </si>
  <si>
    <t>Min Datanode RAM memory utilitzation in GiB</t>
  </si>
  <si>
    <t>Max Datanode RAM memory utilization in GiB</t>
  </si>
  <si>
    <t>Min swap utilization in MiB</t>
  </si>
  <si>
    <t>Max swap utilization in MiB</t>
  </si>
  <si>
    <t>Invocation order</t>
  </si>
  <si>
    <t>Operation name</t>
  </si>
  <si>
    <t>Inputs rows count</t>
  </si>
  <si>
    <t>Output rows count</t>
  </si>
  <si>
    <t>Inputs column names</t>
  </si>
  <si>
    <t>Output column names</t>
  </si>
  <si>
    <t>Load</t>
  </si>
  <si>
    <t>[]</t>
  </si>
  <si>
    <t>846811</t>
  </si>
  <si>
    <t>[AdGroupId, CategoryId, CampaignId, Customer, Brand, Price]</t>
  </si>
  <si>
    <t>26557961</t>
  </si>
  <si>
    <t>[User, DateTime, AdGroupId, PID, NonClk, Clk]</t>
  </si>
  <si>
    <t>[26557961, 846811]</t>
  </si>
  <si>
    <t>[[User, DateTime, AdGroupId, PID, NonClk, Clk], [AdGroupId, CategoryId, CampaignId, Customer, Brand, Price]]</t>
  </si>
  <si>
    <t>[LeftUser, LeftDateTime, LeftAdGroupId, LeftPID, LeftNonClk, LeftClk, RightAdGroupId, RightCategoryId, RightCampaignId, RightCustomer, RightBrand, RightPrice]</t>
  </si>
  <si>
    <t>Sink</t>
  </si>
  <si>
    <t>[26557961]</t>
  </si>
  <si>
    <t>[[LeftUser, LeftDateTime, LeftAdGroupId, LeftPID, LeftNonClk, LeftClk, RightAdGroupId, RightCategoryId, RightCampaignId, RightCustomer, RightBrand, RightPrice]]</t>
  </si>
  <si>
    <t>2021-05-18T17:39:28.362144Z</t>
  </si>
  <si>
    <t>2021-05-18T17:45:42.689673Z</t>
  </si>
  <si>
    <t>2021-05-18T17:52:15.715300Z</t>
  </si>
  <si>
    <t>2021-05-18T17:37:02.756164Z</t>
  </si>
  <si>
    <t>2021-05-18T17:43:23.737741Z</t>
  </si>
  <si>
    <t>2021-05-18T17:49:47.231579Z</t>
  </si>
  <si>
    <t>2021-05-18T17:38:39.615580Z</t>
  </si>
  <si>
    <t>2021-05-18T17:44:55.247244Z</t>
  </si>
  <si>
    <t>2021-05-18T17:51:26.123920Z</t>
  </si>
  <si>
    <t>2021-05-18T17:34:21.374803Z</t>
  </si>
  <si>
    <t>2021-05-18T17:40:40.676846Z</t>
  </si>
  <si>
    <t>2021-05-18T17:46:51.905769Z</t>
  </si>
  <si>
    <t>48739772047</t>
  </si>
  <si>
    <t>47435886842</t>
  </si>
  <si>
    <t>49585017969</t>
  </si>
  <si>
    <t>161374516203</t>
  </si>
  <si>
    <t>163054188098</t>
  </si>
  <si>
    <t>175318687567</t>
  </si>
  <si>
    <t>15551016876</t>
  </si>
  <si>
    <t>17336636928</t>
  </si>
  <si>
    <t>18197652029</t>
  </si>
  <si>
    <t>14508642655</t>
  </si>
  <si>
    <t>16382081598</t>
  </si>
  <si>
    <t>16756859415</t>
  </si>
  <si>
    <t>929792</t>
  </si>
  <si>
    <t>1048576</t>
  </si>
  <si>
    <t>989102</t>
  </si>
  <si>
    <t>925696</t>
  </si>
  <si>
    <t>1008365</t>
  </si>
  <si>
    <t>973940</t>
  </si>
  <si>
    <t>22</t>
  </si>
  <si>
    <t>52</t>
  </si>
  <si>
    <t>234</t>
  </si>
  <si>
    <t>263</t>
  </si>
  <si>
    <t>15</t>
  </si>
  <si>
    <t>16</t>
  </si>
  <si>
    <t>63</t>
  </si>
  <si>
    <t>89</t>
  </si>
  <si>
    <t>92</t>
  </si>
  <si>
    <t>390</t>
  </si>
  <si>
    <t>374</t>
  </si>
  <si>
    <t>391</t>
  </si>
  <si>
    <t>1298</t>
  </si>
  <si>
    <t>1304</t>
  </si>
  <si>
    <t>1388</t>
  </si>
  <si>
    <t>141</t>
  </si>
  <si>
    <t>130</t>
  </si>
  <si>
    <t>211</t>
  </si>
  <si>
    <t>465</t>
  </si>
  <si>
    <t>461</t>
  </si>
  <si>
    <t>20480</t>
  </si>
  <si>
    <t>29962240</t>
  </si>
  <si>
    <t>96235520</t>
  </si>
  <si>
    <t>110120960</t>
  </si>
  <si>
    <t>97259520</t>
  </si>
  <si>
    <t>127373312</t>
  </si>
  <si>
    <t>229433344</t>
  </si>
  <si>
    <t>1692045312</t>
  </si>
  <si>
    <t>3196915712</t>
  </si>
  <si>
    <t>3121344512</t>
  </si>
  <si>
    <t>17648095232</t>
  </si>
  <si>
    <t>20381908992</t>
  </si>
  <si>
    <t>23218225152</t>
  </si>
  <si>
    <t>18190700544</t>
  </si>
  <si>
    <t>20572295168</t>
  </si>
  <si>
    <t>21885988864</t>
  </si>
  <si>
    <t>1277952</t>
  </si>
  <si>
    <t>1052672</t>
  </si>
  <si>
    <t>1187840</t>
  </si>
  <si>
    <t>14269763584</t>
  </si>
  <si>
    <t>15555457024</t>
  </si>
  <si>
    <t>14825418752</t>
  </si>
  <si>
    <t>12282687488</t>
  </si>
  <si>
    <t>12761600000</t>
  </si>
  <si>
    <t>13927886848</t>
  </si>
  <si>
    <t>937984</t>
  </si>
  <si>
    <t>933888</t>
  </si>
  <si>
    <t>376489328</t>
  </si>
  <si>
    <t>390570371</t>
  </si>
  <si>
    <t>388723657</t>
  </si>
  <si>
    <t>1488952970</t>
  </si>
  <si>
    <t>1177828304</t>
  </si>
  <si>
    <t>1178681797</t>
  </si>
  <si>
    <t>305862068</t>
  </si>
  <si>
    <t>318168698</t>
  </si>
  <si>
    <t>452840422</t>
  </si>
  <si>
    <t>941973258</t>
  </si>
  <si>
    <t>1654359853</t>
  </si>
  <si>
    <t>1675890591</t>
  </si>
  <si>
    <t>18065692295</t>
  </si>
  <si>
    <t>18703932501</t>
  </si>
  <si>
    <t>18047396167</t>
  </si>
  <si>
    <t>16935120091</t>
  </si>
  <si>
    <t>16895511801</t>
  </si>
  <si>
    <t>16880127394</t>
  </si>
  <si>
    <t>1199472</t>
  </si>
  <si>
    <t>1208405</t>
  </si>
  <si>
    <t>1413120</t>
  </si>
  <si>
    <t>1221562</t>
  </si>
  <si>
    <t>1192510</t>
  </si>
  <si>
    <t>19</t>
  </si>
  <si>
    <t>148</t>
  </si>
  <si>
    <t>116</t>
  </si>
  <si>
    <t>147</t>
  </si>
  <si>
    <t>20</t>
  </si>
  <si>
    <t>14</t>
  </si>
  <si>
    <t>78</t>
  </si>
  <si>
    <t>70</t>
  </si>
  <si>
    <t>373</t>
  </si>
  <si>
    <t>389</t>
  </si>
  <si>
    <t>1288</t>
  </si>
  <si>
    <t>1295</t>
  </si>
  <si>
    <t>1399</t>
  </si>
  <si>
    <t>154</t>
  </si>
  <si>
    <t>161</t>
  </si>
  <si>
    <t>124</t>
  </si>
  <si>
    <t>450</t>
  </si>
  <si>
    <t>358</t>
  </si>
  <si>
    <t>356</t>
  </si>
  <si>
    <t>40960</t>
  </si>
  <si>
    <t>52695040</t>
  </si>
  <si>
    <t>89886720</t>
  </si>
  <si>
    <t>91738112</t>
  </si>
  <si>
    <t>361771008</t>
  </si>
  <si>
    <t>160567296</t>
  </si>
  <si>
    <t>150466560</t>
  </si>
  <si>
    <t>3108540416</t>
  </si>
  <si>
    <t>2332446720</t>
  </si>
  <si>
    <t>2647465984</t>
  </si>
  <si>
    <t>22521163776</t>
  </si>
  <si>
    <t>22598488064</t>
  </si>
  <si>
    <t>19876847616</t>
  </si>
  <si>
    <t>20659884032</t>
  </si>
  <si>
    <t>20474531840</t>
  </si>
  <si>
    <t>20536070144</t>
  </si>
  <si>
    <t>1253376</t>
  </si>
  <si>
    <t>1208320</t>
  </si>
  <si>
    <t>15401541632</t>
  </si>
  <si>
    <t>15812861952</t>
  </si>
  <si>
    <t>16349908992</t>
  </si>
  <si>
    <t>13836468224</t>
  </si>
  <si>
    <t>13880459264</t>
  </si>
  <si>
    <t>14084587520</t>
  </si>
  <si>
    <t>1138688</t>
  </si>
  <si>
    <t>1191936</t>
  </si>
  <si>
    <t>1163264</t>
  </si>
  <si>
    <t>381608679</t>
  </si>
  <si>
    <t>392589834</t>
  </si>
  <si>
    <t>400333032</t>
  </si>
  <si>
    <t>1454006791</t>
  </si>
  <si>
    <t>1181017223</t>
  </si>
  <si>
    <t>1182900260</t>
  </si>
  <si>
    <t>411800737</t>
  </si>
  <si>
    <t>431300126</t>
  </si>
  <si>
    <t>313287348</t>
  </si>
  <si>
    <t>1365587215</t>
  </si>
  <si>
    <t>1357820631</t>
  </si>
  <si>
    <t>1415706080</t>
  </si>
  <si>
    <t>16611366285</t>
  </si>
  <si>
    <t>17855077461</t>
  </si>
  <si>
    <t>16072921661</t>
  </si>
  <si>
    <t>14547192549</t>
  </si>
  <si>
    <t>15356927125</t>
  </si>
  <si>
    <t>14803619025</t>
  </si>
  <si>
    <t>1736704</t>
  </si>
  <si>
    <t>1748650</t>
  </si>
  <si>
    <t>1814528</t>
  </si>
  <si>
    <t>1713937</t>
  </si>
  <si>
    <t>1734531</t>
  </si>
  <si>
    <t>1810432</t>
  </si>
  <si>
    <t>194</t>
  </si>
  <si>
    <t>57</t>
  </si>
  <si>
    <t>66</t>
  </si>
  <si>
    <t>64</t>
  </si>
  <si>
    <t>398</t>
  </si>
  <si>
    <t>1289</t>
  </si>
  <si>
    <t>1296</t>
  </si>
  <si>
    <t>216</t>
  </si>
  <si>
    <t>213</t>
  </si>
  <si>
    <t>160</t>
  </si>
  <si>
    <t>443</t>
  </si>
  <si>
    <t>460</t>
  </si>
  <si>
    <t>459</t>
  </si>
  <si>
    <t>184320</t>
  </si>
  <si>
    <t>116555776</t>
  </si>
  <si>
    <t>14364672</t>
  </si>
  <si>
    <t>15695872</t>
  </si>
  <si>
    <t>477708288</t>
  </si>
  <si>
    <t>605876224</t>
  </si>
  <si>
    <t>331370496</t>
  </si>
  <si>
    <t>2858713088</t>
  </si>
  <si>
    <t>1952014336</t>
  </si>
  <si>
    <t>1672667136</t>
  </si>
  <si>
    <t>22603714560</t>
  </si>
  <si>
    <t>22798159872</t>
  </si>
  <si>
    <t>21758406656</t>
  </si>
  <si>
    <t>19147849728</t>
  </si>
  <si>
    <t>18864476160</t>
  </si>
  <si>
    <t>18673815552</t>
  </si>
  <si>
    <t>1822720</t>
  </si>
  <si>
    <t>1744896</t>
  </si>
  <si>
    <t>12988698624</t>
  </si>
  <si>
    <t>14065819648</t>
  </si>
  <si>
    <t>13484118016</t>
  </si>
  <si>
    <t>11131408384</t>
  </si>
  <si>
    <t>12579291136</t>
  </si>
  <si>
    <t>12245389312</t>
  </si>
  <si>
    <t>1712128</t>
  </si>
  <si>
    <t>1732608</t>
  </si>
  <si>
    <t>383652265</t>
  </si>
  <si>
    <t>376105032</t>
  </si>
  <si>
    <t>363115283</t>
  </si>
  <si>
    <t>1165624081</t>
  </si>
  <si>
    <t>1860524220</t>
  </si>
  <si>
    <t>1858483375</t>
  </si>
  <si>
    <t>422992641</t>
  </si>
  <si>
    <t>409465466</t>
  </si>
  <si>
    <t>380186901</t>
  </si>
  <si>
    <t>1648716498</t>
  </si>
  <si>
    <t>1049808783</t>
  </si>
  <si>
    <t>974726249</t>
  </si>
  <si>
    <t>5621607946</t>
  </si>
  <si>
    <t>5485132970</t>
  </si>
  <si>
    <t>5495637688</t>
  </si>
  <si>
    <t>6533155833</t>
  </si>
  <si>
    <t>6392208633</t>
  </si>
  <si>
    <t>6376745704</t>
  </si>
  <si>
    <t>382</t>
  </si>
  <si>
    <t>397</t>
  </si>
  <si>
    <t>1297</t>
  </si>
  <si>
    <t>1392</t>
  </si>
  <si>
    <t>5623103488</t>
  </si>
  <si>
    <t>5488414720</t>
  </si>
  <si>
    <t>5496475648</t>
  </si>
  <si>
    <t>6543511552</t>
  </si>
  <si>
    <t>6401298432</t>
  </si>
  <si>
    <t>6391209984</t>
  </si>
  <si>
    <t>5618941952</t>
  </si>
  <si>
    <t>5478715392</t>
  </si>
  <si>
    <t>5494837248</t>
  </si>
  <si>
    <t>6398578688</t>
  </si>
  <si>
    <t>6366777344</t>
  </si>
  <si>
    <t>6347190272</t>
  </si>
  <si>
    <t>4077029</t>
  </si>
  <si>
    <t>3986819</t>
  </si>
  <si>
    <t>4082989</t>
  </si>
  <si>
    <t>9818241</t>
  </si>
  <si>
    <t>10255305</t>
  </si>
  <si>
    <t>10598302</t>
  </si>
  <si>
    <t>993699</t>
  </si>
  <si>
    <t>1518179</t>
  </si>
  <si>
    <t>1517246</t>
  </si>
  <si>
    <t>154801816</t>
  </si>
  <si>
    <t>154720459</t>
  </si>
  <si>
    <t>154811894</t>
  </si>
  <si>
    <t>1061768</t>
  </si>
  <si>
    <t>[UserId, CmsSegId, CmsGroupId, FinalGenderCode, AgeLevel, PValueLevel, ShoppingLevel, Occupation, NewUserClassLevel]</t>
  </si>
  <si>
    <t>[26557961, 1061768]</t>
  </si>
  <si>
    <t>25029435</t>
  </si>
  <si>
    <t>[[User, DateTime, AdGroupId, PID, NonClk, Clk], [UserId, CmsSegId, CmsGroupId, FinalGenderCode, AgeLevel, PValueLevel, ShoppingLevel, Occupation, NewUserClassLevel]]</t>
  </si>
  <si>
    <t>[LeftUser, LeftDateTime, LeftAdGroupId, LeftPID, LeftNonClk, LeftClk, RightUserId, RightCmsSegId, RightCmsGroupId, RightFinalGenderCode, RightAgeLevel, RightPValueLevel, RightShoppingLevel, RightOccupation, RightNewUserClassLevel]</t>
  </si>
  <si>
    <t>[25029435]</t>
  </si>
  <si>
    <t>[[LeftUser, LeftDateTime, LeftAdGroupId, LeftPID, LeftNonClk, LeftClk, RightUserId, RightCmsSegId, RightCmsGroupId, RightFinalGenderCode, RightAgeLevel, RightPValueLevel, RightShoppingLevel, RightOccupation, RightNewUserClassLevel]]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</si>
</sst>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Calibri"/>
    </font>
    <font>
      <color theme="1"/>
      <name val="Arial"/>
    </font>
    <font/>
    <font>
      <color rgb="FF0000FF"/>
      <name val="Calibri"/>
    </font>
    <font>
      <sz val="11.0"/>
      <color rgb="FF11A9CC"/>
      <name val="Calibri"/>
    </font>
    <font>
      <sz val="10.0"/>
      <color rgb="FF000000"/>
      <name val="Calibri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EA700"/>
        <bgColor rgb="FF7EA700"/>
      </patternFill>
    </fill>
    <fill>
      <patternFill patternType="solid">
        <fgColor rgb="FFA9E100"/>
        <bgColor rgb="FFA9E100"/>
      </patternFill>
    </fill>
    <fill>
      <patternFill patternType="solid">
        <fgColor rgb="FF00FF00"/>
        <bgColor rgb="FF00FF00"/>
      </patternFill>
    </fill>
    <fill>
      <patternFill patternType="solid">
        <fgColor rgb="FF99CC00"/>
        <bgColor rgb="FF99CC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4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/>
    </xf>
    <xf borderId="0" fillId="0" fontId="1" numFmtId="9" xfId="0" applyAlignment="1" applyFont="1" applyNumberFormat="1">
      <alignment horizontal="center" vertical="bottom"/>
    </xf>
    <xf borderId="0" fillId="0" fontId="5" numFmtId="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1" fillId="5" fontId="6" numFmtId="0" xfId="0" applyAlignment="1" applyBorder="1" applyFont="1">
      <alignment shrinkToFit="0" vertical="bottom" wrapText="0"/>
    </xf>
    <xf borderId="2" fillId="5" fontId="6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0" fillId="2" fontId="7" numFmtId="0" xfId="0" applyAlignment="1" applyFont="1">
      <alignment vertical="bottom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7" numFmtId="2" xfId="0" applyAlignment="1" applyFont="1" applyNumberFormat="1">
      <alignment horizontal="right" vertical="bottom"/>
    </xf>
    <xf borderId="0" fillId="2" fontId="7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Invocation Time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summary!$B$1:$B$2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summary!$B$3:$B$4</c:f>
              <c:numCache/>
            </c:numRef>
          </c:val>
        </c:ser>
        <c:ser>
          <c:idx val="1"/>
          <c:order val="1"/>
          <c:tx>
            <c:strRef>
              <c:f>summary!$C$1:$C$2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summary!$C$3:$C$4</c:f>
              <c:numCache/>
            </c:numRef>
          </c:val>
        </c:ser>
        <c:ser>
          <c:idx val="2"/>
          <c:order val="2"/>
          <c:tx>
            <c:strRef>
              <c:f>summary!$D$1:$D$2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summary!$D$3:$D$4</c:f>
              <c:numCache/>
            </c:numRef>
          </c:val>
        </c:ser>
        <c:ser>
          <c:idx val="3"/>
          <c:order val="3"/>
          <c:tx>
            <c:strRef>
              <c:f>summary!$E$1:$E$2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summary!$E$3:$E$4</c:f>
              <c:numCache/>
            </c:numRef>
          </c:val>
        </c:ser>
        <c:ser>
          <c:idx val="4"/>
          <c:order val="4"/>
          <c:tx>
            <c:strRef>
              <c:f>summary!$F$1:$F$2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summary!$F$3:$F$4</c:f>
              <c:numCache/>
            </c:numRef>
          </c:val>
        </c:ser>
        <c:ser>
          <c:idx val="5"/>
          <c:order val="5"/>
          <c:tx>
            <c:strRef>
              <c:f>summary!$G$1:$G$2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summary!$G$3:$G$4</c:f>
              <c:numCache/>
            </c:numRef>
          </c:val>
        </c:ser>
        <c:ser>
          <c:idx val="6"/>
          <c:order val="6"/>
          <c:tx>
            <c:strRef>
              <c:f>summary!$H$1:$H$2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summary!$H$3:$H$4</c:f>
              <c:numCache/>
            </c:numRef>
          </c:val>
        </c:ser>
        <c:ser>
          <c:idx val="7"/>
          <c:order val="7"/>
          <c:tx>
            <c:strRef>
              <c:f>summary!$I$1:$I$2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summary!$A$3:$A$4</c:f>
            </c:strRef>
          </c:cat>
          <c:val>
            <c:numRef>
              <c:f>summary!$I$3:$I$4</c:f>
              <c:numCache/>
            </c:numRef>
          </c:val>
        </c:ser>
        <c:axId val="1909216060"/>
        <c:axId val="1080168030"/>
      </c:barChart>
      <c:catAx>
        <c:axId val="1909216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80168030"/>
      </c:catAx>
      <c:valAx>
        <c:axId val="108016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Invocation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09216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System Mode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summary!$B$185:$B$186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summary!$B$187:$B$188</c:f>
              <c:numCache/>
            </c:numRef>
          </c:val>
        </c:ser>
        <c:ser>
          <c:idx val="1"/>
          <c:order val="1"/>
          <c:tx>
            <c:strRef>
              <c:f>summary!$C$185:$C$186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summary!$C$187:$C$188</c:f>
              <c:numCache/>
            </c:numRef>
          </c:val>
        </c:ser>
        <c:ser>
          <c:idx val="2"/>
          <c:order val="2"/>
          <c:tx>
            <c:strRef>
              <c:f>summary!$D$185:$D$186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summary!$D$187:$D$188</c:f>
              <c:numCache/>
            </c:numRef>
          </c:val>
        </c:ser>
        <c:ser>
          <c:idx val="3"/>
          <c:order val="3"/>
          <c:tx>
            <c:strRef>
              <c:f>summary!$E$185:$E$186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summary!$E$187:$E$188</c:f>
              <c:numCache/>
            </c:numRef>
          </c:val>
        </c:ser>
        <c:ser>
          <c:idx val="4"/>
          <c:order val="4"/>
          <c:tx>
            <c:strRef>
              <c:f>summary!$F$185:$F$186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summary!$F$187:$F$188</c:f>
              <c:numCache/>
            </c:numRef>
          </c:val>
        </c:ser>
        <c:ser>
          <c:idx val="5"/>
          <c:order val="5"/>
          <c:tx>
            <c:strRef>
              <c:f>summary!$G$185:$G$186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summary!$G$187:$G$188</c:f>
              <c:numCache/>
            </c:numRef>
          </c:val>
        </c:ser>
        <c:ser>
          <c:idx val="6"/>
          <c:order val="6"/>
          <c:tx>
            <c:strRef>
              <c:f>summary!$H$185:$H$186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summary!$H$187:$H$188</c:f>
              <c:numCache/>
            </c:numRef>
          </c:val>
        </c:ser>
        <c:ser>
          <c:idx val="7"/>
          <c:order val="7"/>
          <c:tx>
            <c:strRef>
              <c:f>summary!$I$185:$I$186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summary!$A$187:$A$188</c:f>
            </c:strRef>
          </c:cat>
          <c:val>
            <c:numRef>
              <c:f>summary!$I$187:$I$188</c:f>
              <c:numCache/>
            </c:numRef>
          </c:val>
        </c:ser>
        <c:axId val="669510213"/>
        <c:axId val="1302896059"/>
      </c:barChart>
      <c:catAx>
        <c:axId val="669510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02896059"/>
      </c:catAx>
      <c:valAx>
        <c:axId val="1302896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System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9510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User Mode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summary!$B$208:$B$209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summary!$B$210:$B$211</c:f>
              <c:numCache/>
            </c:numRef>
          </c:val>
        </c:ser>
        <c:ser>
          <c:idx val="1"/>
          <c:order val="1"/>
          <c:tx>
            <c:strRef>
              <c:f>summary!$C$208:$C$209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summary!$C$210:$C$211</c:f>
              <c:numCache/>
            </c:numRef>
          </c:val>
        </c:ser>
        <c:ser>
          <c:idx val="2"/>
          <c:order val="2"/>
          <c:tx>
            <c:strRef>
              <c:f>summary!$D$208:$D$209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summary!$D$210:$D$211</c:f>
              <c:numCache/>
            </c:numRef>
          </c:val>
        </c:ser>
        <c:ser>
          <c:idx val="3"/>
          <c:order val="3"/>
          <c:tx>
            <c:strRef>
              <c:f>summary!$E$208:$E$209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summary!$E$210:$E$211</c:f>
              <c:numCache/>
            </c:numRef>
          </c:val>
        </c:ser>
        <c:ser>
          <c:idx val="4"/>
          <c:order val="4"/>
          <c:tx>
            <c:strRef>
              <c:f>summary!$F$208:$F$209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summary!$F$210:$F$211</c:f>
              <c:numCache/>
            </c:numRef>
          </c:val>
        </c:ser>
        <c:ser>
          <c:idx val="5"/>
          <c:order val="5"/>
          <c:tx>
            <c:strRef>
              <c:f>summary!$G$208:$G$209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summary!$A$210:$A$211</c:f>
            </c:strRef>
          </c:cat>
          <c:val>
            <c:numRef>
              <c:f>summary!$G$210:$G$211</c:f>
              <c:numCache/>
            </c:numRef>
          </c:val>
        </c:ser>
        <c:ser>
          <c:idx val="6"/>
          <c:order val="6"/>
          <c:tx>
            <c:strRef>
              <c:f>summary!$H$208:$H$209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summary!$H$210:$H$211</c:f>
              <c:numCache/>
            </c:numRef>
          </c:val>
        </c:ser>
        <c:ser>
          <c:idx val="7"/>
          <c:order val="7"/>
          <c:tx>
            <c:strRef>
              <c:f>summary!$I$208:$I$209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summary!$A$210:$A$211</c:f>
            </c:strRef>
          </c:cat>
          <c:val>
            <c:numRef>
              <c:f>summary!$I$210:$I$211</c:f>
              <c:numCache/>
            </c:numRef>
          </c:val>
        </c:ser>
        <c:axId val="770054605"/>
        <c:axId val="390340878"/>
      </c:barChart>
      <c:catAx>
        <c:axId val="770054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90340878"/>
      </c:catAx>
      <c:valAx>
        <c:axId val="390340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User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70054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IO Wait Mode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summary!$B$231:$B$232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summary!$B$233:$B$234</c:f>
              <c:numCache/>
            </c:numRef>
          </c:val>
        </c:ser>
        <c:ser>
          <c:idx val="1"/>
          <c:order val="1"/>
          <c:tx>
            <c:strRef>
              <c:f>summary!$C$231:$C$232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summary!$C$233:$C$234</c:f>
              <c:numCache/>
            </c:numRef>
          </c:val>
        </c:ser>
        <c:ser>
          <c:idx val="2"/>
          <c:order val="2"/>
          <c:tx>
            <c:strRef>
              <c:f>summary!$D$231:$D$232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summary!$D$233:$D$234</c:f>
              <c:numCache/>
            </c:numRef>
          </c:val>
        </c:ser>
        <c:ser>
          <c:idx val="3"/>
          <c:order val="3"/>
          <c:tx>
            <c:strRef>
              <c:f>summary!$E$231:$E$232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summary!$E$233:$E$234</c:f>
              <c:numCache/>
            </c:numRef>
          </c:val>
        </c:ser>
        <c:ser>
          <c:idx val="4"/>
          <c:order val="4"/>
          <c:tx>
            <c:strRef>
              <c:f>summary!$F$231:$F$232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summary!$F$233:$F$234</c:f>
              <c:numCache/>
            </c:numRef>
          </c:val>
        </c:ser>
        <c:ser>
          <c:idx val="5"/>
          <c:order val="5"/>
          <c:tx>
            <c:strRef>
              <c:f>summary!$G$231:$G$232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summary!$G$233:$G$234</c:f>
              <c:numCache/>
            </c:numRef>
          </c:val>
        </c:ser>
        <c:ser>
          <c:idx val="6"/>
          <c:order val="6"/>
          <c:tx>
            <c:strRef>
              <c:f>summary!$H$231:$H$232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summary!$H$233:$H$234</c:f>
              <c:numCache/>
            </c:numRef>
          </c:val>
        </c:ser>
        <c:ser>
          <c:idx val="7"/>
          <c:order val="7"/>
          <c:tx>
            <c:strRef>
              <c:f>summary!$I$231:$I$232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summary!$A$233:$A$234</c:f>
            </c:strRef>
          </c:cat>
          <c:val>
            <c:numRef>
              <c:f>summary!$I$233:$I$234</c:f>
              <c:numCache/>
            </c:numRef>
          </c:val>
        </c:ser>
        <c:axId val="551426719"/>
        <c:axId val="1396546454"/>
      </c:barChart>
      <c:catAx>
        <c:axId val="55142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96546454"/>
      </c:catAx>
      <c:valAx>
        <c:axId val="1396546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IO Wait Mode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51426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Datanode RAM Memory Utilization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summary!$B$24:$B$25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summary!$B$26:$B$27</c:f>
              <c:numCache/>
            </c:numRef>
          </c:val>
        </c:ser>
        <c:ser>
          <c:idx val="1"/>
          <c:order val="1"/>
          <c:tx>
            <c:strRef>
              <c:f>summary!$C$24:$C$25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summary!$C$26:$C$27</c:f>
              <c:numCache/>
            </c:numRef>
          </c:val>
        </c:ser>
        <c:ser>
          <c:idx val="2"/>
          <c:order val="2"/>
          <c:tx>
            <c:strRef>
              <c:f>summary!$D$24:$D$25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summary!$D$26:$D$27</c:f>
              <c:numCache/>
            </c:numRef>
          </c:val>
        </c:ser>
        <c:ser>
          <c:idx val="3"/>
          <c:order val="3"/>
          <c:tx>
            <c:strRef>
              <c:f>summary!$E$24:$E$25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summary!$E$26:$E$27</c:f>
              <c:numCache/>
            </c:numRef>
          </c:val>
        </c:ser>
        <c:ser>
          <c:idx val="4"/>
          <c:order val="4"/>
          <c:tx>
            <c:strRef>
              <c:f>summary!$F$24:$F$25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summary!$F$26:$F$27</c:f>
              <c:numCache/>
            </c:numRef>
          </c:val>
        </c:ser>
        <c:ser>
          <c:idx val="5"/>
          <c:order val="5"/>
          <c:tx>
            <c:strRef>
              <c:f>summary!$G$24:$G$25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summary!$G$26:$G$27</c:f>
              <c:numCache/>
            </c:numRef>
          </c:val>
        </c:ser>
        <c:ser>
          <c:idx val="6"/>
          <c:order val="6"/>
          <c:tx>
            <c:strRef>
              <c:f>summary!$H$24:$H$25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summary!$H$26:$H$27</c:f>
              <c:numCache/>
            </c:numRef>
          </c:val>
        </c:ser>
        <c:ser>
          <c:idx val="7"/>
          <c:order val="7"/>
          <c:tx>
            <c:strRef>
              <c:f>summary!$I$24:$I$25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summary!$A$26:$A$27</c:f>
            </c:strRef>
          </c:cat>
          <c:val>
            <c:numRef>
              <c:f>summary!$I$26:$I$27</c:f>
              <c:numCache/>
            </c:numRef>
          </c:val>
        </c:ser>
        <c:axId val="1535467942"/>
        <c:axId val="1990477853"/>
      </c:barChart>
      <c:catAx>
        <c:axId val="153546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90477853"/>
      </c:catAx>
      <c:valAx>
        <c:axId val="1990477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Datanode RAM Memory Utilization (GiB)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35467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Read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summary!$B$47:$B$48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summary!$B$49:$B$50</c:f>
              <c:numCache/>
            </c:numRef>
          </c:val>
        </c:ser>
        <c:ser>
          <c:idx val="1"/>
          <c:order val="1"/>
          <c:tx>
            <c:strRef>
              <c:f>summary!$C$47:$C$48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summary!$C$49:$C$50</c:f>
              <c:numCache/>
            </c:numRef>
          </c:val>
        </c:ser>
        <c:ser>
          <c:idx val="2"/>
          <c:order val="2"/>
          <c:tx>
            <c:strRef>
              <c:f>summary!$D$47:$D$48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summary!$D$49:$D$50</c:f>
              <c:numCache/>
            </c:numRef>
          </c:val>
        </c:ser>
        <c:ser>
          <c:idx val="3"/>
          <c:order val="3"/>
          <c:tx>
            <c:strRef>
              <c:f>summary!$E$47:$E$48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summary!$E$49:$E$50</c:f>
              <c:numCache/>
            </c:numRef>
          </c:val>
        </c:ser>
        <c:ser>
          <c:idx val="4"/>
          <c:order val="4"/>
          <c:tx>
            <c:strRef>
              <c:f>summary!$F$47:$F$48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summary!$F$49:$F$50</c:f>
              <c:numCache/>
            </c:numRef>
          </c:val>
        </c:ser>
        <c:ser>
          <c:idx val="5"/>
          <c:order val="5"/>
          <c:tx>
            <c:strRef>
              <c:f>summary!$G$47:$G$48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summary!$G$49:$G$50</c:f>
              <c:numCache/>
            </c:numRef>
          </c:val>
        </c:ser>
        <c:ser>
          <c:idx val="6"/>
          <c:order val="6"/>
          <c:tx>
            <c:strRef>
              <c:f>summary!$H$47:$H$48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summary!$H$49:$H$50</c:f>
              <c:numCache/>
            </c:numRef>
          </c:val>
        </c:ser>
        <c:ser>
          <c:idx val="7"/>
          <c:order val="7"/>
          <c:tx>
            <c:strRef>
              <c:f>summary!$I$47:$I$48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summary!$A$49:$A$50</c:f>
            </c:strRef>
          </c:cat>
          <c:val>
            <c:numRef>
              <c:f>summary!$I$49:$I$50</c:f>
              <c:numCache/>
            </c:numRef>
          </c:val>
        </c:ser>
        <c:axId val="899536464"/>
        <c:axId val="994447013"/>
      </c:barChart>
      <c:catAx>
        <c:axId val="89953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4447013"/>
      </c:catAx>
      <c:valAx>
        <c:axId val="99444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Read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99536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Local File System Write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summary!$B$70:$B$71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summary!$B$72:$B$73</c:f>
              <c:numCache/>
            </c:numRef>
          </c:val>
        </c:ser>
        <c:ser>
          <c:idx val="1"/>
          <c:order val="1"/>
          <c:tx>
            <c:strRef>
              <c:f>summary!$C$70:$C$71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summary!$C$72:$C$73</c:f>
              <c:numCache/>
            </c:numRef>
          </c:val>
        </c:ser>
        <c:ser>
          <c:idx val="2"/>
          <c:order val="2"/>
          <c:tx>
            <c:strRef>
              <c:f>summary!$D$70:$D$71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summary!$D$72:$D$73</c:f>
              <c:numCache/>
            </c:numRef>
          </c:val>
        </c:ser>
        <c:ser>
          <c:idx val="3"/>
          <c:order val="3"/>
          <c:tx>
            <c:strRef>
              <c:f>summary!$E$70:$E$71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summary!$E$72:$E$73</c:f>
              <c:numCache/>
            </c:numRef>
          </c:val>
        </c:ser>
        <c:ser>
          <c:idx val="4"/>
          <c:order val="4"/>
          <c:tx>
            <c:strRef>
              <c:f>summary!$F$70:$F$71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summary!$F$72:$F$73</c:f>
              <c:numCache/>
            </c:numRef>
          </c:val>
        </c:ser>
        <c:ser>
          <c:idx val="5"/>
          <c:order val="5"/>
          <c:tx>
            <c:strRef>
              <c:f>summary!$G$70:$G$71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summary!$G$72:$G$73</c:f>
              <c:numCache/>
            </c:numRef>
          </c:val>
        </c:ser>
        <c:ser>
          <c:idx val="6"/>
          <c:order val="6"/>
          <c:tx>
            <c:strRef>
              <c:f>summary!$H$70:$H$71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summary!$H$72:$H$73</c:f>
              <c:numCache/>
            </c:numRef>
          </c:val>
        </c:ser>
        <c:ser>
          <c:idx val="7"/>
          <c:order val="7"/>
          <c:tx>
            <c:strRef>
              <c:f>summary!$I$70:$I$71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summary!$A$72:$A$73</c:f>
            </c:strRef>
          </c:cat>
          <c:val>
            <c:numRef>
              <c:f>summary!$I$72:$I$73</c:f>
              <c:numCache/>
            </c:numRef>
          </c:val>
        </c:ser>
        <c:axId val="444148284"/>
        <c:axId val="251376656"/>
      </c:barChart>
      <c:catAx>
        <c:axId val="44414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51376656"/>
      </c:catAx>
      <c:valAx>
        <c:axId val="25137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Local File System Write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44148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Average Swap Utilization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summary!$B$93:$B$94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summary!$B$95:$B$96</c:f>
              <c:numCache/>
            </c:numRef>
          </c:val>
        </c:ser>
        <c:ser>
          <c:idx val="1"/>
          <c:order val="1"/>
          <c:tx>
            <c:strRef>
              <c:f>summary!$C$93:$C$94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summary!$C$95:$C$96</c:f>
              <c:numCache/>
            </c:numRef>
          </c:val>
        </c:ser>
        <c:ser>
          <c:idx val="2"/>
          <c:order val="2"/>
          <c:tx>
            <c:strRef>
              <c:f>summary!$D$93:$D$94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summary!$D$95:$D$96</c:f>
              <c:numCache/>
            </c:numRef>
          </c:val>
        </c:ser>
        <c:ser>
          <c:idx val="3"/>
          <c:order val="3"/>
          <c:tx>
            <c:strRef>
              <c:f>summary!$E$93:$E$94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summary!$E$95:$E$96</c:f>
              <c:numCache/>
            </c:numRef>
          </c:val>
        </c:ser>
        <c:ser>
          <c:idx val="4"/>
          <c:order val="4"/>
          <c:tx>
            <c:strRef>
              <c:f>summary!$F$93:$F$94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summary!$F$95:$F$96</c:f>
              <c:numCache/>
            </c:numRef>
          </c:val>
        </c:ser>
        <c:ser>
          <c:idx val="5"/>
          <c:order val="5"/>
          <c:tx>
            <c:strRef>
              <c:f>summary!$G$93:$G$94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summary!$G$95:$G$96</c:f>
              <c:numCache/>
            </c:numRef>
          </c:val>
        </c:ser>
        <c:ser>
          <c:idx val="6"/>
          <c:order val="6"/>
          <c:tx>
            <c:strRef>
              <c:f>summary!$H$93:$H$94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summary!$H$95:$H$96</c:f>
              <c:numCache/>
            </c:numRef>
          </c:val>
        </c:ser>
        <c:ser>
          <c:idx val="7"/>
          <c:order val="7"/>
          <c:tx>
            <c:strRef>
              <c:f>summary!$I$93:$I$94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summary!$A$95:$A$96</c:f>
            </c:strRef>
          </c:cat>
          <c:val>
            <c:numRef>
              <c:f>summary!$I$95:$I$96</c:f>
              <c:numCache/>
            </c:numRef>
          </c:val>
        </c:ser>
        <c:axId val="2014666534"/>
        <c:axId val="1634889632"/>
      </c:barChart>
      <c:catAx>
        <c:axId val="2014666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34889632"/>
      </c:catAx>
      <c:valAx>
        <c:axId val="1634889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Average Swap Utilization (KiB)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4666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Received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summary!$B$116:$B$117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summary!$B$118:$B$119</c:f>
              <c:numCache/>
            </c:numRef>
          </c:val>
        </c:ser>
        <c:ser>
          <c:idx val="1"/>
          <c:order val="1"/>
          <c:tx>
            <c:strRef>
              <c:f>summary!$C$116:$C$117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summary!$C$118:$C$119</c:f>
              <c:numCache/>
            </c:numRef>
          </c:val>
        </c:ser>
        <c:ser>
          <c:idx val="2"/>
          <c:order val="2"/>
          <c:tx>
            <c:strRef>
              <c:f>summary!$D$116:$D$117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summary!$D$118:$D$119</c:f>
              <c:numCache/>
            </c:numRef>
          </c:val>
        </c:ser>
        <c:ser>
          <c:idx val="3"/>
          <c:order val="3"/>
          <c:tx>
            <c:strRef>
              <c:f>summary!$E$116:$E$117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summary!$E$118:$E$119</c:f>
              <c:numCache/>
            </c:numRef>
          </c:val>
        </c:ser>
        <c:ser>
          <c:idx val="4"/>
          <c:order val="4"/>
          <c:tx>
            <c:strRef>
              <c:f>summary!$F$116:$F$117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summary!$F$118:$F$119</c:f>
              <c:numCache/>
            </c:numRef>
          </c:val>
        </c:ser>
        <c:ser>
          <c:idx val="5"/>
          <c:order val="5"/>
          <c:tx>
            <c:strRef>
              <c:f>summary!$G$116:$G$117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summary!$G$118:$G$119</c:f>
              <c:numCache/>
            </c:numRef>
          </c:val>
        </c:ser>
        <c:ser>
          <c:idx val="6"/>
          <c:order val="6"/>
          <c:tx>
            <c:strRef>
              <c:f>summary!$H$116:$H$117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summary!$H$118:$H$119</c:f>
              <c:numCache/>
            </c:numRef>
          </c:val>
        </c:ser>
        <c:ser>
          <c:idx val="7"/>
          <c:order val="7"/>
          <c:tx>
            <c:strRef>
              <c:f>summary!$I$116:$I$117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summary!$A$118:$A$119</c:f>
            </c:strRef>
          </c:cat>
          <c:val>
            <c:numRef>
              <c:f>summary!$I$118:$I$119</c:f>
              <c:numCache/>
            </c:numRef>
          </c:val>
        </c:ser>
        <c:axId val="1098710345"/>
        <c:axId val="34110599"/>
      </c:barChart>
      <c:catAx>
        <c:axId val="1098710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4110599"/>
      </c:catAx>
      <c:valAx>
        <c:axId val="34110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Received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98710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Network Transmitted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summary!$B$139:$B$140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summary!$B$141:$B$142</c:f>
              <c:numCache/>
            </c:numRef>
          </c:val>
        </c:ser>
        <c:ser>
          <c:idx val="1"/>
          <c:order val="1"/>
          <c:tx>
            <c:strRef>
              <c:f>summary!$C$139:$C$140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summary!$C$141:$C$142</c:f>
              <c:numCache/>
            </c:numRef>
          </c:val>
        </c:ser>
        <c:ser>
          <c:idx val="2"/>
          <c:order val="2"/>
          <c:tx>
            <c:strRef>
              <c:f>summary!$D$139:$D$140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summary!$D$141:$D$142</c:f>
              <c:numCache/>
            </c:numRef>
          </c:val>
        </c:ser>
        <c:ser>
          <c:idx val="3"/>
          <c:order val="3"/>
          <c:tx>
            <c:strRef>
              <c:f>summary!$E$139:$E$140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summary!$E$141:$E$142</c:f>
              <c:numCache/>
            </c:numRef>
          </c:val>
        </c:ser>
        <c:ser>
          <c:idx val="4"/>
          <c:order val="4"/>
          <c:tx>
            <c:strRef>
              <c:f>summary!$F$139:$F$140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summary!$F$141:$F$142</c:f>
              <c:numCache/>
            </c:numRef>
          </c:val>
        </c:ser>
        <c:ser>
          <c:idx val="5"/>
          <c:order val="5"/>
          <c:tx>
            <c:strRef>
              <c:f>summary!$G$139:$G$140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summary!$G$141:$G$142</c:f>
              <c:numCache/>
            </c:numRef>
          </c:val>
        </c:ser>
        <c:ser>
          <c:idx val="6"/>
          <c:order val="6"/>
          <c:tx>
            <c:strRef>
              <c:f>summary!$H$139:$H$140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summary!$H$141:$H$142</c:f>
              <c:numCache/>
            </c:numRef>
          </c:val>
        </c:ser>
        <c:ser>
          <c:idx val="7"/>
          <c:order val="7"/>
          <c:tx>
            <c:strRef>
              <c:f>summary!$I$139:$I$140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summary!$A$141:$A$142</c:f>
            </c:strRef>
          </c:cat>
          <c:val>
            <c:numRef>
              <c:f>summary!$I$141:$I$142</c:f>
              <c:numCache/>
            </c:numRef>
          </c:val>
        </c:ser>
        <c:axId val="437308026"/>
        <c:axId val="1935561763"/>
      </c:barChart>
      <c:catAx>
        <c:axId val="437308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35561763"/>
      </c:catAx>
      <c:valAx>
        <c:axId val="193556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Network Transmitted (MiB)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37308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Spark &amp; MapReduce Crashes 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summary!$B$254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val>
            <c:numRef>
              <c:f>summary!$B$255</c:f>
              <c:numCache/>
            </c:numRef>
          </c:val>
        </c:ser>
        <c:ser>
          <c:idx val="1"/>
          <c:order val="1"/>
          <c:tx>
            <c:strRef>
              <c:f>summary!$C$254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val>
            <c:numRef>
              <c:f>summary!$C$255</c:f>
              <c:numCache/>
            </c:numRef>
          </c:val>
        </c:ser>
        <c:axId val="366590031"/>
        <c:axId val="1228470299"/>
      </c:barChart>
      <c:catAx>
        <c:axId val="36659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470299"/>
      </c:catAx>
      <c:valAx>
        <c:axId val="122847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# Crashes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659003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CPU Time vs Datasets Join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summary!$B$162:$B$163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summary!$B$164:$B$165</c:f>
              <c:numCache/>
            </c:numRef>
          </c:val>
        </c:ser>
        <c:ser>
          <c:idx val="1"/>
          <c:order val="1"/>
          <c:tx>
            <c:strRef>
              <c:f>summary!$C$162:$C$163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summary!$C$164:$C$165</c:f>
              <c:numCache/>
            </c:numRef>
          </c:val>
        </c:ser>
        <c:ser>
          <c:idx val="2"/>
          <c:order val="2"/>
          <c:tx>
            <c:strRef>
              <c:f>summary!$D$162:$D$163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summary!$D$164:$D$165</c:f>
              <c:numCache/>
            </c:numRef>
          </c:val>
        </c:ser>
        <c:ser>
          <c:idx val="3"/>
          <c:order val="3"/>
          <c:tx>
            <c:strRef>
              <c:f>summary!$E$162:$E$163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summary!$E$164:$E$165</c:f>
              <c:numCache/>
            </c:numRef>
          </c:val>
        </c:ser>
        <c:ser>
          <c:idx val="4"/>
          <c:order val="4"/>
          <c:tx>
            <c:strRef>
              <c:f>summary!$F$162:$F$163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summary!$F$164:$F$165</c:f>
              <c:numCache/>
            </c:numRef>
          </c:val>
        </c:ser>
        <c:ser>
          <c:idx val="5"/>
          <c:order val="5"/>
          <c:tx>
            <c:strRef>
              <c:f>summary!$G$162:$G$163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summary!$G$164:$G$165</c:f>
              <c:numCache/>
            </c:numRef>
          </c:val>
        </c:ser>
        <c:ser>
          <c:idx val="6"/>
          <c:order val="6"/>
          <c:tx>
            <c:strRef>
              <c:f>summary!$H$162:$H$163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summary!$H$164:$H$165</c:f>
              <c:numCache/>
            </c:numRef>
          </c:val>
        </c:ser>
        <c:ser>
          <c:idx val="7"/>
          <c:order val="7"/>
          <c:tx>
            <c:strRef>
              <c:f>summary!$I$162:$I$163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summary!$A$164:$A$165</c:f>
            </c:strRef>
          </c:cat>
          <c:val>
            <c:numRef>
              <c:f>summary!$I$164:$I$165</c:f>
              <c:numCache/>
            </c:numRef>
          </c:val>
        </c:ser>
        <c:axId val="1027497568"/>
        <c:axId val="1130969252"/>
      </c:barChart>
      <c:catAx>
        <c:axId val="10274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Datasets Join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30969252"/>
      </c:catAx>
      <c:valAx>
        <c:axId val="1130969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Total CPU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27497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47625</xdr:rowOff>
    </xdr:from>
    <xdr:ext cx="7515225" cy="3533775"/>
    <xdr:graphicFrame>
      <xdr:nvGraphicFramePr>
        <xdr:cNvPr id="846896108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47625</xdr:rowOff>
    </xdr:from>
    <xdr:ext cx="7543800" cy="3533775"/>
    <xdr:graphicFrame>
      <xdr:nvGraphicFramePr>
        <xdr:cNvPr id="2048732825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19050</xdr:rowOff>
    </xdr:from>
    <xdr:ext cx="7543800" cy="3533775"/>
    <xdr:graphicFrame>
      <xdr:nvGraphicFramePr>
        <xdr:cNvPr id="1228821006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38100</xdr:rowOff>
    </xdr:from>
    <xdr:ext cx="7543800" cy="3533775"/>
    <xdr:graphicFrame>
      <xdr:nvGraphicFramePr>
        <xdr:cNvPr id="910591697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57150</xdr:rowOff>
    </xdr:from>
    <xdr:ext cx="7543800" cy="3533775"/>
    <xdr:graphicFrame>
      <xdr:nvGraphicFramePr>
        <xdr:cNvPr id="647622417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28575</xdr:colOff>
      <xdr:row>119</xdr:row>
      <xdr:rowOff>28575</xdr:rowOff>
    </xdr:from>
    <xdr:ext cx="7515225" cy="3533775"/>
    <xdr:graphicFrame>
      <xdr:nvGraphicFramePr>
        <xdr:cNvPr id="1720689741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142</xdr:row>
      <xdr:rowOff>0</xdr:rowOff>
    </xdr:from>
    <xdr:ext cx="7543800" cy="3533775"/>
    <xdr:graphicFrame>
      <xdr:nvGraphicFramePr>
        <xdr:cNvPr id="35089430" name="Chart 7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255</xdr:row>
      <xdr:rowOff>19050</xdr:rowOff>
    </xdr:from>
    <xdr:ext cx="5715000" cy="3533775"/>
    <xdr:graphicFrame>
      <xdr:nvGraphicFramePr>
        <xdr:cNvPr id="1658787820" name="Chart 8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165</xdr:row>
      <xdr:rowOff>19050</xdr:rowOff>
    </xdr:from>
    <xdr:ext cx="7543800" cy="3533775"/>
    <xdr:graphicFrame>
      <xdr:nvGraphicFramePr>
        <xdr:cNvPr id="1546024472" name="Chart 9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187</xdr:row>
      <xdr:rowOff>133350</xdr:rowOff>
    </xdr:from>
    <xdr:ext cx="7543800" cy="3533775"/>
    <xdr:graphicFrame>
      <xdr:nvGraphicFramePr>
        <xdr:cNvPr id="968449296" name="Chart 10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211</xdr:row>
      <xdr:rowOff>9525</xdr:rowOff>
    </xdr:from>
    <xdr:ext cx="7543800" cy="3533775"/>
    <xdr:graphicFrame>
      <xdr:nvGraphicFramePr>
        <xdr:cNvPr id="1785833883" name="Chart 1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234</xdr:row>
      <xdr:rowOff>28575</xdr:rowOff>
    </xdr:from>
    <xdr:ext cx="7515225" cy="3533775"/>
    <xdr:graphicFrame>
      <xdr:nvGraphicFramePr>
        <xdr:cNvPr id="162347698" name="Chart 1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39.57"/>
    <col customWidth="1" min="3" max="4" width="16.29"/>
    <col customWidth="1" min="5" max="5" width="11.86"/>
    <col customWidth="1" min="6" max="8" width="21.14"/>
    <col customWidth="1" min="9" max="9" width="16.71"/>
    <col customWidth="1" min="10" max="10" width="49.14"/>
    <col customWidth="1" min="11" max="11" width="24.14"/>
    <col customWidth="1" min="12" max="13" width="16.29"/>
    <col customWidth="1" min="14" max="14" width="11.86"/>
    <col customWidth="1" min="15" max="17" width="21.29"/>
    <col customWidth="1" min="18" max="18" width="16.71"/>
  </cols>
  <sheetData>
    <row r="1">
      <c r="A1" s="1"/>
      <c r="B1" s="2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11</v>
      </c>
      <c r="B3" s="8">
        <f>VLOOKUP(B1,INDIRECT("T|"&amp;VLOOKUP(A3,'dataset mapping'!$D$2:$E$3,2,FALSE)&amp;"!A3"):INDIRECT("T|"&amp;VLOOKUP(A3,'dataset mapping'!$D$2:$E$3,2,FALSE)&amp;"!I100"),2,FALSE)</f>
        <v>43.0826475</v>
      </c>
      <c r="C3" s="8">
        <f>VLOOKUP(B1,INDIRECT("T|"&amp;VLOOKUP(A3,'dataset mapping'!$D$2:$E$3,2,FALSE)&amp;"!A3"):INDIRECT("T|"&amp;VLOOKUP(A3,'dataset mapping'!$D$2:$E$3,2,FALSE)&amp;"!I100"),3,FALSE)</f>
        <v>42.47037657</v>
      </c>
      <c r="D3" s="8">
        <f>VLOOKUP(B1,INDIRECT("T|"&amp;VLOOKUP(A3,'dataset mapping'!$D$2:$E$3,2,FALSE)&amp;"!A3"):INDIRECT("T|"&amp;VLOOKUP(A3,'dataset mapping'!$D$2:$E$3,2,FALSE)&amp;"!I100"),4,FALSE)</f>
        <v>42.4898457</v>
      </c>
      <c r="E3" s="8">
        <f>VLOOKUP(B1,INDIRECT("T|"&amp;VLOOKUP(A3,'dataset mapping'!$D$2:$E$3,2,FALSE)&amp;"!A3"):INDIRECT("T|"&amp;VLOOKUP(A3,'dataset mapping'!$D$2:$E$3,2,FALSE)&amp;"!I100"),5,FALSE)</f>
        <v>42.4898457</v>
      </c>
      <c r="F3" s="8">
        <f>VLOOKUP(B1,INDIRECT("T|"&amp;VLOOKUP(A3,'dataset mapping'!$D$2:$E$3,2,FALSE)&amp;"!A3"):INDIRECT("T|"&amp;VLOOKUP(A3,'dataset mapping'!$D$2:$E$3,2,FALSE)&amp;"!I100"),6,FALSE)</f>
        <v>176.7431289</v>
      </c>
      <c r="G3" s="8">
        <f>VLOOKUP(B1,INDIRECT("T|"&amp;VLOOKUP(A3,'dataset mapping'!$D$2:$E$3,2,FALSE)&amp;"!A3"):INDIRECT("T|"&amp;VLOOKUP(A3,'dataset mapping'!$D$2:$E$3,2,FALSE)&amp;"!I100"),7,FALSE)</f>
        <v>171.2456454</v>
      </c>
      <c r="H3" s="8">
        <f>VLOOKUP(B1,INDIRECT("T|"&amp;VLOOKUP(A3,'dataset mapping'!$D$2:$E$3,2,FALSE)&amp;"!A3"):INDIRECT("T|"&amp;VLOOKUP(A3,'dataset mapping'!$D$2:$E$3,2,FALSE)&amp;"!I100"),8,FALSE)</f>
        <v>178.6225344</v>
      </c>
      <c r="I3" s="8">
        <f>VLOOKUP(B1,INDIRECT("T|"&amp;VLOOKUP(A3,'dataset mapping'!$D$2:$E$3,2,FALSE)&amp;"!A3"):INDIRECT("T|"&amp;VLOOKUP(A3,'dataset mapping'!$D$2:$E$3,2,FALSE)&amp;"!I100"),9,FALSE)</f>
        <v>176.7431289</v>
      </c>
      <c r="J3" s="9">
        <f t="shared" ref="J3:J4" si="1">(I3/E3-1)*100</f>
        <v>315.9655702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12</v>
      </c>
      <c r="B4" s="8">
        <f>VLOOKUP(B1,INDIRECT("T|"&amp;VLOOKUP(A4,'dataset mapping'!$D$2:$E$3,2,FALSE)&amp;"!A3"):INDIRECT("T|"&amp;VLOOKUP(A4,'dataset mapping'!$D$2:$E$3,2,FALSE)&amp;"!I100"),2,FALSE)</f>
        <v>48.73977205</v>
      </c>
      <c r="C4" s="8">
        <f>VLOOKUP(B1,INDIRECT("T|"&amp;VLOOKUP(A4,'dataset mapping'!$D$2:$E$3,2,FALSE)&amp;"!A3"):INDIRECT("T|"&amp;VLOOKUP(A4,'dataset mapping'!$D$2:$E$3,2,FALSE)&amp;"!I100"),3,FALSE)</f>
        <v>47.43588684</v>
      </c>
      <c r="D4" s="8">
        <f>VLOOKUP(B1,INDIRECT("T|"&amp;VLOOKUP(A4,'dataset mapping'!$D$2:$E$3,2,FALSE)&amp;"!A3"):INDIRECT("T|"&amp;VLOOKUP(A4,'dataset mapping'!$D$2:$E$3,2,FALSE)&amp;"!I100"),4,FALSE)</f>
        <v>49.58501797</v>
      </c>
      <c r="E4" s="8">
        <f>VLOOKUP(B1,INDIRECT("T|"&amp;VLOOKUP(A4,'dataset mapping'!$D$2:$E$3,2,FALSE)&amp;"!A3"):INDIRECT("T|"&amp;VLOOKUP(A4,'dataset mapping'!$D$2:$E$3,2,FALSE)&amp;"!I100"),5,FALSE)</f>
        <v>48.73977205</v>
      </c>
      <c r="F4" s="8">
        <f>VLOOKUP(B1,INDIRECT("T|"&amp;VLOOKUP(A4,'dataset mapping'!$D$2:$E$3,2,FALSE)&amp;"!A3"):INDIRECT("T|"&amp;VLOOKUP(A4,'dataset mapping'!$D$2:$E$3,2,FALSE)&amp;"!I100"),6,FALSE)</f>
        <v>161.3745162</v>
      </c>
      <c r="G4" s="8">
        <f>VLOOKUP(B1,INDIRECT("T|"&amp;VLOOKUP(A4,'dataset mapping'!$D$2:$E$3,2,FALSE)&amp;"!A3"):INDIRECT("T|"&amp;VLOOKUP(A4,'dataset mapping'!$D$2:$E$3,2,FALSE)&amp;"!I100"),7,FALSE)</f>
        <v>163.0541881</v>
      </c>
      <c r="H4" s="8">
        <f>VLOOKUP(B1,INDIRECT("T|"&amp;VLOOKUP(A4,'dataset mapping'!$D$2:$E$3,2,FALSE)&amp;"!A3"):INDIRECT("T|"&amp;VLOOKUP(A4,'dataset mapping'!$D$2:$E$3,2,FALSE)&amp;"!I100"),8,FALSE)</f>
        <v>175.3186876</v>
      </c>
      <c r="I4" s="8">
        <f>VLOOKUP(B1,INDIRECT("T|"&amp;VLOOKUP(A4,'dataset mapping'!$D$2:$E$3,2,FALSE)&amp;"!A3"):INDIRECT("T|"&amp;VLOOKUP(A4,'dataset mapping'!$D$2:$E$3,2,FALSE)&amp;"!I100"),9,FALSE)</f>
        <v>163.0541881</v>
      </c>
      <c r="J4" s="9">
        <f t="shared" si="1"/>
        <v>234.5403174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8"/>
      <c r="C5" s="8"/>
      <c r="D5" s="8"/>
      <c r="E5" s="8"/>
      <c r="F5" s="8"/>
      <c r="G5" s="8"/>
      <c r="H5" s="8"/>
      <c r="I5" s="8"/>
      <c r="J5" s="9">
        <f>AVERAGE(J3:J4)</f>
        <v>275.2529438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/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8"/>
      <c r="C7" s="8"/>
      <c r="D7" s="8"/>
      <c r="E7" s="8"/>
      <c r="F7" s="8"/>
      <c r="G7" s="8"/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/>
      <c r="B8" s="8"/>
      <c r="C8" s="8"/>
      <c r="D8" s="8"/>
      <c r="E8" s="8"/>
      <c r="F8" s="8"/>
      <c r="G8" s="8"/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/>
      <c r="B9" s="8"/>
      <c r="C9" s="8"/>
      <c r="D9" s="8"/>
      <c r="E9" s="8"/>
      <c r="F9" s="8"/>
      <c r="G9" s="8"/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/>
      <c r="B10" s="8"/>
      <c r="C10" s="8"/>
      <c r="D10" s="8"/>
      <c r="E10" s="8"/>
      <c r="F10" s="8"/>
      <c r="G10" s="8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8"/>
      <c r="C11" s="8"/>
      <c r="D11" s="8"/>
      <c r="E11" s="8"/>
      <c r="F11" s="8"/>
      <c r="G11" s="8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1"/>
      <c r="C12" s="8"/>
      <c r="D12" s="8"/>
      <c r="E12" s="8"/>
      <c r="F12" s="8"/>
      <c r="G12" s="8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/>
      <c r="B13" s="8"/>
      <c r="C13" s="8"/>
      <c r="D13" s="8"/>
      <c r="E13" s="8"/>
      <c r="F13" s="8"/>
      <c r="G13" s="8"/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2" t="s">
        <v>13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1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5" t="s">
        <v>8</v>
      </c>
      <c r="I25" s="5" t="s">
        <v>9</v>
      </c>
      <c r="J25" s="6" t="s">
        <v>10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 t="s">
        <v>11</v>
      </c>
      <c r="B26" s="8">
        <f>VLOOKUP(B24,INDIRECT("T|"&amp;VLOOKUP(A26,'dataset mapping'!$D$2:$E$3,2,FALSE)&amp;"!A3"):INDIRECT("T|"&amp;VLOOKUP(A26,'dataset mapping'!$D$2:$E$3,2,FALSE)&amp;"!I100"),2,FALSE)</f>
        <v>16.49391989</v>
      </c>
      <c r="C26" s="8">
        <f>VLOOKUP(B24,INDIRECT("T|"&amp;VLOOKUP(A26,'dataset mapping'!$D$2:$E$3,2,FALSE)&amp;"!A3"):INDIRECT("T|"&amp;VLOOKUP(A26,'dataset mapping'!$D$2:$E$3,2,FALSE)&amp;"!I100"),3,FALSE)</f>
        <v>16.29282234</v>
      </c>
      <c r="D26" s="8">
        <f>VLOOKUP(B24,INDIRECT("T|"&amp;VLOOKUP(A26,'dataset mapping'!$D$2:$E$3,2,FALSE)&amp;"!A3"):INDIRECT("T|"&amp;VLOOKUP(A26,'dataset mapping'!$D$2:$E$3,2,FALSE)&amp;"!I100"),4,FALSE)</f>
        <v>16.37187343</v>
      </c>
      <c r="E26" s="8">
        <f>VLOOKUP(B24,INDIRECT("T|"&amp;VLOOKUP(A26,'dataset mapping'!$D$2:$E$3,2,FALSE)&amp;"!A3"):INDIRECT("T|"&amp;VLOOKUP(A26,'dataset mapping'!$D$2:$E$3,2,FALSE)&amp;"!I100"),5,FALSE)</f>
        <v>16.45725915</v>
      </c>
      <c r="F26" s="8">
        <f>VLOOKUP(B24,INDIRECT("T|"&amp;VLOOKUP(A26,'dataset mapping'!$D$2:$E$3,2,FALSE)&amp;"!A3"):INDIRECT("T|"&amp;VLOOKUP(A26,'dataset mapping'!$D$2:$E$3,2,FALSE)&amp;"!I100"),6,FALSE)</f>
        <v>14.70265749</v>
      </c>
      <c r="G26" s="8">
        <f>VLOOKUP(B24,INDIRECT("T|"&amp;VLOOKUP(A26,'dataset mapping'!$D$2:$E$3,2,FALSE)&amp;"!A3"):INDIRECT("T|"&amp;VLOOKUP(A26,'dataset mapping'!$D$2:$E$3,2,FALSE)&amp;"!I100"),7,FALSE)</f>
        <v>14.36001353</v>
      </c>
      <c r="H26" s="8">
        <f>VLOOKUP(B24,INDIRECT("T|"&amp;VLOOKUP(A26,'dataset mapping'!$D$2:$E$3,2,FALSE)&amp;"!A3"):INDIRECT("T|"&amp;VLOOKUP(A26,'dataset mapping'!$D$2:$E$3,2,FALSE)&amp;"!I100"),8,FALSE)</f>
        <v>14.76495896</v>
      </c>
      <c r="I26" s="8">
        <f>VLOOKUP(B24,INDIRECT("T|"&amp;VLOOKUP(A26,'dataset mapping'!$D$2:$E$3,2,FALSE)&amp;"!A3"):INDIRECT("T|"&amp;VLOOKUP(A26,'dataset mapping'!$D$2:$E$3,2,FALSE)&amp;"!I100"),9,FALSE)</f>
        <v>14.75348462</v>
      </c>
      <c r="J26" s="9">
        <f t="shared" ref="J26:J27" si="2">(E26/I26-1)*100</f>
        <v>11.54828555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 t="s">
        <v>12</v>
      </c>
      <c r="B27" s="8">
        <f>VLOOKUP(B24,INDIRECT("T|"&amp;VLOOKUP(A27,'dataset mapping'!$D$2:$E$3,2,FALSE)&amp;"!A3"):INDIRECT("T|"&amp;VLOOKUP(A27,'dataset mapping'!$D$2:$E$3,2,FALSE)&amp;"!I100"),2,FALSE)</f>
        <v>15.59284685</v>
      </c>
      <c r="C27" s="8">
        <f>VLOOKUP(B24,INDIRECT("T|"&amp;VLOOKUP(A27,'dataset mapping'!$D$2:$E$3,2,FALSE)&amp;"!A3"):INDIRECT("T|"&amp;VLOOKUP(A27,'dataset mapping'!$D$2:$E$3,2,FALSE)&amp;"!I100"),3,FALSE)</f>
        <v>16.73141087</v>
      </c>
      <c r="D27" s="8">
        <f>VLOOKUP(B24,INDIRECT("T|"&amp;VLOOKUP(A27,'dataset mapping'!$D$2:$E$3,2,FALSE)&amp;"!A3"):INDIRECT("T|"&amp;VLOOKUP(A27,'dataset mapping'!$D$2:$E$3,2,FALSE)&amp;"!I100"),4,FALSE)</f>
        <v>16.24163546</v>
      </c>
      <c r="E27" s="8">
        <f>VLOOKUP(B24,INDIRECT("T|"&amp;VLOOKUP(A27,'dataset mapping'!$D$2:$E$3,2,FALSE)&amp;"!A3"):INDIRECT("T|"&amp;VLOOKUP(A27,'dataset mapping'!$D$2:$E$3,2,FALSE)&amp;"!I100"),5,FALSE)</f>
        <v>16.14717627</v>
      </c>
      <c r="F27" s="8">
        <f>VLOOKUP(B24,INDIRECT("T|"&amp;VLOOKUP(A27,'dataset mapping'!$D$2:$E$3,2,FALSE)&amp;"!A3"):INDIRECT("T|"&amp;VLOOKUP(A27,'dataset mapping'!$D$2:$E$3,2,FALSE)&amp;"!I100"),6,FALSE)</f>
        <v>14.27747163</v>
      </c>
      <c r="G27" s="8">
        <f>VLOOKUP(B24,INDIRECT("T|"&amp;VLOOKUP(A27,'dataset mapping'!$D$2:$E$3,2,FALSE)&amp;"!A3"):INDIRECT("T|"&amp;VLOOKUP(A27,'dataset mapping'!$D$2:$E$3,2,FALSE)&amp;"!I100"),7,FALSE)</f>
        <v>15.09814229</v>
      </c>
      <c r="H27" s="8">
        <f>VLOOKUP(B24,INDIRECT("T|"&amp;VLOOKUP(A27,'dataset mapping'!$D$2:$E$3,2,FALSE)&amp;"!A3"):INDIRECT("T|"&amp;VLOOKUP(A27,'dataset mapping'!$D$2:$E$3,2,FALSE)&amp;"!I100"),8,FALSE)</f>
        <v>15.03794325</v>
      </c>
      <c r="I27" s="8">
        <f>VLOOKUP(B24,INDIRECT("T|"&amp;VLOOKUP(A27,'dataset mapping'!$D$2:$E$3,2,FALSE)&amp;"!A3"):INDIRECT("T|"&amp;VLOOKUP(A27,'dataset mapping'!$D$2:$E$3,2,FALSE)&amp;"!I100"),9,FALSE)</f>
        <v>14.92637285</v>
      </c>
      <c r="J27" s="9">
        <f t="shared" si="2"/>
        <v>8.178835112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9">
        <f>AVERAGE(J26:J27)</f>
        <v>9.863560331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12" t="s">
        <v>14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1</v>
      </c>
      <c r="B48" s="5" t="s">
        <v>2</v>
      </c>
      <c r="C48" s="5" t="s">
        <v>3</v>
      </c>
      <c r="D48" s="5" t="s">
        <v>4</v>
      </c>
      <c r="E48" s="5" t="s">
        <v>5</v>
      </c>
      <c r="F48" s="5" t="s">
        <v>6</v>
      </c>
      <c r="G48" s="5" t="s">
        <v>7</v>
      </c>
      <c r="H48" s="5" t="s">
        <v>8</v>
      </c>
      <c r="I48" s="5" t="s">
        <v>9</v>
      </c>
      <c r="J48" s="6" t="s">
        <v>10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 t="s">
        <v>11</v>
      </c>
      <c r="B49" s="8">
        <f>VLOOKUP(B47,INDIRECT("T|"&amp;VLOOKUP(A49,'dataset mapping'!$D$2:$E$3,2,FALSE)&amp;"!A3"):INDIRECT("T|"&amp;VLOOKUP(A49,'dataset mapping'!$D$2:$E$3,2,FALSE)&amp;"!I100"),2,FALSE)</f>
        <v>0.07421875</v>
      </c>
      <c r="C49" s="8">
        <f>VLOOKUP(B47,INDIRECT("T|"&amp;VLOOKUP(A49,'dataset mapping'!$D$2:$E$3,2,FALSE)&amp;"!A3"):INDIRECT("T|"&amp;VLOOKUP(A49,'dataset mapping'!$D$2:$E$3,2,FALSE)&amp;"!I100"),3,FALSE)</f>
        <v>0.015625</v>
      </c>
      <c r="D49" s="8">
        <f>VLOOKUP(B47,INDIRECT("T|"&amp;VLOOKUP(A49,'dataset mapping'!$D$2:$E$3,2,FALSE)&amp;"!A3"):INDIRECT("T|"&amp;VLOOKUP(A49,'dataset mapping'!$D$2:$E$3,2,FALSE)&amp;"!I100"),4,FALSE)</f>
        <v>0.015625</v>
      </c>
      <c r="E49" s="8">
        <f>VLOOKUP(B47,INDIRECT("T|"&amp;VLOOKUP(A49,'dataset mapping'!$D$2:$E$3,2,FALSE)&amp;"!A3"):INDIRECT("T|"&amp;VLOOKUP(A49,'dataset mapping'!$D$2:$E$3,2,FALSE)&amp;"!I100"),5,FALSE)</f>
        <v>0.015625</v>
      </c>
      <c r="F49" s="8">
        <f>VLOOKUP(B47,INDIRECT("T|"&amp;VLOOKUP(A49,'dataset mapping'!$D$2:$E$3,2,FALSE)&amp;"!A3"):INDIRECT("T|"&amp;VLOOKUP(A49,'dataset mapping'!$D$2:$E$3,2,FALSE)&amp;"!I100"),6,FALSE)</f>
        <v>210.7890625</v>
      </c>
      <c r="G49" s="8">
        <f>VLOOKUP(B47,INDIRECT("T|"&amp;VLOOKUP(A49,'dataset mapping'!$D$2:$E$3,2,FALSE)&amp;"!A3"):INDIRECT("T|"&amp;VLOOKUP(A49,'dataset mapping'!$D$2:$E$3,2,FALSE)&amp;"!I100"),7,FALSE)</f>
        <v>208.8125</v>
      </c>
      <c r="H49" s="8">
        <f>VLOOKUP(B47,INDIRECT("T|"&amp;VLOOKUP(A49,'dataset mapping'!$D$2:$E$3,2,FALSE)&amp;"!A3"):INDIRECT("T|"&amp;VLOOKUP(A49,'dataset mapping'!$D$2:$E$3,2,FALSE)&amp;"!I100"),8,FALSE)</f>
        <v>197.890625</v>
      </c>
      <c r="I49" s="8">
        <f>VLOOKUP(B47,INDIRECT("T|"&amp;VLOOKUP(A49,'dataset mapping'!$D$2:$E$3,2,FALSE)&amp;"!A3"):INDIRECT("T|"&amp;VLOOKUP(A49,'dataset mapping'!$D$2:$E$3,2,FALSE)&amp;"!I100"),9,FALSE)</f>
        <v>199.1367188</v>
      </c>
      <c r="J49" s="9">
        <f t="shared" ref="J49:J50" si="3">(I49/E49-1)*100</f>
        <v>1274375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 t="s">
        <v>12</v>
      </c>
      <c r="B50" s="8">
        <f>VLOOKUP(B47,INDIRECT("T|"&amp;VLOOKUP(A50,'dataset mapping'!$D$2:$E$3,2,FALSE)&amp;"!A3"):INDIRECT("T|"&amp;VLOOKUP(A50,'dataset mapping'!$D$2:$E$3,2,FALSE)&amp;"!I100"),2,FALSE)</f>
        <v>0.1953125</v>
      </c>
      <c r="C50" s="8">
        <f>VLOOKUP(B47,INDIRECT("T|"&amp;VLOOKUP(A50,'dataset mapping'!$D$2:$E$3,2,FALSE)&amp;"!A3"):INDIRECT("T|"&amp;VLOOKUP(A50,'dataset mapping'!$D$2:$E$3,2,FALSE)&amp;"!I100"),3,FALSE)</f>
        <v>0.0234375</v>
      </c>
      <c r="D50" s="8">
        <f>VLOOKUP(B47,INDIRECT("T|"&amp;VLOOKUP(A50,'dataset mapping'!$D$2:$E$3,2,FALSE)&amp;"!A3"):INDIRECT("T|"&amp;VLOOKUP(A50,'dataset mapping'!$D$2:$E$3,2,FALSE)&amp;"!I100"),4,FALSE)</f>
        <v>0.04296875</v>
      </c>
      <c r="E50" s="8">
        <f>VLOOKUP(B47,INDIRECT("T|"&amp;VLOOKUP(A50,'dataset mapping'!$D$2:$E$3,2,FALSE)&amp;"!A3"):INDIRECT("T|"&amp;VLOOKUP(A50,'dataset mapping'!$D$2:$E$3,2,FALSE)&amp;"!I100"),5,FALSE)</f>
        <v>0.0234375</v>
      </c>
      <c r="F50" s="8">
        <f>VLOOKUP(B47,INDIRECT("T|"&amp;VLOOKUP(A50,'dataset mapping'!$D$2:$E$3,2,FALSE)&amp;"!A3"):INDIRECT("T|"&amp;VLOOKUP(A50,'dataset mapping'!$D$2:$E$3,2,FALSE)&amp;"!I100"),6,FALSE)</f>
        <v>189.984375</v>
      </c>
      <c r="G50" s="8">
        <f>VLOOKUP(B47,INDIRECT("T|"&amp;VLOOKUP(A50,'dataset mapping'!$D$2:$E$3,2,FALSE)&amp;"!A3"):INDIRECT("T|"&amp;VLOOKUP(A50,'dataset mapping'!$D$2:$E$3,2,FALSE)&amp;"!I100"),7,FALSE)</f>
        <v>191.1992188</v>
      </c>
      <c r="H50" s="8">
        <f>VLOOKUP(B47,INDIRECT("T|"&amp;VLOOKUP(A50,'dataset mapping'!$D$2:$E$3,2,FALSE)&amp;"!A3"):INDIRECT("T|"&amp;VLOOKUP(A50,'dataset mapping'!$D$2:$E$3,2,FALSE)&amp;"!I100"),8,FALSE)</f>
        <v>207.4765625</v>
      </c>
      <c r="I50" s="8">
        <f>VLOOKUP(B47,INDIRECT("T|"&amp;VLOOKUP(A50,'dataset mapping'!$D$2:$E$3,2,FALSE)&amp;"!A3"):INDIRECT("T|"&amp;VLOOKUP(A50,'dataset mapping'!$D$2:$E$3,2,FALSE)&amp;"!I100"),9,FALSE)</f>
        <v>192.46875</v>
      </c>
      <c r="J50" s="9">
        <f t="shared" si="3"/>
        <v>821100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9">
        <f>AVERAGE(J49:J50)</f>
        <v>1047737.5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12" t="s">
        <v>15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1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8</v>
      </c>
      <c r="I71" s="5" t="s">
        <v>9</v>
      </c>
      <c r="J71" s="6" t="s">
        <v>10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 t="s">
        <v>11</v>
      </c>
      <c r="B72" s="8">
        <f>VLOOKUP(B70,INDIRECT("T|"&amp;VLOOKUP(A72,'dataset mapping'!$D$2:$E$3,2,FALSE)&amp;"!A3"):INDIRECT("T|"&amp;VLOOKUP(A72,'dataset mapping'!$D$2:$E$3,2,FALSE)&amp;"!I100"),2,FALSE)</f>
        <v>1086.207031</v>
      </c>
      <c r="C72" s="8">
        <f>VLOOKUP(B70,INDIRECT("T|"&amp;VLOOKUP(A72,'dataset mapping'!$D$2:$E$3,2,FALSE)&amp;"!A3"):INDIRECT("T|"&amp;VLOOKUP(A72,'dataset mapping'!$D$2:$E$3,2,FALSE)&amp;"!I100"),3,FALSE)</f>
        <v>746.0273438</v>
      </c>
      <c r="D72" s="8">
        <f>VLOOKUP(B70,INDIRECT("T|"&amp;VLOOKUP(A72,'dataset mapping'!$D$2:$E$3,2,FALSE)&amp;"!A3"):INDIRECT("T|"&amp;VLOOKUP(A72,'dataset mapping'!$D$2:$E$3,2,FALSE)&amp;"!I100"),4,FALSE)</f>
        <v>570.0703125</v>
      </c>
      <c r="E72" s="8">
        <f>VLOOKUP(B70,INDIRECT("T|"&amp;VLOOKUP(A72,'dataset mapping'!$D$2:$E$3,2,FALSE)&amp;"!A3"):INDIRECT("T|"&amp;VLOOKUP(A72,'dataset mapping'!$D$2:$E$3,2,FALSE)&amp;"!I100"),5,FALSE)</f>
        <v>895.4101563</v>
      </c>
      <c r="F72" s="8">
        <f>VLOOKUP(B70,INDIRECT("T|"&amp;VLOOKUP(A72,'dataset mapping'!$D$2:$E$3,2,FALSE)&amp;"!A3"):INDIRECT("T|"&amp;VLOOKUP(A72,'dataset mapping'!$D$2:$E$3,2,FALSE)&amp;"!I100"),6,FALSE)</f>
        <v>6321.34375</v>
      </c>
      <c r="G72" s="8">
        <f>VLOOKUP(B70,INDIRECT("T|"&amp;VLOOKUP(A72,'dataset mapping'!$D$2:$E$3,2,FALSE)&amp;"!A3"):INDIRECT("T|"&amp;VLOOKUP(A72,'dataset mapping'!$D$2:$E$3,2,FALSE)&amp;"!I100"),7,FALSE)</f>
        <v>6064.925781</v>
      </c>
      <c r="H72" s="8">
        <f>VLOOKUP(B70,INDIRECT("T|"&amp;VLOOKUP(A72,'dataset mapping'!$D$2:$E$3,2,FALSE)&amp;"!A3"):INDIRECT("T|"&amp;VLOOKUP(A72,'dataset mapping'!$D$2:$E$3,2,FALSE)&amp;"!I100"),8,FALSE)</f>
        <v>6553.394531</v>
      </c>
      <c r="I72" s="8">
        <f>VLOOKUP(B70,INDIRECT("T|"&amp;VLOOKUP(A72,'dataset mapping'!$D$2:$E$3,2,FALSE)&amp;"!A3"):INDIRECT("T|"&amp;VLOOKUP(A72,'dataset mapping'!$D$2:$E$3,2,FALSE)&amp;"!I100"),9,FALSE)</f>
        <v>6314.351563</v>
      </c>
      <c r="J72" s="9">
        <f t="shared" ref="J72:J73" si="4">(I72/E72-1)*100</f>
        <v>605.1909696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 t="s">
        <v>12</v>
      </c>
      <c r="B73" s="8">
        <f>VLOOKUP(B70,INDIRECT("T|"&amp;VLOOKUP(A73,'dataset mapping'!$D$2:$E$3,2,FALSE)&amp;"!A3"):INDIRECT("T|"&amp;VLOOKUP(A73,'dataset mapping'!$D$2:$E$3,2,FALSE)&amp;"!I100"),2,FALSE)</f>
        <v>893.34375</v>
      </c>
      <c r="C73" s="8">
        <f>VLOOKUP(B70,INDIRECT("T|"&amp;VLOOKUP(A73,'dataset mapping'!$D$2:$E$3,2,FALSE)&amp;"!A3"):INDIRECT("T|"&amp;VLOOKUP(A73,'dataset mapping'!$D$2:$E$3,2,FALSE)&amp;"!I100"),3,FALSE)</f>
        <v>852.4101563</v>
      </c>
      <c r="D73" s="8">
        <f>VLOOKUP(B70,INDIRECT("T|"&amp;VLOOKUP(A73,'dataset mapping'!$D$2:$E$3,2,FALSE)&amp;"!A3"):INDIRECT("T|"&amp;VLOOKUP(A73,'dataset mapping'!$D$2:$E$3,2,FALSE)&amp;"!I100"),4,FALSE)</f>
        <v>678.3203125</v>
      </c>
      <c r="E73" s="8">
        <f>VLOOKUP(B70,INDIRECT("T|"&amp;VLOOKUP(A73,'dataset mapping'!$D$2:$E$3,2,FALSE)&amp;"!A3"):INDIRECT("T|"&amp;VLOOKUP(A73,'dataset mapping'!$D$2:$E$3,2,FALSE)&amp;"!I100"),5,FALSE)</f>
        <v>730.1796875</v>
      </c>
      <c r="F73" s="8">
        <f>VLOOKUP(B70,INDIRECT("T|"&amp;VLOOKUP(A73,'dataset mapping'!$D$2:$E$3,2,FALSE)&amp;"!A3"):INDIRECT("T|"&amp;VLOOKUP(A73,'dataset mapping'!$D$2:$E$3,2,FALSE)&amp;"!I100"),6,FALSE)</f>
        <v>7304.476563</v>
      </c>
      <c r="G73" s="8">
        <f>VLOOKUP(B70,INDIRECT("T|"&amp;VLOOKUP(A73,'dataset mapping'!$D$2:$E$3,2,FALSE)&amp;"!A3"):INDIRECT("T|"&amp;VLOOKUP(A73,'dataset mapping'!$D$2:$E$3,2,FALSE)&amp;"!I100"),7,FALSE)</f>
        <v>7134.796875</v>
      </c>
      <c r="H73" s="8">
        <f>VLOOKUP(B70,INDIRECT("T|"&amp;VLOOKUP(A73,'dataset mapping'!$D$2:$E$3,2,FALSE)&amp;"!A3"):INDIRECT("T|"&amp;VLOOKUP(A73,'dataset mapping'!$D$2:$E$3,2,FALSE)&amp;"!I100"),8,FALSE)</f>
        <v>7096.746094</v>
      </c>
      <c r="I73" s="8">
        <f>VLOOKUP(B70,INDIRECT("T|"&amp;VLOOKUP(A73,'dataset mapping'!$D$2:$E$3,2,FALSE)&amp;"!A3"):INDIRECT("T|"&amp;VLOOKUP(A73,'dataset mapping'!$D$2:$E$3,2,FALSE)&amp;"!I100"),9,FALSE)</f>
        <v>7363.152344</v>
      </c>
      <c r="J73" s="9">
        <f t="shared" si="4"/>
        <v>908.4027904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9">
        <f>AVERAGE(J72:J73)</f>
        <v>756.79688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/>
      <c r="B93" s="12" t="s">
        <v>16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 t="s">
        <v>1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5" t="s">
        <v>8</v>
      </c>
      <c r="I94" s="5" t="s">
        <v>9</v>
      </c>
      <c r="J94" s="6" t="s">
        <v>10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 t="s">
        <v>11</v>
      </c>
      <c r="B95" s="8">
        <f>VLOOKUP(B93,INDIRECT("T|"&amp;VLOOKUP(A95,'dataset mapping'!$D$2:$E$3,2,FALSE)&amp;"!A3"):INDIRECT("T|"&amp;VLOOKUP(A95,'dataset mapping'!$D$2:$E$3,2,FALSE)&amp;"!I100"),2,FALSE)</f>
        <v>1.262103081</v>
      </c>
      <c r="C95" s="8">
        <f>VLOOKUP(B93,INDIRECT("T|"&amp;VLOOKUP(A95,'dataset mapping'!$D$2:$E$3,2,FALSE)&amp;"!A3"):INDIRECT("T|"&amp;VLOOKUP(A95,'dataset mapping'!$D$2:$E$3,2,FALSE)&amp;"!I100"),3,FALSE)</f>
        <v>1.42438825</v>
      </c>
      <c r="D95" s="8">
        <f>VLOOKUP(B93,INDIRECT("T|"&amp;VLOOKUP(A95,'dataset mapping'!$D$2:$E$3,2,FALSE)&amp;"!A3"):INDIRECT("T|"&amp;VLOOKUP(A95,'dataset mapping'!$D$2:$E$3,2,FALSE)&amp;"!I100"),4,FALSE)</f>
        <v>1.364310582</v>
      </c>
      <c r="E95" s="8">
        <f>VLOOKUP(B93,INDIRECT("T|"&amp;VLOOKUP(A95,'dataset mapping'!$D$2:$E$3,2,FALSE)&amp;"!A3"):INDIRECT("T|"&amp;VLOOKUP(A95,'dataset mapping'!$D$2:$E$3,2,FALSE)&amp;"!I100"),5,FALSE)</f>
        <v>1.382055283</v>
      </c>
      <c r="F95" s="8">
        <f>VLOOKUP(B93,INDIRECT("T|"&amp;VLOOKUP(A95,'dataset mapping'!$D$2:$E$3,2,FALSE)&amp;"!A3"):INDIRECT("T|"&amp;VLOOKUP(A95,'dataset mapping'!$D$2:$E$3,2,FALSE)&amp;"!I100"),6,FALSE)</f>
        <v>1.247870763</v>
      </c>
      <c r="G95" s="8">
        <f>VLOOKUP(B93,INDIRECT("T|"&amp;VLOOKUP(A95,'dataset mapping'!$D$2:$E$3,2,FALSE)&amp;"!A3"):INDIRECT("T|"&amp;VLOOKUP(A95,'dataset mapping'!$D$2:$E$3,2,FALSE)&amp;"!I100"),7,FALSE)</f>
        <v>1.413100878</v>
      </c>
      <c r="H95" s="8">
        <f>VLOOKUP(B93,INDIRECT("T|"&amp;VLOOKUP(A95,'dataset mapping'!$D$2:$E$3,2,FALSE)&amp;"!A3"):INDIRECT("T|"&amp;VLOOKUP(A95,'dataset mapping'!$D$2:$E$3,2,FALSE)&amp;"!I100"),8,FALSE)</f>
        <v>1.406599045</v>
      </c>
      <c r="I95" s="8">
        <f>VLOOKUP(B93,INDIRECT("T|"&amp;VLOOKUP(A95,'dataset mapping'!$D$2:$E$3,2,FALSE)&amp;"!A3"):INDIRECT("T|"&amp;VLOOKUP(A95,'dataset mapping'!$D$2:$E$3,2,FALSE)&amp;"!I100"),9,FALSE)</f>
        <v>1.409246763</v>
      </c>
      <c r="J95" s="9">
        <f t="shared" ref="J95:J96" si="5">(I95/E95-1)*100</f>
        <v>1.967466884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 t="s">
        <v>12</v>
      </c>
      <c r="B96" s="8">
        <f>VLOOKUP(B93,INDIRECT("T|"&amp;VLOOKUP(A96,'dataset mapping'!$D$2:$E$3,2,FALSE)&amp;"!A3"):INDIRECT("T|"&amp;VLOOKUP(A96,'dataset mapping'!$D$2:$E$3,2,FALSE)&amp;"!I100"),2,FALSE)</f>
        <v>1.22895813</v>
      </c>
      <c r="C96" s="8">
        <f>VLOOKUP(B93,INDIRECT("T|"&amp;VLOOKUP(A96,'dataset mapping'!$D$2:$E$3,2,FALSE)&amp;"!A3"):INDIRECT("T|"&amp;VLOOKUP(A96,'dataset mapping'!$D$2:$E$3,2,FALSE)&amp;"!I100"),3,FALSE)</f>
        <v>1.273355802</v>
      </c>
      <c r="D96" s="8">
        <f>VLOOKUP(B93,INDIRECT("T|"&amp;VLOOKUP(A96,'dataset mapping'!$D$2:$E$3,2,FALSE)&amp;"!A3"):INDIRECT("T|"&amp;VLOOKUP(A96,'dataset mapping'!$D$2:$E$3,2,FALSE)&amp;"!I100"),4,FALSE)</f>
        <v>1.340468725</v>
      </c>
      <c r="E96" s="8">
        <f>VLOOKUP(B93,INDIRECT("T|"&amp;VLOOKUP(A96,'dataset mapping'!$D$2:$E$3,2,FALSE)&amp;"!A3"):INDIRECT("T|"&amp;VLOOKUP(A96,'dataset mapping'!$D$2:$E$3,2,FALSE)&amp;"!I100"),5,FALSE)</f>
        <v>1.254449526</v>
      </c>
      <c r="F96" s="8">
        <f>VLOOKUP(B93,INDIRECT("T|"&amp;VLOOKUP(A96,'dataset mapping'!$D$2:$E$3,2,FALSE)&amp;"!A3"):INDIRECT("T|"&amp;VLOOKUP(A96,'dataset mapping'!$D$2:$E$3,2,FALSE)&amp;"!I100"),6,FALSE)</f>
        <v>1.227440834</v>
      </c>
      <c r="G96" s="8">
        <f>VLOOKUP(B93,INDIRECT("T|"&amp;VLOOKUP(A96,'dataset mapping'!$D$2:$E$3,2,FALSE)&amp;"!A3"):INDIRECT("T|"&amp;VLOOKUP(A96,'dataset mapping'!$D$2:$E$3,2,FALSE)&amp;"!I100"),7,FALSE)</f>
        <v>1.251031876</v>
      </c>
      <c r="H96" s="8">
        <f>VLOOKUP(B93,INDIRECT("T|"&amp;VLOOKUP(A96,'dataset mapping'!$D$2:$E$3,2,FALSE)&amp;"!A3"):INDIRECT("T|"&amp;VLOOKUP(A96,'dataset mapping'!$D$2:$E$3,2,FALSE)&amp;"!I100"),8,FALSE)</f>
        <v>1.334346771</v>
      </c>
      <c r="I96" s="8">
        <f>VLOOKUP(B93,INDIRECT("T|"&amp;VLOOKUP(A96,'dataset mapping'!$D$2:$E$3,2,FALSE)&amp;"!A3"):INDIRECT("T|"&amp;VLOOKUP(A96,'dataset mapping'!$D$2:$E$3,2,FALSE)&amp;"!I100"),9,FALSE)</f>
        <v>1.249323845</v>
      </c>
      <c r="J96" s="9">
        <f t="shared" si="5"/>
        <v>-0.4086000633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9">
        <f>AVERAGE(J95:J96)</f>
        <v>0.7794334102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13" t="s">
        <v>17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1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8</v>
      </c>
      <c r="I117" s="5" t="s">
        <v>9</v>
      </c>
      <c r="J117" s="6" t="s">
        <v>10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 t="s">
        <v>11</v>
      </c>
      <c r="B118" s="8">
        <f>VLOOKUP(B116,INDIRECT("T|"&amp;VLOOKUP(A118,'dataset mapping'!$D$2:$E$3,2,FALSE)&amp;"!A3"):INDIRECT("T|"&amp;VLOOKUP(A118,'dataset mapping'!$D$2:$E$3,2,FALSE)&amp;"!I100"),2,FALSE)</f>
        <v>1.777284669</v>
      </c>
      <c r="C118" s="8">
        <f>VLOOKUP(B116,INDIRECT("T|"&amp;VLOOKUP(A118,'dataset mapping'!$D$2:$E$3,2,FALSE)&amp;"!A3"):INDIRECT("T|"&amp;VLOOKUP(A118,'dataset mapping'!$D$2:$E$3,2,FALSE)&amp;"!I100"),3,FALSE)</f>
        <v>1.804803233</v>
      </c>
      <c r="D118" s="8">
        <f>VLOOKUP(B116,INDIRECT("T|"&amp;VLOOKUP(A118,'dataset mapping'!$D$2:$E$3,2,FALSE)&amp;"!A3"):INDIRECT("T|"&amp;VLOOKUP(A118,'dataset mapping'!$D$2:$E$3,2,FALSE)&amp;"!I100"),4,FALSE)</f>
        <v>1.793224392</v>
      </c>
      <c r="E118" s="8">
        <f>VLOOKUP(B116,INDIRECT("T|"&amp;VLOOKUP(A118,'dataset mapping'!$D$2:$E$3,2,FALSE)&amp;"!A3"):INDIRECT("T|"&amp;VLOOKUP(A118,'dataset mapping'!$D$2:$E$3,2,FALSE)&amp;"!I100"),5,FALSE)</f>
        <v>1.804586997</v>
      </c>
      <c r="F118" s="8">
        <f>VLOOKUP(B116,INDIRECT("T|"&amp;VLOOKUP(A118,'dataset mapping'!$D$2:$E$3,2,FALSE)&amp;"!A3"):INDIRECT("T|"&amp;VLOOKUP(A118,'dataset mapping'!$D$2:$E$3,2,FALSE)&amp;"!I100"),6,FALSE)</f>
        <v>4.083690827</v>
      </c>
      <c r="G118" s="8">
        <f>VLOOKUP(B116,INDIRECT("T|"&amp;VLOOKUP(A118,'dataset mapping'!$D$2:$E$3,2,FALSE)&amp;"!A3"):INDIRECT("T|"&amp;VLOOKUP(A118,'dataset mapping'!$D$2:$E$3,2,FALSE)&amp;"!I100"),7,FALSE)</f>
        <v>4.091009661</v>
      </c>
      <c r="H118" s="8">
        <f>VLOOKUP(B116,INDIRECT("T|"&amp;VLOOKUP(A118,'dataset mapping'!$D$2:$E$3,2,FALSE)&amp;"!A3"):INDIRECT("T|"&amp;VLOOKUP(A118,'dataset mapping'!$D$2:$E$3,2,FALSE)&amp;"!I100"),8,FALSE)</f>
        <v>4.04692115</v>
      </c>
      <c r="I118" s="8">
        <f>VLOOKUP(B116,INDIRECT("T|"&amp;VLOOKUP(A118,'dataset mapping'!$D$2:$E$3,2,FALSE)&amp;"!A3"):INDIRECT("T|"&amp;VLOOKUP(A118,'dataset mapping'!$D$2:$E$3,2,FALSE)&amp;"!I100"),9,FALSE)</f>
        <v>3.888183845</v>
      </c>
      <c r="J118" s="9">
        <f t="shared" ref="J118:J119" si="6">(I118/E118-1)*100</f>
        <v>115.4611471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 t="s">
        <v>12</v>
      </c>
      <c r="B119" s="8">
        <f>VLOOKUP(B116,INDIRECT("T|"&amp;VLOOKUP(A119,'dataset mapping'!$D$2:$E$3,2,FALSE)&amp;"!A3"):INDIRECT("T|"&amp;VLOOKUP(A119,'dataset mapping'!$D$2:$E$3,2,FALSE)&amp;"!I100"),2,FALSE)</f>
        <v>1.063337803</v>
      </c>
      <c r="C119" s="8">
        <f>VLOOKUP(B116,INDIRECT("T|"&amp;VLOOKUP(A119,'dataset mapping'!$D$2:$E$3,2,FALSE)&amp;"!A3"):INDIRECT("T|"&amp;VLOOKUP(A119,'dataset mapping'!$D$2:$E$3,2,FALSE)&amp;"!I100"),3,FALSE)</f>
        <v>1.079649885</v>
      </c>
      <c r="D119" s="8">
        <f>VLOOKUP(B116,INDIRECT("T|"&amp;VLOOKUP(A119,'dataset mapping'!$D$2:$E$3,2,FALSE)&amp;"!A3"):INDIRECT("T|"&amp;VLOOKUP(A119,'dataset mapping'!$D$2:$E$3,2,FALSE)&amp;"!I100"),4,FALSE)</f>
        <v>1.073043767</v>
      </c>
      <c r="E119" s="8">
        <f>VLOOKUP(B116,INDIRECT("T|"&amp;VLOOKUP(A119,'dataset mapping'!$D$2:$E$3,2,FALSE)&amp;"!A3"):INDIRECT("T|"&amp;VLOOKUP(A119,'dataset mapping'!$D$2:$E$3,2,FALSE)&amp;"!I100"),5,FALSE)</f>
        <v>1.077929999</v>
      </c>
      <c r="F119" s="8">
        <f>VLOOKUP(B116,INDIRECT("T|"&amp;VLOOKUP(A119,'dataset mapping'!$D$2:$E$3,2,FALSE)&amp;"!A3"):INDIRECT("T|"&amp;VLOOKUP(A119,'dataset mapping'!$D$2:$E$3,2,FALSE)&amp;"!I100"),6,FALSE)</f>
        <v>3.826416882</v>
      </c>
      <c r="G119" s="8">
        <f>VLOOKUP(B116,INDIRECT("T|"&amp;VLOOKUP(A119,'dataset mapping'!$D$2:$E$3,2,FALSE)&amp;"!A3"):INDIRECT("T|"&amp;VLOOKUP(A119,'dataset mapping'!$D$2:$E$3,2,FALSE)&amp;"!I100"),7,FALSE)</f>
        <v>3.929594296</v>
      </c>
      <c r="H119" s="8">
        <f>VLOOKUP(B116,INDIRECT("T|"&amp;VLOOKUP(A119,'dataset mapping'!$D$2:$E$3,2,FALSE)&amp;"!A3"):INDIRECT("T|"&amp;VLOOKUP(A119,'dataset mapping'!$D$2:$E$3,2,FALSE)&amp;"!I100"),8,FALSE)</f>
        <v>3.930242203</v>
      </c>
      <c r="I119" s="8">
        <f>VLOOKUP(B116,INDIRECT("T|"&amp;VLOOKUP(A119,'dataset mapping'!$D$2:$E$3,2,FALSE)&amp;"!A3"):INDIRECT("T|"&amp;VLOOKUP(A119,'dataset mapping'!$D$2:$E$3,2,FALSE)&amp;"!I100"),9,FALSE)</f>
        <v>3.930242203</v>
      </c>
      <c r="J119" s="9">
        <f t="shared" si="6"/>
        <v>264.6101517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9">
        <f>AVERAGE(J118:J119)</f>
        <v>190.0356494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13" t="s">
        <v>18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 t="s">
        <v>1</v>
      </c>
      <c r="B140" s="5" t="s">
        <v>2</v>
      </c>
      <c r="C140" s="5" t="s">
        <v>3</v>
      </c>
      <c r="D140" s="5" t="s">
        <v>4</v>
      </c>
      <c r="E140" s="5" t="s">
        <v>5</v>
      </c>
      <c r="F140" s="5" t="s">
        <v>6</v>
      </c>
      <c r="G140" s="5" t="s">
        <v>7</v>
      </c>
      <c r="H140" s="5" t="s">
        <v>8</v>
      </c>
      <c r="I140" s="5" t="s">
        <v>9</v>
      </c>
      <c r="J140" s="6" t="s">
        <v>10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 t="s">
        <v>11</v>
      </c>
      <c r="B141" s="8">
        <f>VLOOKUP(B139,INDIRECT("T|"&amp;VLOOKUP(A141,'dataset mapping'!$D$2:$E$3,2,FALSE)&amp;"!A3"):INDIRECT("T|"&amp;VLOOKUP(A141,'dataset mapping'!$D$2:$E$3,2,FALSE)&amp;"!I100"),2,FALSE)</f>
        <v>1.775541839</v>
      </c>
      <c r="C141" s="8">
        <f>VLOOKUP(B139,INDIRECT("T|"&amp;VLOOKUP(A141,'dataset mapping'!$D$2:$E$3,2,FALSE)&amp;"!A3"):INDIRECT("T|"&amp;VLOOKUP(A141,'dataset mapping'!$D$2:$E$3,2,FALSE)&amp;"!I100"),3,FALSE)</f>
        <v>1.799484914</v>
      </c>
      <c r="D141" s="8">
        <f>VLOOKUP(B139,INDIRECT("T|"&amp;VLOOKUP(A141,'dataset mapping'!$D$2:$E$3,2,FALSE)&amp;"!A3"):INDIRECT("T|"&amp;VLOOKUP(A141,'dataset mapping'!$D$2:$E$3,2,FALSE)&amp;"!I100"),4,FALSE)</f>
        <v>1.788942217</v>
      </c>
      <c r="E141" s="8">
        <f>VLOOKUP(B139,INDIRECT("T|"&amp;VLOOKUP(A141,'dataset mapping'!$D$2:$E$3,2,FALSE)&amp;"!A3"):INDIRECT("T|"&amp;VLOOKUP(A141,'dataset mapping'!$D$2:$E$3,2,FALSE)&amp;"!I100"),5,FALSE)</f>
        <v>1.810696531</v>
      </c>
      <c r="F141" s="8">
        <f>VLOOKUP(B139,INDIRECT("T|"&amp;VLOOKUP(A141,'dataset mapping'!$D$2:$E$3,2,FALSE)&amp;"!A3"):INDIRECT("T|"&amp;VLOOKUP(A141,'dataset mapping'!$D$2:$E$3,2,FALSE)&amp;"!I100"),6,FALSE)</f>
        <v>3.93398401</v>
      </c>
      <c r="G141" s="8">
        <f>VLOOKUP(B139,INDIRECT("T|"&amp;VLOOKUP(A141,'dataset mapping'!$D$2:$E$3,2,FALSE)&amp;"!A3"):INDIRECT("T|"&amp;VLOOKUP(A141,'dataset mapping'!$D$2:$E$3,2,FALSE)&amp;"!I100"),7,FALSE)</f>
        <v>3.946174933</v>
      </c>
      <c r="H141" s="8">
        <f>VLOOKUP(B139,INDIRECT("T|"&amp;VLOOKUP(A141,'dataset mapping'!$D$2:$E$3,2,FALSE)&amp;"!A3"):INDIRECT("T|"&amp;VLOOKUP(A141,'dataset mapping'!$D$2:$E$3,2,FALSE)&amp;"!I100"),8,FALSE)</f>
        <v>3.902635214</v>
      </c>
      <c r="I141" s="8">
        <f>VLOOKUP(B139,INDIRECT("T|"&amp;VLOOKUP(A141,'dataset mapping'!$D$2:$E$3,2,FALSE)&amp;"!A3"):INDIRECT("T|"&amp;VLOOKUP(A141,'dataset mapping'!$D$2:$E$3,2,FALSE)&amp;"!I100"),9,FALSE)</f>
        <v>3.946174933</v>
      </c>
      <c r="J141" s="9">
        <f t="shared" ref="J141:J142" si="7">(I141/E141-1)*100</f>
        <v>117.9368472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 t="s">
        <v>12</v>
      </c>
      <c r="B142" s="8">
        <f>VLOOKUP(B139,INDIRECT("T|"&amp;VLOOKUP(A142,'dataset mapping'!$D$2:$E$3,2,FALSE)&amp;"!A3"):INDIRECT("T|"&amp;VLOOKUP(A142,'dataset mapping'!$D$2:$E$3,2,FALSE)&amp;"!I100"),2,FALSE)</f>
        <v>1.062318167</v>
      </c>
      <c r="C142" s="8">
        <f>VLOOKUP(B139,INDIRECT("T|"&amp;VLOOKUP(A142,'dataset mapping'!$D$2:$E$3,2,FALSE)&amp;"!A3"):INDIRECT("T|"&amp;VLOOKUP(A142,'dataset mapping'!$D$2:$E$3,2,FALSE)&amp;"!I100"),3,FALSE)</f>
        <v>1.079341667</v>
      </c>
      <c r="D142" s="8">
        <f>VLOOKUP(B139,INDIRECT("T|"&amp;VLOOKUP(A142,'dataset mapping'!$D$2:$E$3,2,FALSE)&amp;"!A3"):INDIRECT("T|"&amp;VLOOKUP(A142,'dataset mapping'!$D$2:$E$3,2,FALSE)&amp;"!I100"),4,FALSE)</f>
        <v>1.067588731</v>
      </c>
      <c r="E142" s="8">
        <f>VLOOKUP(B139,INDIRECT("T|"&amp;VLOOKUP(A142,'dataset mapping'!$D$2:$E$3,2,FALSE)&amp;"!A3"):INDIRECT("T|"&amp;VLOOKUP(A142,'dataset mapping'!$D$2:$E$3,2,FALSE)&amp;"!I100"),5,FALSE)</f>
        <v>1.061181446</v>
      </c>
      <c r="F142" s="8">
        <f>VLOOKUP(B139,INDIRECT("T|"&amp;VLOOKUP(A142,'dataset mapping'!$D$2:$E$3,2,FALSE)&amp;"!A3"):INDIRECT("T|"&amp;VLOOKUP(A142,'dataset mapping'!$D$2:$E$3,2,FALSE)&amp;"!I100"),6,FALSE)</f>
        <v>3.684570055</v>
      </c>
      <c r="G142" s="8">
        <f>VLOOKUP(B139,INDIRECT("T|"&amp;VLOOKUP(A142,'dataset mapping'!$D$2:$E$3,2,FALSE)&amp;"!A3"):INDIRECT("T|"&amp;VLOOKUP(A142,'dataset mapping'!$D$2:$E$3,2,FALSE)&amp;"!I100"),7,FALSE)</f>
        <v>3.783022302</v>
      </c>
      <c r="H142" s="8">
        <f>VLOOKUP(B139,INDIRECT("T|"&amp;VLOOKUP(A142,'dataset mapping'!$D$2:$E$3,2,FALSE)&amp;"!A3"):INDIRECT("T|"&amp;VLOOKUP(A142,'dataset mapping'!$D$2:$E$3,2,FALSE)&amp;"!I100"),8,FALSE)</f>
        <v>3.787058331</v>
      </c>
      <c r="I142" s="8">
        <f>VLOOKUP(B139,INDIRECT("T|"&amp;VLOOKUP(A142,'dataset mapping'!$D$2:$E$3,2,FALSE)&amp;"!A3"):INDIRECT("T|"&amp;VLOOKUP(A142,'dataset mapping'!$D$2:$E$3,2,FALSE)&amp;"!I100"),9,FALSE)</f>
        <v>3.790255497</v>
      </c>
      <c r="J142" s="9">
        <f t="shared" si="7"/>
        <v>257.1731783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9">
        <f>AVERAGE(J141:J142)</f>
        <v>187.5550128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12" t="s">
        <v>19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 t="s">
        <v>1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8</v>
      </c>
      <c r="I163" s="5" t="s">
        <v>9</v>
      </c>
      <c r="J163" s="6" t="s">
        <v>10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 t="s">
        <v>11</v>
      </c>
      <c r="B164" s="8">
        <f>VLOOKUP(B162,INDIRECT("T|"&amp;VLOOKUP(A164,'dataset mapping'!$D$2:$E$3,2,FALSE)&amp;"!A3"):INDIRECT("T|"&amp;VLOOKUP(A164,'dataset mapping'!$D$2:$E$3,2,FALSE)&amp;"!I100"),2,FALSE)</f>
        <v>1026</v>
      </c>
      <c r="C164" s="8">
        <f>VLOOKUP(B162,INDIRECT("T|"&amp;VLOOKUP(A164,'dataset mapping'!$D$2:$E$3,2,FALSE)&amp;"!A3"):INDIRECT("T|"&amp;VLOOKUP(A164,'dataset mapping'!$D$2:$E$3,2,FALSE)&amp;"!I100"),3,FALSE)</f>
        <v>1011</v>
      </c>
      <c r="D164" s="8">
        <f>VLOOKUP(B162,INDIRECT("T|"&amp;VLOOKUP(A164,'dataset mapping'!$D$2:$E$3,2,FALSE)&amp;"!A3"):INDIRECT("T|"&amp;VLOOKUP(A164,'dataset mapping'!$D$2:$E$3,2,FALSE)&amp;"!I100"),4,FALSE)</f>
        <v>1018</v>
      </c>
      <c r="E164" s="8">
        <f>VLOOKUP(B162,INDIRECT("T|"&amp;VLOOKUP(A164,'dataset mapping'!$D$2:$E$3,2,FALSE)&amp;"!A3"):INDIRECT("T|"&amp;VLOOKUP(A164,'dataset mapping'!$D$2:$E$3,2,FALSE)&amp;"!I100"),5,FALSE)</f>
        <v>1026</v>
      </c>
      <c r="F164" s="8">
        <f>VLOOKUP(B162,INDIRECT("T|"&amp;VLOOKUP(A164,'dataset mapping'!$D$2:$E$3,2,FALSE)&amp;"!A3"):INDIRECT("T|"&amp;VLOOKUP(A164,'dataset mapping'!$D$2:$E$3,2,FALSE)&amp;"!I100"),6,FALSE)</f>
        <v>4222</v>
      </c>
      <c r="G164" s="8">
        <f>VLOOKUP(B162,INDIRECT("T|"&amp;VLOOKUP(A164,'dataset mapping'!$D$2:$E$3,2,FALSE)&amp;"!A3"):INDIRECT("T|"&amp;VLOOKUP(A164,'dataset mapping'!$D$2:$E$3,2,FALSE)&amp;"!I100"),7,FALSE)</f>
        <v>4088</v>
      </c>
      <c r="H164" s="8">
        <f>VLOOKUP(B162,INDIRECT("T|"&amp;VLOOKUP(A164,'dataset mapping'!$D$2:$E$3,2,FALSE)&amp;"!A3"):INDIRECT("T|"&amp;VLOOKUP(A164,'dataset mapping'!$D$2:$E$3,2,FALSE)&amp;"!I100"),8,FALSE)</f>
        <v>4261</v>
      </c>
      <c r="I164" s="8">
        <f>VLOOKUP(B162,INDIRECT("T|"&amp;VLOOKUP(A164,'dataset mapping'!$D$2:$E$3,2,FALSE)&amp;"!A3"):INDIRECT("T|"&amp;VLOOKUP(A164,'dataset mapping'!$D$2:$E$3,2,FALSE)&amp;"!I100"),9,FALSE)</f>
        <v>4222</v>
      </c>
      <c r="J164" s="9">
        <f t="shared" ref="J164:J165" si="8">(I164/E164-1)*100</f>
        <v>311.5009747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 t="s">
        <v>12</v>
      </c>
      <c r="B165" s="8">
        <f>VLOOKUP(B162,INDIRECT("T|"&amp;VLOOKUP(A165,'dataset mapping'!$D$2:$E$3,2,FALSE)&amp;"!A3"):INDIRECT("T|"&amp;VLOOKUP(A165,'dataset mapping'!$D$2:$E$3,2,FALSE)&amp;"!I100"),2,FALSE)</f>
        <v>1170</v>
      </c>
      <c r="C165" s="8">
        <f>VLOOKUP(B162,INDIRECT("T|"&amp;VLOOKUP(A165,'dataset mapping'!$D$2:$E$3,2,FALSE)&amp;"!A3"):INDIRECT("T|"&amp;VLOOKUP(A165,'dataset mapping'!$D$2:$E$3,2,FALSE)&amp;"!I100"),3,FALSE)</f>
        <v>1120</v>
      </c>
      <c r="D165" s="8">
        <f>VLOOKUP(B162,INDIRECT("T|"&amp;VLOOKUP(A165,'dataset mapping'!$D$2:$E$3,2,FALSE)&amp;"!A3"):INDIRECT("T|"&amp;VLOOKUP(A165,'dataset mapping'!$D$2:$E$3,2,FALSE)&amp;"!I100"),4,FALSE)</f>
        <v>1178</v>
      </c>
      <c r="E165" s="8">
        <f>VLOOKUP(B162,INDIRECT("T|"&amp;VLOOKUP(A165,'dataset mapping'!$D$2:$E$3,2,FALSE)&amp;"!A3"):INDIRECT("T|"&amp;VLOOKUP(A165,'dataset mapping'!$D$2:$E$3,2,FALSE)&amp;"!I100"),5,FALSE)</f>
        <v>1169</v>
      </c>
      <c r="F165" s="8">
        <f>VLOOKUP(B162,INDIRECT("T|"&amp;VLOOKUP(A165,'dataset mapping'!$D$2:$E$3,2,FALSE)&amp;"!A3"):INDIRECT("T|"&amp;VLOOKUP(A165,'dataset mapping'!$D$2:$E$3,2,FALSE)&amp;"!I100"),6,FALSE)</f>
        <v>3875</v>
      </c>
      <c r="G165" s="8">
        <f>VLOOKUP(B162,INDIRECT("T|"&amp;VLOOKUP(A165,'dataset mapping'!$D$2:$E$3,2,FALSE)&amp;"!A3"):INDIRECT("T|"&amp;VLOOKUP(A165,'dataset mapping'!$D$2:$E$3,2,FALSE)&amp;"!I100"),7,FALSE)</f>
        <v>3895</v>
      </c>
      <c r="H165" s="8">
        <f>VLOOKUP(B162,INDIRECT("T|"&amp;VLOOKUP(A165,'dataset mapping'!$D$2:$E$3,2,FALSE)&amp;"!A3"):INDIRECT("T|"&amp;VLOOKUP(A165,'dataset mapping'!$D$2:$E$3,2,FALSE)&amp;"!I100"),8,FALSE)</f>
        <v>4186</v>
      </c>
      <c r="I165" s="8">
        <f>VLOOKUP(B162,INDIRECT("T|"&amp;VLOOKUP(A165,'dataset mapping'!$D$2:$E$3,2,FALSE)&amp;"!A3"):INDIRECT("T|"&amp;VLOOKUP(A165,'dataset mapping'!$D$2:$E$3,2,FALSE)&amp;"!I100"),9,FALSE)</f>
        <v>3895</v>
      </c>
      <c r="J165" s="9">
        <f t="shared" si="8"/>
        <v>233.1907613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9">
        <f>AVERAGE(J164:J165)</f>
        <v>272.345868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12" t="s">
        <v>20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 t="s">
        <v>1</v>
      </c>
      <c r="B186" s="5" t="s">
        <v>2</v>
      </c>
      <c r="C186" s="5" t="s">
        <v>3</v>
      </c>
      <c r="D186" s="5" t="s">
        <v>4</v>
      </c>
      <c r="E186" s="5" t="s">
        <v>5</v>
      </c>
      <c r="F186" s="5" t="s">
        <v>6</v>
      </c>
      <c r="G186" s="5" t="s">
        <v>7</v>
      </c>
      <c r="H186" s="5" t="s">
        <v>8</v>
      </c>
      <c r="I186" s="5" t="s">
        <v>9</v>
      </c>
      <c r="J186" s="6" t="s">
        <v>10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 t="s">
        <v>11</v>
      </c>
      <c r="B187" s="8">
        <f>VLOOKUP(B185,INDIRECT("T|"&amp;VLOOKUP(A187,'dataset mapping'!$D$2:$E$3,2,FALSE)&amp;"!A3"):INDIRECT("T|"&amp;VLOOKUP(A187,'dataset mapping'!$D$2:$E$3,2,FALSE)&amp;"!I100"),2,FALSE)</f>
        <v>78</v>
      </c>
      <c r="C187" s="8">
        <f>VLOOKUP(B185,INDIRECT("T|"&amp;VLOOKUP(A187,'dataset mapping'!$D$2:$E$3,2,FALSE)&amp;"!A3"):INDIRECT("T|"&amp;VLOOKUP(A187,'dataset mapping'!$D$2:$E$3,2,FALSE)&amp;"!I100"),3,FALSE)</f>
        <v>67</v>
      </c>
      <c r="D187" s="8">
        <f>VLOOKUP(B185,INDIRECT("T|"&amp;VLOOKUP(A187,'dataset mapping'!$D$2:$E$3,2,FALSE)&amp;"!A3"):INDIRECT("T|"&amp;VLOOKUP(A187,'dataset mapping'!$D$2:$E$3,2,FALSE)&amp;"!I100"),4,FALSE)</f>
        <v>66</v>
      </c>
      <c r="E187" s="8">
        <f>VLOOKUP(B185,INDIRECT("T|"&amp;VLOOKUP(A187,'dataset mapping'!$D$2:$E$3,2,FALSE)&amp;"!A3"):INDIRECT("T|"&amp;VLOOKUP(A187,'dataset mapping'!$D$2:$E$3,2,FALSE)&amp;"!I100"),5,FALSE)</f>
        <v>72</v>
      </c>
      <c r="F187" s="8">
        <f>VLOOKUP(B185,INDIRECT("T|"&amp;VLOOKUP(A187,'dataset mapping'!$D$2:$E$3,2,FALSE)&amp;"!A3"):INDIRECT("T|"&amp;VLOOKUP(A187,'dataset mapping'!$D$2:$E$3,2,FALSE)&amp;"!I100"),6,FALSE)</f>
        <v>227</v>
      </c>
      <c r="G187" s="8">
        <f>VLOOKUP(B185,INDIRECT("T|"&amp;VLOOKUP(A187,'dataset mapping'!$D$2:$E$3,2,FALSE)&amp;"!A3"):INDIRECT("T|"&amp;VLOOKUP(A187,'dataset mapping'!$D$2:$E$3,2,FALSE)&amp;"!I100"),7,FALSE)</f>
        <v>215</v>
      </c>
      <c r="H187" s="8">
        <f>VLOOKUP(B185,INDIRECT("T|"&amp;VLOOKUP(A187,'dataset mapping'!$D$2:$E$3,2,FALSE)&amp;"!A3"):INDIRECT("T|"&amp;VLOOKUP(A187,'dataset mapping'!$D$2:$E$3,2,FALSE)&amp;"!I100"),8,FALSE)</f>
        <v>233</v>
      </c>
      <c r="I187" s="8">
        <f>VLOOKUP(B185,INDIRECT("T|"&amp;VLOOKUP(A187,'dataset mapping'!$D$2:$E$3,2,FALSE)&amp;"!A3"):INDIRECT("T|"&amp;VLOOKUP(A187,'dataset mapping'!$D$2:$E$3,2,FALSE)&amp;"!I100"),9,FALSE)</f>
        <v>223</v>
      </c>
      <c r="J187" s="9">
        <f t="shared" ref="J187:J188" si="9">(I187/E187-1)*100</f>
        <v>209.7222222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 t="s">
        <v>12</v>
      </c>
      <c r="B188" s="8">
        <f>VLOOKUP(B185,INDIRECT("T|"&amp;VLOOKUP(A188,'dataset mapping'!$D$2:$E$3,2,FALSE)&amp;"!A3"):INDIRECT("T|"&amp;VLOOKUP(A188,'dataset mapping'!$D$2:$E$3,2,FALSE)&amp;"!I100"),2,FALSE)</f>
        <v>56</v>
      </c>
      <c r="C188" s="8">
        <f>VLOOKUP(B185,INDIRECT("T|"&amp;VLOOKUP(A188,'dataset mapping'!$D$2:$E$3,2,FALSE)&amp;"!A3"):INDIRECT("T|"&amp;VLOOKUP(A188,'dataset mapping'!$D$2:$E$3,2,FALSE)&amp;"!I100"),3,FALSE)</f>
        <v>62</v>
      </c>
      <c r="D188" s="8">
        <f>VLOOKUP(B185,INDIRECT("T|"&amp;VLOOKUP(A188,'dataset mapping'!$D$2:$E$3,2,FALSE)&amp;"!A3"):INDIRECT("T|"&amp;VLOOKUP(A188,'dataset mapping'!$D$2:$E$3,2,FALSE)&amp;"!I100"),4,FALSE)</f>
        <v>55</v>
      </c>
      <c r="E188" s="8">
        <f>VLOOKUP(B185,INDIRECT("T|"&amp;VLOOKUP(A188,'dataset mapping'!$D$2:$E$3,2,FALSE)&amp;"!A3"):INDIRECT("T|"&amp;VLOOKUP(A188,'dataset mapping'!$D$2:$E$3,2,FALSE)&amp;"!I100"),5,FALSE)</f>
        <v>57</v>
      </c>
      <c r="F188" s="8">
        <f>VLOOKUP(B185,INDIRECT("T|"&amp;VLOOKUP(A188,'dataset mapping'!$D$2:$E$3,2,FALSE)&amp;"!A3"):INDIRECT("T|"&amp;VLOOKUP(A188,'dataset mapping'!$D$2:$E$3,2,FALSE)&amp;"!I100"),6,FALSE)</f>
        <v>219</v>
      </c>
      <c r="G188" s="8">
        <f>VLOOKUP(B185,INDIRECT("T|"&amp;VLOOKUP(A188,'dataset mapping'!$D$2:$E$3,2,FALSE)&amp;"!A3"):INDIRECT("T|"&amp;VLOOKUP(A188,'dataset mapping'!$D$2:$E$3,2,FALSE)&amp;"!I100"),7,FALSE)</f>
        <v>225</v>
      </c>
      <c r="H188" s="8">
        <f>VLOOKUP(B185,INDIRECT("T|"&amp;VLOOKUP(A188,'dataset mapping'!$D$2:$E$3,2,FALSE)&amp;"!A3"):INDIRECT("T|"&amp;VLOOKUP(A188,'dataset mapping'!$D$2:$E$3,2,FALSE)&amp;"!I100"),8,FALSE)</f>
        <v>227</v>
      </c>
      <c r="I188" s="8">
        <f>VLOOKUP(B185,INDIRECT("T|"&amp;VLOOKUP(A188,'dataset mapping'!$D$2:$E$3,2,FALSE)&amp;"!A3"):INDIRECT("T|"&amp;VLOOKUP(A188,'dataset mapping'!$D$2:$E$3,2,FALSE)&amp;"!I100"),9,FALSE)</f>
        <v>226</v>
      </c>
      <c r="J188" s="9">
        <f t="shared" si="9"/>
        <v>296.4912281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9">
        <f>AVERAGE(J187:J188)</f>
        <v>253.1067251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13" t="s">
        <v>21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 t="s">
        <v>1</v>
      </c>
      <c r="B209" s="5" t="s">
        <v>2</v>
      </c>
      <c r="C209" s="5" t="s">
        <v>3</v>
      </c>
      <c r="D209" s="5" t="s">
        <v>4</v>
      </c>
      <c r="E209" s="5" t="s">
        <v>5</v>
      </c>
      <c r="F209" s="5" t="s">
        <v>6</v>
      </c>
      <c r="G209" s="5" t="s">
        <v>7</v>
      </c>
      <c r="H209" s="5" t="s">
        <v>8</v>
      </c>
      <c r="I209" s="5" t="s">
        <v>9</v>
      </c>
      <c r="J209" s="6" t="s">
        <v>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 t="s">
        <v>11</v>
      </c>
      <c r="B210" s="8">
        <f>VLOOKUP(B208,INDIRECT("T|"&amp;VLOOKUP(A210,'dataset mapping'!$D$2:$E$3,2,FALSE)&amp;"!A3"):INDIRECT("T|"&amp;VLOOKUP(A210,'dataset mapping'!$D$2:$E$3,2,FALSE)&amp;"!I100"),2,FALSE)</f>
        <v>470</v>
      </c>
      <c r="C210" s="8">
        <f>VLOOKUP(B208,INDIRECT("T|"&amp;VLOOKUP(A210,'dataset mapping'!$D$2:$E$3,2,FALSE)&amp;"!A3"):INDIRECT("T|"&amp;VLOOKUP(A210,'dataset mapping'!$D$2:$E$3,2,FALSE)&amp;"!I100"),3,FALSE)</f>
        <v>468</v>
      </c>
      <c r="D210" s="8">
        <f>VLOOKUP(B208,INDIRECT("T|"&amp;VLOOKUP(A210,'dataset mapping'!$D$2:$E$3,2,FALSE)&amp;"!A3"):INDIRECT("T|"&amp;VLOOKUP(A210,'dataset mapping'!$D$2:$E$3,2,FALSE)&amp;"!I100"),4,FALSE)</f>
        <v>466</v>
      </c>
      <c r="E210" s="8">
        <f>VLOOKUP(B208,INDIRECT("T|"&amp;VLOOKUP(A210,'dataset mapping'!$D$2:$E$3,2,FALSE)&amp;"!A3"):INDIRECT("T|"&amp;VLOOKUP(A210,'dataset mapping'!$D$2:$E$3,2,FALSE)&amp;"!I100"),5,FALSE)</f>
        <v>473</v>
      </c>
      <c r="F210" s="8">
        <f>VLOOKUP(B208,INDIRECT("T|"&amp;VLOOKUP(A210,'dataset mapping'!$D$2:$E$3,2,FALSE)&amp;"!A3"):INDIRECT("T|"&amp;VLOOKUP(A210,'dataset mapping'!$D$2:$E$3,2,FALSE)&amp;"!I100"),6,FALSE)</f>
        <v>1285</v>
      </c>
      <c r="G210" s="8">
        <f>VLOOKUP(B208,INDIRECT("T|"&amp;VLOOKUP(A210,'dataset mapping'!$D$2:$E$3,2,FALSE)&amp;"!A3"):INDIRECT("T|"&amp;VLOOKUP(A210,'dataset mapping'!$D$2:$E$3,2,FALSE)&amp;"!I100"),7,FALSE)</f>
        <v>1250</v>
      </c>
      <c r="H210" s="8">
        <f>VLOOKUP(B208,INDIRECT("T|"&amp;VLOOKUP(A210,'dataset mapping'!$D$2:$E$3,2,FALSE)&amp;"!A3"):INDIRECT("T|"&amp;VLOOKUP(A210,'dataset mapping'!$D$2:$E$3,2,FALSE)&amp;"!I100"),8,FALSE)</f>
        <v>1273</v>
      </c>
      <c r="I210" s="8">
        <f>VLOOKUP(B208,INDIRECT("T|"&amp;VLOOKUP(A210,'dataset mapping'!$D$2:$E$3,2,FALSE)&amp;"!A3"):INDIRECT("T|"&amp;VLOOKUP(A210,'dataset mapping'!$D$2:$E$3,2,FALSE)&amp;"!I100"),9,FALSE)</f>
        <v>1273</v>
      </c>
      <c r="J210" s="9">
        <f t="shared" ref="J210:J211" si="10">(I210/E210-1)*100</f>
        <v>169.1331924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 t="s">
        <v>12</v>
      </c>
      <c r="B211" s="8">
        <f>VLOOKUP(B208,INDIRECT("T|"&amp;VLOOKUP(A211,'dataset mapping'!$D$2:$E$3,2,FALSE)&amp;"!A3"):INDIRECT("T|"&amp;VLOOKUP(A211,'dataset mapping'!$D$2:$E$3,2,FALSE)&amp;"!I100"),2,FALSE)</f>
        <v>511</v>
      </c>
      <c r="C211" s="8">
        <f>VLOOKUP(B208,INDIRECT("T|"&amp;VLOOKUP(A211,'dataset mapping'!$D$2:$E$3,2,FALSE)&amp;"!A3"):INDIRECT("T|"&amp;VLOOKUP(A211,'dataset mapping'!$D$2:$E$3,2,FALSE)&amp;"!I100"),3,FALSE)</f>
        <v>504</v>
      </c>
      <c r="D211" s="8">
        <f>VLOOKUP(B208,INDIRECT("T|"&amp;VLOOKUP(A211,'dataset mapping'!$D$2:$E$3,2,FALSE)&amp;"!A3"):INDIRECT("T|"&amp;VLOOKUP(A211,'dataset mapping'!$D$2:$E$3,2,FALSE)&amp;"!I100"),4,FALSE)</f>
        <v>495</v>
      </c>
      <c r="E211" s="8">
        <f>VLOOKUP(B208,INDIRECT("T|"&amp;VLOOKUP(A211,'dataset mapping'!$D$2:$E$3,2,FALSE)&amp;"!A3"):INDIRECT("T|"&amp;VLOOKUP(A211,'dataset mapping'!$D$2:$E$3,2,FALSE)&amp;"!I100"),5,FALSE)</f>
        <v>508</v>
      </c>
      <c r="F211" s="8">
        <f>VLOOKUP(B208,INDIRECT("T|"&amp;VLOOKUP(A211,'dataset mapping'!$D$2:$E$3,2,FALSE)&amp;"!A3"):INDIRECT("T|"&amp;VLOOKUP(A211,'dataset mapping'!$D$2:$E$3,2,FALSE)&amp;"!I100"),6,FALSE)</f>
        <v>1284</v>
      </c>
      <c r="G211" s="8">
        <f>VLOOKUP(B208,INDIRECT("T|"&amp;VLOOKUP(A211,'dataset mapping'!$D$2:$E$3,2,FALSE)&amp;"!A3"):INDIRECT("T|"&amp;VLOOKUP(A211,'dataset mapping'!$D$2:$E$3,2,FALSE)&amp;"!I100"),7,FALSE)</f>
        <v>1283</v>
      </c>
      <c r="H211" s="8">
        <f>VLOOKUP(B208,INDIRECT("T|"&amp;VLOOKUP(A211,'dataset mapping'!$D$2:$E$3,2,FALSE)&amp;"!A3"):INDIRECT("T|"&amp;VLOOKUP(A211,'dataset mapping'!$D$2:$E$3,2,FALSE)&amp;"!I100"),8,FALSE)</f>
        <v>1276</v>
      </c>
      <c r="I211" s="8">
        <f>VLOOKUP(B208,INDIRECT("T|"&amp;VLOOKUP(A211,'dataset mapping'!$D$2:$E$3,2,FALSE)&amp;"!A3"):INDIRECT("T|"&amp;VLOOKUP(A211,'dataset mapping'!$D$2:$E$3,2,FALSE)&amp;"!I100"),9,FALSE)</f>
        <v>1278</v>
      </c>
      <c r="J211" s="9">
        <f t="shared" si="10"/>
        <v>151.5748031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9">
        <f>AVERAGE(J210:J211)</f>
        <v>160.3539978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13" t="s">
        <v>22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 t="s">
        <v>1</v>
      </c>
      <c r="B232" s="5" t="s">
        <v>2</v>
      </c>
      <c r="C232" s="5" t="s">
        <v>3</v>
      </c>
      <c r="D232" s="5" t="s">
        <v>4</v>
      </c>
      <c r="E232" s="5" t="s">
        <v>5</v>
      </c>
      <c r="F232" s="5" t="s">
        <v>6</v>
      </c>
      <c r="G232" s="5" t="s">
        <v>7</v>
      </c>
      <c r="H232" s="5" t="s">
        <v>8</v>
      </c>
      <c r="I232" s="5" t="s">
        <v>9</v>
      </c>
      <c r="J232" s="6" t="s">
        <v>10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 t="s">
        <v>11</v>
      </c>
      <c r="B233" s="8">
        <f>VLOOKUP(B231,INDIRECT("T|"&amp;VLOOKUP(A233,'dataset mapping'!$D$2:$E$3,2,FALSE)&amp;"!A3"):INDIRECT("T|"&amp;VLOOKUP(A233,'dataset mapping'!$D$2:$E$3,2,FALSE)&amp;"!I100"),2,FALSE)</f>
        <v>55</v>
      </c>
      <c r="C233" s="8">
        <f>VLOOKUP(B231,INDIRECT("T|"&amp;VLOOKUP(A233,'dataset mapping'!$D$2:$E$3,2,FALSE)&amp;"!A3"):INDIRECT("T|"&amp;VLOOKUP(A233,'dataset mapping'!$D$2:$E$3,2,FALSE)&amp;"!I100"),3,FALSE)</f>
        <v>28</v>
      </c>
      <c r="D233" s="8">
        <f>VLOOKUP(B231,INDIRECT("T|"&amp;VLOOKUP(A233,'dataset mapping'!$D$2:$E$3,2,FALSE)&amp;"!A3"):INDIRECT("T|"&amp;VLOOKUP(A233,'dataset mapping'!$D$2:$E$3,2,FALSE)&amp;"!I100"),4,FALSE)</f>
        <v>11</v>
      </c>
      <c r="E233" s="8">
        <f>VLOOKUP(B231,INDIRECT("T|"&amp;VLOOKUP(A233,'dataset mapping'!$D$2:$E$3,2,FALSE)&amp;"!A3"):INDIRECT("T|"&amp;VLOOKUP(A233,'dataset mapping'!$D$2:$E$3,2,FALSE)&amp;"!I100"),5,FALSE)</f>
        <v>29</v>
      </c>
      <c r="F233" s="8">
        <f>VLOOKUP(B231,INDIRECT("T|"&amp;VLOOKUP(A233,'dataset mapping'!$D$2:$E$3,2,FALSE)&amp;"!A3"):INDIRECT("T|"&amp;VLOOKUP(A233,'dataset mapping'!$D$2:$E$3,2,FALSE)&amp;"!I100"),6,FALSE)</f>
        <v>443</v>
      </c>
      <c r="G233" s="8">
        <f>VLOOKUP(B231,INDIRECT("T|"&amp;VLOOKUP(A233,'dataset mapping'!$D$2:$E$3,2,FALSE)&amp;"!A3"):INDIRECT("T|"&amp;VLOOKUP(A233,'dataset mapping'!$D$2:$E$3,2,FALSE)&amp;"!I100"),7,FALSE)</f>
        <v>330</v>
      </c>
      <c r="H233" s="8">
        <f>VLOOKUP(B231,INDIRECT("T|"&amp;VLOOKUP(A233,'dataset mapping'!$D$2:$E$3,2,FALSE)&amp;"!A3"):INDIRECT("T|"&amp;VLOOKUP(A233,'dataset mapping'!$D$2:$E$3,2,FALSE)&amp;"!I100"),8,FALSE)</f>
        <v>462</v>
      </c>
      <c r="I233" s="8">
        <f>VLOOKUP(B231,INDIRECT("T|"&amp;VLOOKUP(A233,'dataset mapping'!$D$2:$E$3,2,FALSE)&amp;"!A3"):INDIRECT("T|"&amp;VLOOKUP(A233,'dataset mapping'!$D$2:$E$3,2,FALSE)&amp;"!I100"),9,FALSE)</f>
        <v>391</v>
      </c>
      <c r="J233" s="9">
        <f t="shared" ref="J233:J234" si="11">(I233/E233-1)*100</f>
        <v>1248.275862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 t="s">
        <v>12</v>
      </c>
      <c r="B234" s="8">
        <f>VLOOKUP(B231,INDIRECT("T|"&amp;VLOOKUP(A234,'dataset mapping'!$D$2:$E$3,2,FALSE)&amp;"!A3"):INDIRECT("T|"&amp;VLOOKUP(A234,'dataset mapping'!$D$2:$E$3,2,FALSE)&amp;"!I100"),2,FALSE)</f>
        <v>30</v>
      </c>
      <c r="C234" s="8">
        <f>VLOOKUP(B231,INDIRECT("T|"&amp;VLOOKUP(A234,'dataset mapping'!$D$2:$E$3,2,FALSE)&amp;"!A3"):INDIRECT("T|"&amp;VLOOKUP(A234,'dataset mapping'!$D$2:$E$3,2,FALSE)&amp;"!I100"),3,FALSE)</f>
        <v>46</v>
      </c>
      <c r="D234" s="8">
        <f>VLOOKUP(B231,INDIRECT("T|"&amp;VLOOKUP(A234,'dataset mapping'!$D$2:$E$3,2,FALSE)&amp;"!A3"):INDIRECT("T|"&amp;VLOOKUP(A234,'dataset mapping'!$D$2:$E$3,2,FALSE)&amp;"!I100"),4,FALSE)</f>
        <v>46</v>
      </c>
      <c r="E234" s="8">
        <f>VLOOKUP(B231,INDIRECT("T|"&amp;VLOOKUP(A234,'dataset mapping'!$D$2:$E$3,2,FALSE)&amp;"!A3"):INDIRECT("T|"&amp;VLOOKUP(A234,'dataset mapping'!$D$2:$E$3,2,FALSE)&amp;"!I100"),5,FALSE)</f>
        <v>34</v>
      </c>
      <c r="F234" s="8">
        <f>VLOOKUP(B231,INDIRECT("T|"&amp;VLOOKUP(A234,'dataset mapping'!$D$2:$E$3,2,FALSE)&amp;"!A3"):INDIRECT("T|"&amp;VLOOKUP(A234,'dataset mapping'!$D$2:$E$3,2,FALSE)&amp;"!I100"),6,FALSE)</f>
        <v>394</v>
      </c>
      <c r="G234" s="8">
        <f>VLOOKUP(B231,INDIRECT("T|"&amp;VLOOKUP(A234,'dataset mapping'!$D$2:$E$3,2,FALSE)&amp;"!A3"):INDIRECT("T|"&amp;VLOOKUP(A234,'dataset mapping'!$D$2:$E$3,2,FALSE)&amp;"!I100"),7,FALSE)</f>
        <v>407</v>
      </c>
      <c r="H234" s="8">
        <f>VLOOKUP(B231,INDIRECT("T|"&amp;VLOOKUP(A234,'dataset mapping'!$D$2:$E$3,2,FALSE)&amp;"!A3"):INDIRECT("T|"&amp;VLOOKUP(A234,'dataset mapping'!$D$2:$E$3,2,FALSE)&amp;"!I100"),8,FALSE)</f>
        <v>482</v>
      </c>
      <c r="I234" s="8">
        <f>VLOOKUP(B231,INDIRECT("T|"&amp;VLOOKUP(A234,'dataset mapping'!$D$2:$E$3,2,FALSE)&amp;"!A3"):INDIRECT("T|"&amp;VLOOKUP(A234,'dataset mapping'!$D$2:$E$3,2,FALSE)&amp;"!I100"),9,FALSE)</f>
        <v>453</v>
      </c>
      <c r="J234" s="9">
        <f t="shared" si="11"/>
        <v>1232.352941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9">
        <f>AVERAGE(J233:J234)</f>
        <v>1240.314402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4"/>
      <c r="B254" s="15" t="s">
        <v>23</v>
      </c>
      <c r="C254" s="15" t="s">
        <v>24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6" t="s">
        <v>25</v>
      </c>
      <c r="B255" s="16">
        <v>0.0</v>
      </c>
      <c r="C255" s="16">
        <v>0.0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</sheetData>
  <mergeCells count="11">
    <mergeCell ref="B162:I162"/>
    <mergeCell ref="B185:I185"/>
    <mergeCell ref="B208:I208"/>
    <mergeCell ref="B231:I231"/>
    <mergeCell ref="B1:I1"/>
    <mergeCell ref="B24:I24"/>
    <mergeCell ref="B47:I47"/>
    <mergeCell ref="B70:I70"/>
    <mergeCell ref="B93:I93"/>
    <mergeCell ref="B116:I116"/>
    <mergeCell ref="B139:I1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57"/>
    <col customWidth="1" min="4" max="4" width="49.14"/>
  </cols>
  <sheetData>
    <row r="1">
      <c r="A1" s="15" t="s">
        <v>26</v>
      </c>
      <c r="B1" s="15" t="s">
        <v>27</v>
      </c>
      <c r="D1" s="17" t="s">
        <v>1</v>
      </c>
      <c r="E1" s="17" t="s">
        <v>28</v>
      </c>
    </row>
    <row r="2">
      <c r="A2" s="18" t="s">
        <v>29</v>
      </c>
      <c r="B2" s="18" t="s">
        <v>30</v>
      </c>
      <c r="D2" s="19" t="s">
        <v>11</v>
      </c>
      <c r="E2" s="18" t="s">
        <v>31</v>
      </c>
    </row>
    <row r="3">
      <c r="A3" s="18" t="s">
        <v>32</v>
      </c>
      <c r="B3" s="18" t="s">
        <v>33</v>
      </c>
      <c r="D3" s="19" t="s">
        <v>12</v>
      </c>
      <c r="E3" s="18" t="s">
        <v>34</v>
      </c>
    </row>
    <row r="4">
      <c r="A4" s="18" t="s">
        <v>35</v>
      </c>
      <c r="B4" s="18" t="s">
        <v>36</v>
      </c>
    </row>
    <row r="5">
      <c r="A5" s="18" t="s">
        <v>37</v>
      </c>
      <c r="B5" s="18" t="s">
        <v>38</v>
      </c>
    </row>
    <row r="6">
      <c r="A6" s="18" t="s">
        <v>39</v>
      </c>
      <c r="B6" s="18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57"/>
    <col customWidth="1" min="6" max="8" width="27.0"/>
    <col customWidth="1" min="9" max="9" width="13.43"/>
    <col customWidth="1" min="10" max="26" width="8.71"/>
  </cols>
  <sheetData>
    <row r="1">
      <c r="A1" s="20" t="s">
        <v>41</v>
      </c>
      <c r="B1" s="21" t="s">
        <v>23</v>
      </c>
      <c r="C1" s="22"/>
      <c r="D1" s="22"/>
      <c r="E1" s="23"/>
      <c r="F1" s="21" t="s">
        <v>24</v>
      </c>
      <c r="G1" s="22"/>
      <c r="H1" s="22"/>
      <c r="I1" s="23"/>
    </row>
    <row r="2">
      <c r="A2" s="20" t="s">
        <v>41</v>
      </c>
      <c r="B2" s="20" t="s">
        <v>42</v>
      </c>
      <c r="C2" s="20" t="s">
        <v>43</v>
      </c>
      <c r="D2" s="20" t="s">
        <v>44</v>
      </c>
      <c r="E2" s="20" t="s">
        <v>45</v>
      </c>
      <c r="F2" s="20" t="s">
        <v>42</v>
      </c>
      <c r="G2" s="20" t="s">
        <v>43</v>
      </c>
      <c r="H2" s="20" t="s">
        <v>44</v>
      </c>
      <c r="I2" s="20" t="s">
        <v>45</v>
      </c>
    </row>
    <row r="3">
      <c r="A3" s="20" t="s">
        <v>46</v>
      </c>
      <c r="B3" s="24" t="s">
        <v>47</v>
      </c>
      <c r="C3" s="24" t="s">
        <v>47</v>
      </c>
      <c r="D3" s="24" t="s">
        <v>47</v>
      </c>
      <c r="E3" s="24" t="str">
        <f t="shared" ref="E3:E63" si="1">IF(ISERROR(MEDIAN(VALUE(B3),VALUE(C3),VALUE(D3))), "-", TEXT(MEDIAN(VALUE(B3),VALUE(C3),VALUE(D3)), "0"))</f>
        <v>0</v>
      </c>
      <c r="F3" s="24" t="s">
        <v>47</v>
      </c>
      <c r="G3" s="24" t="s">
        <v>47</v>
      </c>
      <c r="H3" s="24" t="s">
        <v>47</v>
      </c>
      <c r="I3" s="24" t="str">
        <f t="shared" ref="I3:I63" si="2">IF(ISERROR(MEDIAN(VALUE(F3),VALUE(G3),VALUE(H3))), "-", TEXT(MEDIAN(VALUE(F3),VALUE(G3),VALUE(H3)), "0"))</f>
        <v>0</v>
      </c>
    </row>
    <row r="4">
      <c r="A4" s="20" t="s">
        <v>48</v>
      </c>
      <c r="B4" s="24" t="s">
        <v>47</v>
      </c>
      <c r="C4" s="24" t="s">
        <v>47</v>
      </c>
      <c r="D4" s="24" t="s">
        <v>47</v>
      </c>
      <c r="E4" s="24" t="str">
        <f t="shared" si="1"/>
        <v>0</v>
      </c>
      <c r="F4" s="24" t="s">
        <v>47</v>
      </c>
      <c r="G4" s="24" t="s">
        <v>47</v>
      </c>
      <c r="H4" s="24" t="s">
        <v>47</v>
      </c>
      <c r="I4" s="24" t="str">
        <f t="shared" si="2"/>
        <v>0</v>
      </c>
    </row>
    <row r="5">
      <c r="A5" s="20" t="s">
        <v>49</v>
      </c>
      <c r="B5" s="24" t="s">
        <v>50</v>
      </c>
      <c r="C5" s="24" t="s">
        <v>51</v>
      </c>
      <c r="D5" s="24" t="s">
        <v>52</v>
      </c>
      <c r="E5" s="24" t="str">
        <f t="shared" si="1"/>
        <v>-</v>
      </c>
      <c r="F5" s="24" t="s">
        <v>53</v>
      </c>
      <c r="G5" s="24" t="s">
        <v>54</v>
      </c>
      <c r="H5" s="24" t="s">
        <v>55</v>
      </c>
      <c r="I5" s="24" t="str">
        <f t="shared" si="2"/>
        <v>-</v>
      </c>
    </row>
    <row r="6">
      <c r="A6" s="20" t="s">
        <v>56</v>
      </c>
      <c r="B6" s="24" t="s">
        <v>57</v>
      </c>
      <c r="C6" s="24" t="s">
        <v>58</v>
      </c>
      <c r="D6" s="24" t="s">
        <v>59</v>
      </c>
      <c r="E6" s="24" t="str">
        <f t="shared" si="1"/>
        <v>-</v>
      </c>
      <c r="F6" s="24" t="s">
        <v>60</v>
      </c>
      <c r="G6" s="24" t="s">
        <v>61</v>
      </c>
      <c r="H6" s="24" t="s">
        <v>62</v>
      </c>
      <c r="I6" s="24" t="str">
        <f t="shared" si="2"/>
        <v>-</v>
      </c>
    </row>
    <row r="7">
      <c r="A7" s="20" t="s">
        <v>63</v>
      </c>
      <c r="B7" s="24" t="s">
        <v>64</v>
      </c>
      <c r="C7" s="24" t="s">
        <v>65</v>
      </c>
      <c r="D7" s="24" t="s">
        <v>66</v>
      </c>
      <c r="E7" s="24" t="str">
        <f t="shared" si="1"/>
        <v>42489845700</v>
      </c>
      <c r="F7" s="24" t="s">
        <v>67</v>
      </c>
      <c r="G7" s="24" t="s">
        <v>68</v>
      </c>
      <c r="H7" s="24" t="s">
        <v>69</v>
      </c>
      <c r="I7" s="24" t="str">
        <f t="shared" si="2"/>
        <v>176743128923</v>
      </c>
    </row>
    <row r="8">
      <c r="A8" s="20" t="s">
        <v>70</v>
      </c>
      <c r="B8" s="24" t="s">
        <v>71</v>
      </c>
      <c r="C8" s="24" t="s">
        <v>72</v>
      </c>
      <c r="D8" s="24" t="s">
        <v>73</v>
      </c>
      <c r="E8" s="24" t="str">
        <f t="shared" si="1"/>
        <v>17870085762</v>
      </c>
      <c r="F8" s="24" t="s">
        <v>74</v>
      </c>
      <c r="G8" s="24" t="s">
        <v>75</v>
      </c>
      <c r="H8" s="24" t="s">
        <v>76</v>
      </c>
      <c r="I8" s="24" t="str">
        <f t="shared" si="2"/>
        <v>15825581176</v>
      </c>
    </row>
    <row r="9">
      <c r="A9" s="20" t="s">
        <v>77</v>
      </c>
      <c r="B9" s="24" t="s">
        <v>78</v>
      </c>
      <c r="C9" s="24" t="s">
        <v>79</v>
      </c>
      <c r="D9" s="24" t="s">
        <v>80</v>
      </c>
      <c r="E9" s="24" t="str">
        <f t="shared" si="1"/>
        <v>1518663</v>
      </c>
      <c r="F9" s="24" t="s">
        <v>81</v>
      </c>
      <c r="G9" s="24" t="s">
        <v>79</v>
      </c>
      <c r="H9" s="24" t="s">
        <v>82</v>
      </c>
      <c r="I9" s="24" t="str">
        <f t="shared" si="2"/>
        <v>1609728</v>
      </c>
    </row>
    <row r="10">
      <c r="A10" s="20" t="s">
        <v>83</v>
      </c>
      <c r="B10" s="24" t="s">
        <v>84</v>
      </c>
      <c r="C10" s="24" t="s">
        <v>85</v>
      </c>
      <c r="D10" s="24" t="s">
        <v>86</v>
      </c>
      <c r="E10" s="24" t="str">
        <f t="shared" si="1"/>
        <v>8</v>
      </c>
      <c r="F10" s="24" t="s">
        <v>87</v>
      </c>
      <c r="G10" s="24" t="s">
        <v>88</v>
      </c>
      <c r="H10" s="24" t="s">
        <v>89</v>
      </c>
      <c r="I10" s="24" t="str">
        <f t="shared" si="2"/>
        <v>59</v>
      </c>
    </row>
    <row r="11">
      <c r="A11" s="20" t="s">
        <v>90</v>
      </c>
      <c r="B11" s="24" t="s">
        <v>91</v>
      </c>
      <c r="C11" s="24" t="s">
        <v>92</v>
      </c>
      <c r="D11" s="24" t="s">
        <v>93</v>
      </c>
      <c r="E11" s="24" t="str">
        <f t="shared" si="1"/>
        <v>26</v>
      </c>
      <c r="F11" s="24" t="s">
        <v>94</v>
      </c>
      <c r="G11" s="24" t="s">
        <v>95</v>
      </c>
      <c r="H11" s="24" t="s">
        <v>96</v>
      </c>
      <c r="I11" s="24" t="str">
        <f t="shared" si="2"/>
        <v>72</v>
      </c>
    </row>
    <row r="12">
      <c r="A12" s="20" t="s">
        <v>97</v>
      </c>
      <c r="B12" s="24" t="s">
        <v>98</v>
      </c>
      <c r="C12" s="24" t="s">
        <v>99</v>
      </c>
      <c r="D12" s="24" t="s">
        <v>98</v>
      </c>
      <c r="E12" s="24" t="str">
        <f t="shared" si="1"/>
        <v>342</v>
      </c>
      <c r="F12" s="24" t="s">
        <v>100</v>
      </c>
      <c r="G12" s="24" t="s">
        <v>101</v>
      </c>
      <c r="H12" s="24" t="s">
        <v>102</v>
      </c>
      <c r="I12" s="24" t="str">
        <f t="shared" si="2"/>
        <v>1407</v>
      </c>
    </row>
    <row r="13">
      <c r="A13" s="20" t="s">
        <v>103</v>
      </c>
      <c r="B13" s="24" t="s">
        <v>104</v>
      </c>
      <c r="C13" s="24" t="s">
        <v>105</v>
      </c>
      <c r="D13" s="24" t="s">
        <v>106</v>
      </c>
      <c r="E13" s="24" t="str">
        <f t="shared" si="1"/>
        <v>167</v>
      </c>
      <c r="F13" s="24" t="s">
        <v>107</v>
      </c>
      <c r="G13" s="24" t="s">
        <v>108</v>
      </c>
      <c r="H13" s="24" t="s">
        <v>109</v>
      </c>
      <c r="I13" s="24" t="str">
        <f t="shared" si="2"/>
        <v>446</v>
      </c>
    </row>
    <row r="14">
      <c r="A14" s="20" t="s">
        <v>110</v>
      </c>
      <c r="B14" s="24" t="s">
        <v>111</v>
      </c>
      <c r="C14" s="24" t="s">
        <v>111</v>
      </c>
      <c r="D14" s="24" t="s">
        <v>47</v>
      </c>
      <c r="E14" s="24" t="str">
        <f t="shared" si="1"/>
        <v>4096</v>
      </c>
      <c r="F14" s="24" t="s">
        <v>112</v>
      </c>
      <c r="G14" s="24" t="s">
        <v>113</v>
      </c>
      <c r="H14" s="24" t="s">
        <v>114</v>
      </c>
      <c r="I14" s="24" t="str">
        <f t="shared" si="2"/>
        <v>21168128</v>
      </c>
    </row>
    <row r="15">
      <c r="A15" s="20" t="s">
        <v>115</v>
      </c>
      <c r="B15" s="24" t="s">
        <v>116</v>
      </c>
      <c r="C15" s="24" t="s">
        <v>117</v>
      </c>
      <c r="D15" s="24" t="s">
        <v>118</v>
      </c>
      <c r="E15" s="24" t="str">
        <f t="shared" si="1"/>
        <v>417275904</v>
      </c>
      <c r="F15" s="24" t="s">
        <v>119</v>
      </c>
      <c r="G15" s="24" t="s">
        <v>120</v>
      </c>
      <c r="H15" s="24" t="s">
        <v>121</v>
      </c>
      <c r="I15" s="24" t="str">
        <f t="shared" si="2"/>
        <v>1755652096</v>
      </c>
    </row>
    <row r="16">
      <c r="A16" s="20" t="s">
        <v>122</v>
      </c>
      <c r="B16" s="24" t="s">
        <v>123</v>
      </c>
      <c r="C16" s="24" t="s">
        <v>124</v>
      </c>
      <c r="D16" s="24" t="s">
        <v>125</v>
      </c>
      <c r="E16" s="24" t="str">
        <f t="shared" si="1"/>
        <v>22889201664</v>
      </c>
      <c r="F16" s="24" t="s">
        <v>126</v>
      </c>
      <c r="G16" s="24" t="s">
        <v>127</v>
      </c>
      <c r="H16" s="24" t="s">
        <v>128</v>
      </c>
      <c r="I16" s="24" t="str">
        <f t="shared" si="2"/>
        <v>19572367360</v>
      </c>
    </row>
    <row r="17">
      <c r="A17" s="20" t="s">
        <v>129</v>
      </c>
      <c r="B17" s="24" t="s">
        <v>130</v>
      </c>
      <c r="C17" s="24" t="s">
        <v>79</v>
      </c>
      <c r="D17" s="24" t="s">
        <v>131</v>
      </c>
      <c r="E17" s="24" t="str">
        <f t="shared" si="1"/>
        <v>1609728</v>
      </c>
      <c r="F17" s="24" t="s">
        <v>132</v>
      </c>
      <c r="G17" s="24" t="s">
        <v>79</v>
      </c>
      <c r="H17" s="24" t="s">
        <v>131</v>
      </c>
      <c r="I17" s="24" t="str">
        <f t="shared" si="2"/>
        <v>1609728</v>
      </c>
    </row>
    <row r="18">
      <c r="A18" s="20" t="s">
        <v>133</v>
      </c>
      <c r="B18" s="24" t="s">
        <v>134</v>
      </c>
      <c r="C18" s="24" t="s">
        <v>135</v>
      </c>
      <c r="D18" s="24" t="s">
        <v>136</v>
      </c>
      <c r="E18" s="24" t="str">
        <f t="shared" si="1"/>
        <v>14642196480</v>
      </c>
      <c r="F18" s="24" t="s">
        <v>137</v>
      </c>
      <c r="G18" s="24" t="s">
        <v>138</v>
      </c>
      <c r="H18" s="24" t="s">
        <v>139</v>
      </c>
      <c r="I18" s="24" t="str">
        <f t="shared" si="2"/>
        <v>13049860096</v>
      </c>
    </row>
    <row r="19">
      <c r="A19" s="20" t="s">
        <v>140</v>
      </c>
      <c r="B19" s="24" t="s">
        <v>141</v>
      </c>
      <c r="C19" s="24" t="s">
        <v>79</v>
      </c>
      <c r="D19" s="24" t="s">
        <v>142</v>
      </c>
      <c r="E19" s="24" t="str">
        <f t="shared" si="1"/>
        <v>999424</v>
      </c>
      <c r="F19" s="24" t="s">
        <v>143</v>
      </c>
      <c r="G19" s="24" t="s">
        <v>79</v>
      </c>
      <c r="H19" s="24" t="s">
        <v>79</v>
      </c>
      <c r="I19" s="24" t="str">
        <f t="shared" si="2"/>
        <v>1609728</v>
      </c>
    </row>
    <row r="20">
      <c r="A20" s="20" t="s">
        <v>144</v>
      </c>
      <c r="B20" s="24" t="s">
        <v>145</v>
      </c>
      <c r="C20" s="24" t="s">
        <v>146</v>
      </c>
      <c r="D20" s="24" t="s">
        <v>147</v>
      </c>
      <c r="E20" s="24" t="str">
        <f t="shared" si="1"/>
        <v>626302196</v>
      </c>
      <c r="F20" s="24" t="s">
        <v>148</v>
      </c>
      <c r="G20" s="24" t="s">
        <v>149</v>
      </c>
      <c r="H20" s="24" t="s">
        <v>150</v>
      </c>
      <c r="I20" s="24" t="str">
        <f t="shared" si="2"/>
        <v>1715156447</v>
      </c>
    </row>
    <row r="21" ht="15.75" customHeight="1">
      <c r="A21" s="20" t="s">
        <v>151</v>
      </c>
      <c r="B21" s="24" t="s">
        <v>152</v>
      </c>
      <c r="C21" s="24" t="s">
        <v>153</v>
      </c>
      <c r="D21" s="24" t="s">
        <v>154</v>
      </c>
      <c r="E21" s="24" t="str">
        <f t="shared" si="1"/>
        <v>638416420</v>
      </c>
      <c r="F21" s="24" t="s">
        <v>155</v>
      </c>
      <c r="G21" s="24" t="s">
        <v>156</v>
      </c>
      <c r="H21" s="24" t="s">
        <v>157</v>
      </c>
      <c r="I21" s="24" t="str">
        <f t="shared" si="2"/>
        <v>1014807043</v>
      </c>
    </row>
    <row r="22" ht="15.75" customHeight="1">
      <c r="A22" s="20" t="s">
        <v>158</v>
      </c>
      <c r="B22" s="24" t="s">
        <v>159</v>
      </c>
      <c r="C22" s="24" t="s">
        <v>160</v>
      </c>
      <c r="D22" s="24" t="s">
        <v>161</v>
      </c>
      <c r="E22" s="24" t="str">
        <f t="shared" si="1"/>
        <v>17670337655</v>
      </c>
      <c r="F22" s="24" t="s">
        <v>162</v>
      </c>
      <c r="G22" s="24" t="s">
        <v>163</v>
      </c>
      <c r="H22" s="24" t="s">
        <v>164</v>
      </c>
      <c r="I22" s="24" t="str">
        <f t="shared" si="2"/>
        <v>16511981782</v>
      </c>
    </row>
    <row r="23" ht="15.75" customHeight="1">
      <c r="A23" s="20" t="s">
        <v>165</v>
      </c>
      <c r="B23" s="24" t="s">
        <v>166</v>
      </c>
      <c r="C23" s="24" t="s">
        <v>167</v>
      </c>
      <c r="D23" s="24" t="s">
        <v>168</v>
      </c>
      <c r="E23" s="24" t="str">
        <f t="shared" si="1"/>
        <v>1216512</v>
      </c>
      <c r="F23" s="24" t="s">
        <v>169</v>
      </c>
      <c r="G23" s="24" t="s">
        <v>170</v>
      </c>
      <c r="H23" s="24" t="s">
        <v>171</v>
      </c>
      <c r="I23" s="24" t="str">
        <f t="shared" si="2"/>
        <v>1209746</v>
      </c>
    </row>
    <row r="24" ht="15.75" customHeight="1">
      <c r="A24" s="20" t="s">
        <v>172</v>
      </c>
      <c r="B24" s="24" t="s">
        <v>86</v>
      </c>
      <c r="C24" s="24" t="s">
        <v>173</v>
      </c>
      <c r="D24" s="24" t="s">
        <v>174</v>
      </c>
      <c r="E24" s="24" t="str">
        <f t="shared" si="1"/>
        <v>4</v>
      </c>
      <c r="F24" s="24" t="s">
        <v>175</v>
      </c>
      <c r="G24" s="24" t="s">
        <v>105</v>
      </c>
      <c r="H24" s="24" t="s">
        <v>176</v>
      </c>
      <c r="I24" s="24" t="str">
        <f t="shared" si="2"/>
        <v>162</v>
      </c>
    </row>
    <row r="25" ht="15.75" customHeight="1">
      <c r="A25" s="20" t="s">
        <v>177</v>
      </c>
      <c r="B25" s="24" t="s">
        <v>92</v>
      </c>
      <c r="C25" s="24" t="s">
        <v>92</v>
      </c>
      <c r="D25" s="24" t="s">
        <v>178</v>
      </c>
      <c r="E25" s="24" t="str">
        <f t="shared" si="1"/>
        <v>21</v>
      </c>
      <c r="F25" s="24" t="s">
        <v>179</v>
      </c>
      <c r="G25" s="24" t="s">
        <v>180</v>
      </c>
      <c r="H25" s="24" t="s">
        <v>181</v>
      </c>
      <c r="I25" s="24" t="str">
        <f t="shared" si="2"/>
        <v>77</v>
      </c>
    </row>
    <row r="26" ht="15.75" customHeight="1">
      <c r="A26" s="20" t="s">
        <v>182</v>
      </c>
      <c r="B26" s="24" t="s">
        <v>98</v>
      </c>
      <c r="C26" s="24" t="s">
        <v>183</v>
      </c>
      <c r="D26" s="24" t="s">
        <v>98</v>
      </c>
      <c r="E26" s="24" t="str">
        <f t="shared" si="1"/>
        <v>342</v>
      </c>
      <c r="F26" s="24" t="s">
        <v>100</v>
      </c>
      <c r="G26" s="24" t="s">
        <v>184</v>
      </c>
      <c r="H26" s="24" t="s">
        <v>185</v>
      </c>
      <c r="I26" s="24" t="str">
        <f t="shared" si="2"/>
        <v>1407</v>
      </c>
    </row>
    <row r="27" ht="15.75" customHeight="1">
      <c r="A27" s="20" t="s">
        <v>186</v>
      </c>
      <c r="B27" s="24" t="s">
        <v>187</v>
      </c>
      <c r="C27" s="24" t="s">
        <v>188</v>
      </c>
      <c r="D27" s="24" t="s">
        <v>189</v>
      </c>
      <c r="E27" s="24" t="str">
        <f t="shared" si="1"/>
        <v>149</v>
      </c>
      <c r="F27" s="24" t="s">
        <v>190</v>
      </c>
      <c r="G27" s="24" t="s">
        <v>191</v>
      </c>
      <c r="H27" s="24" t="s">
        <v>192</v>
      </c>
      <c r="I27" s="24" t="str">
        <f t="shared" si="2"/>
        <v>425</v>
      </c>
    </row>
    <row r="28" ht="15.75" customHeight="1">
      <c r="A28" s="20" t="s">
        <v>193</v>
      </c>
      <c r="B28" s="24" t="s">
        <v>47</v>
      </c>
      <c r="C28" s="24" t="s">
        <v>194</v>
      </c>
      <c r="D28" s="24" t="s">
        <v>195</v>
      </c>
      <c r="E28" s="24" t="str">
        <f t="shared" si="1"/>
        <v>8192</v>
      </c>
      <c r="F28" s="24" t="s">
        <v>196</v>
      </c>
      <c r="G28" s="24" t="s">
        <v>197</v>
      </c>
      <c r="H28" s="24" t="s">
        <v>198</v>
      </c>
      <c r="I28" s="24" t="str">
        <f t="shared" si="2"/>
        <v>112390144</v>
      </c>
    </row>
    <row r="29" ht="15.75" customHeight="1">
      <c r="A29" s="20" t="s">
        <v>199</v>
      </c>
      <c r="B29" s="24" t="s">
        <v>200</v>
      </c>
      <c r="C29" s="24" t="s">
        <v>201</v>
      </c>
      <c r="D29" s="24" t="s">
        <v>202</v>
      </c>
      <c r="E29" s="24" t="str">
        <f t="shared" si="1"/>
        <v>160178176</v>
      </c>
      <c r="F29" s="24" t="s">
        <v>203</v>
      </c>
      <c r="G29" s="24" t="s">
        <v>204</v>
      </c>
      <c r="H29" s="24" t="s">
        <v>205</v>
      </c>
      <c r="I29" s="24" t="str">
        <f t="shared" si="2"/>
        <v>2488442880</v>
      </c>
    </row>
    <row r="30" ht="15.75" customHeight="1">
      <c r="A30" s="20" t="s">
        <v>206</v>
      </c>
      <c r="B30" s="24" t="s">
        <v>207</v>
      </c>
      <c r="C30" s="24" t="s">
        <v>208</v>
      </c>
      <c r="D30" s="24" t="s">
        <v>209</v>
      </c>
      <c r="E30" s="24" t="str">
        <f t="shared" si="1"/>
        <v>21770883072</v>
      </c>
      <c r="F30" s="24" t="s">
        <v>210</v>
      </c>
      <c r="G30" s="24" t="s">
        <v>211</v>
      </c>
      <c r="H30" s="24" t="s">
        <v>212</v>
      </c>
      <c r="I30" s="24" t="str">
        <f t="shared" si="2"/>
        <v>20536012800</v>
      </c>
    </row>
    <row r="31" ht="15.75" customHeight="1">
      <c r="A31" s="20" t="s">
        <v>213</v>
      </c>
      <c r="B31" s="24" t="s">
        <v>166</v>
      </c>
      <c r="C31" s="24" t="s">
        <v>214</v>
      </c>
      <c r="D31" s="24" t="s">
        <v>215</v>
      </c>
      <c r="E31" s="24" t="str">
        <f t="shared" si="1"/>
        <v>1302528</v>
      </c>
      <c r="F31" s="24" t="s">
        <v>166</v>
      </c>
      <c r="G31" s="24" t="s">
        <v>216</v>
      </c>
      <c r="H31" s="24" t="s">
        <v>217</v>
      </c>
      <c r="I31" s="24" t="str">
        <f t="shared" si="2"/>
        <v>1236992</v>
      </c>
    </row>
    <row r="32" ht="15.75" customHeight="1">
      <c r="A32" s="20" t="s">
        <v>218</v>
      </c>
      <c r="B32" s="24" t="s">
        <v>219</v>
      </c>
      <c r="C32" s="24" t="s">
        <v>220</v>
      </c>
      <c r="D32" s="24" t="s">
        <v>221</v>
      </c>
      <c r="E32" s="24" t="str">
        <f t="shared" si="1"/>
        <v>14618423296</v>
      </c>
      <c r="F32" s="24" t="s">
        <v>222</v>
      </c>
      <c r="G32" s="24" t="s">
        <v>223</v>
      </c>
      <c r="H32" s="24" t="s">
        <v>224</v>
      </c>
      <c r="I32" s="24" t="str">
        <f t="shared" si="2"/>
        <v>13376307200</v>
      </c>
    </row>
    <row r="33" ht="15.75" customHeight="1">
      <c r="A33" s="20" t="s">
        <v>225</v>
      </c>
      <c r="B33" s="24" t="s">
        <v>166</v>
      </c>
      <c r="C33" s="24" t="s">
        <v>226</v>
      </c>
      <c r="D33" s="24" t="s">
        <v>227</v>
      </c>
      <c r="E33" s="24" t="str">
        <f t="shared" si="1"/>
        <v>1216512</v>
      </c>
      <c r="F33" s="24" t="s">
        <v>228</v>
      </c>
      <c r="G33" s="24" t="s">
        <v>166</v>
      </c>
      <c r="H33" s="24" t="s">
        <v>229</v>
      </c>
      <c r="I33" s="24" t="str">
        <f t="shared" si="2"/>
        <v>1159168</v>
      </c>
    </row>
    <row r="34" ht="15.75" customHeight="1">
      <c r="A34" s="20" t="s">
        <v>230</v>
      </c>
      <c r="B34" s="24" t="s">
        <v>231</v>
      </c>
      <c r="C34" s="24" t="s">
        <v>232</v>
      </c>
      <c r="D34" s="24" t="s">
        <v>233</v>
      </c>
      <c r="E34" s="24" t="str">
        <f t="shared" si="1"/>
        <v>672625450</v>
      </c>
      <c r="F34" s="24" t="s">
        <v>234</v>
      </c>
      <c r="G34" s="24" t="s">
        <v>235</v>
      </c>
      <c r="H34" s="24" t="s">
        <v>236</v>
      </c>
      <c r="I34" s="24" t="str">
        <f t="shared" si="2"/>
        <v>1220587856</v>
      </c>
    </row>
    <row r="35" ht="15.75" customHeight="1">
      <c r="A35" s="20" t="s">
        <v>237</v>
      </c>
      <c r="B35" s="24" t="s">
        <v>238</v>
      </c>
      <c r="C35" s="24" t="s">
        <v>239</v>
      </c>
      <c r="D35" s="24" t="s">
        <v>240</v>
      </c>
      <c r="E35" s="24" t="str">
        <f t="shared" si="1"/>
        <v>627935823</v>
      </c>
      <c r="F35" s="24" t="s">
        <v>241</v>
      </c>
      <c r="G35" s="24" t="s">
        <v>242</v>
      </c>
      <c r="H35" s="24" t="s">
        <v>243</v>
      </c>
      <c r="I35" s="24" t="str">
        <f t="shared" si="2"/>
        <v>1683431097</v>
      </c>
    </row>
    <row r="36" ht="15.75" customHeight="1">
      <c r="A36" s="20" t="s">
        <v>244</v>
      </c>
      <c r="B36" s="24" t="s">
        <v>245</v>
      </c>
      <c r="C36" s="24" t="s">
        <v>246</v>
      </c>
      <c r="D36" s="24" t="s">
        <v>247</v>
      </c>
      <c r="E36" s="24" t="str">
        <f t="shared" si="1"/>
        <v>17472118970</v>
      </c>
      <c r="F36" s="24" t="s">
        <v>248</v>
      </c>
      <c r="G36" s="24" t="s">
        <v>249</v>
      </c>
      <c r="H36" s="24" t="s">
        <v>250</v>
      </c>
      <c r="I36" s="24" t="str">
        <f t="shared" si="2"/>
        <v>15186737506</v>
      </c>
    </row>
    <row r="37" ht="15.75" customHeight="1">
      <c r="A37" s="20" t="s">
        <v>251</v>
      </c>
      <c r="B37" s="24" t="s">
        <v>252</v>
      </c>
      <c r="C37" s="24" t="s">
        <v>253</v>
      </c>
      <c r="D37" s="24" t="s">
        <v>254</v>
      </c>
      <c r="E37" s="24" t="str">
        <f t="shared" si="1"/>
        <v>1612395</v>
      </c>
      <c r="F37" s="24" t="s">
        <v>255</v>
      </c>
      <c r="G37" s="24" t="s">
        <v>256</v>
      </c>
      <c r="H37" s="24" t="s">
        <v>257</v>
      </c>
      <c r="I37" s="24" t="str">
        <f t="shared" si="2"/>
        <v>1613633</v>
      </c>
    </row>
    <row r="38" ht="15.75" customHeight="1">
      <c r="A38" s="20" t="s">
        <v>258</v>
      </c>
      <c r="B38" s="24" t="s">
        <v>91</v>
      </c>
      <c r="C38" s="24" t="s">
        <v>259</v>
      </c>
      <c r="D38" s="24" t="s">
        <v>47</v>
      </c>
      <c r="E38" s="24" t="str">
        <f t="shared" si="1"/>
        <v>17</v>
      </c>
      <c r="F38" s="24" t="s">
        <v>260</v>
      </c>
      <c r="G38" s="24" t="s">
        <v>261</v>
      </c>
      <c r="H38" s="24" t="s">
        <v>106</v>
      </c>
      <c r="I38" s="24" t="str">
        <f t="shared" si="2"/>
        <v>170</v>
      </c>
    </row>
    <row r="39" ht="15.75" customHeight="1">
      <c r="A39" s="20" t="s">
        <v>262</v>
      </c>
      <c r="B39" s="24" t="s">
        <v>263</v>
      </c>
      <c r="C39" s="24" t="s">
        <v>264</v>
      </c>
      <c r="D39" s="24" t="s">
        <v>259</v>
      </c>
      <c r="E39" s="24" t="str">
        <f t="shared" si="1"/>
        <v>25</v>
      </c>
      <c r="F39" s="24" t="s">
        <v>265</v>
      </c>
      <c r="G39" s="24" t="s">
        <v>266</v>
      </c>
      <c r="H39" s="24" t="s">
        <v>267</v>
      </c>
      <c r="I39" s="24" t="str">
        <f t="shared" si="2"/>
        <v>74</v>
      </c>
    </row>
    <row r="40" ht="15.75" customHeight="1">
      <c r="A40" s="20" t="s">
        <v>268</v>
      </c>
      <c r="B40" s="24" t="s">
        <v>98</v>
      </c>
      <c r="C40" s="24" t="s">
        <v>98</v>
      </c>
      <c r="D40" s="24" t="s">
        <v>183</v>
      </c>
      <c r="E40" s="24" t="str">
        <f t="shared" si="1"/>
        <v>342</v>
      </c>
      <c r="F40" s="24" t="s">
        <v>269</v>
      </c>
      <c r="G40" s="24" t="s">
        <v>270</v>
      </c>
      <c r="H40" s="24" t="s">
        <v>271</v>
      </c>
      <c r="I40" s="24" t="str">
        <f t="shared" si="2"/>
        <v>1408</v>
      </c>
    </row>
    <row r="41" ht="15.75" customHeight="1">
      <c r="A41" s="20" t="s">
        <v>272</v>
      </c>
      <c r="B41" s="24" t="s">
        <v>106</v>
      </c>
      <c r="C41" s="24" t="s">
        <v>273</v>
      </c>
      <c r="D41" s="24" t="s">
        <v>274</v>
      </c>
      <c r="E41" s="24" t="str">
        <f t="shared" si="1"/>
        <v>157</v>
      </c>
      <c r="F41" s="24" t="s">
        <v>275</v>
      </c>
      <c r="G41" s="24" t="s">
        <v>98</v>
      </c>
      <c r="H41" s="24" t="s">
        <v>276</v>
      </c>
      <c r="I41" s="24" t="str">
        <f t="shared" si="2"/>
        <v>402</v>
      </c>
    </row>
    <row r="42" ht="15.75" customHeight="1">
      <c r="A42" s="20" t="s">
        <v>277</v>
      </c>
      <c r="B42" s="24" t="s">
        <v>278</v>
      </c>
      <c r="C42" s="24" t="s">
        <v>111</v>
      </c>
      <c r="D42" s="24" t="s">
        <v>47</v>
      </c>
      <c r="E42" s="24" t="str">
        <f t="shared" si="1"/>
        <v>4096</v>
      </c>
      <c r="F42" s="24" t="s">
        <v>279</v>
      </c>
      <c r="G42" s="24" t="s">
        <v>280</v>
      </c>
      <c r="H42" s="24" t="s">
        <v>281</v>
      </c>
      <c r="I42" s="24" t="str">
        <f t="shared" si="2"/>
        <v>75251712</v>
      </c>
    </row>
    <row r="43" ht="15.75" customHeight="1">
      <c r="A43" s="20" t="s">
        <v>282</v>
      </c>
      <c r="B43" s="24" t="s">
        <v>283</v>
      </c>
      <c r="C43" s="24" t="s">
        <v>284</v>
      </c>
      <c r="D43" s="24" t="s">
        <v>285</v>
      </c>
      <c r="E43" s="24" t="str">
        <f t="shared" si="1"/>
        <v>361451520</v>
      </c>
      <c r="F43" s="24" t="s">
        <v>286</v>
      </c>
      <c r="G43" s="24" t="s">
        <v>287</v>
      </c>
      <c r="H43" s="24" t="s">
        <v>288</v>
      </c>
      <c r="I43" s="24" t="str">
        <f t="shared" si="2"/>
        <v>2376982528</v>
      </c>
    </row>
    <row r="44" ht="15.75" customHeight="1">
      <c r="A44" s="20" t="s">
        <v>289</v>
      </c>
      <c r="B44" s="24" t="s">
        <v>290</v>
      </c>
      <c r="C44" s="24" t="s">
        <v>291</v>
      </c>
      <c r="D44" s="24" t="s">
        <v>292</v>
      </c>
      <c r="E44" s="24" t="str">
        <f t="shared" si="1"/>
        <v>22747058176</v>
      </c>
      <c r="F44" s="24" t="s">
        <v>293</v>
      </c>
      <c r="G44" s="24" t="s">
        <v>294</v>
      </c>
      <c r="H44" s="24" t="s">
        <v>295</v>
      </c>
      <c r="I44" s="24" t="str">
        <f t="shared" si="2"/>
        <v>18975232000</v>
      </c>
    </row>
    <row r="45" ht="15.75" customHeight="1">
      <c r="A45" s="20" t="s">
        <v>296</v>
      </c>
      <c r="B45" s="24" t="s">
        <v>297</v>
      </c>
      <c r="C45" s="24" t="s">
        <v>131</v>
      </c>
      <c r="D45" s="24" t="s">
        <v>254</v>
      </c>
      <c r="E45" s="24" t="str">
        <f t="shared" si="1"/>
        <v>1617920</v>
      </c>
      <c r="F45" s="24" t="s">
        <v>298</v>
      </c>
      <c r="G45" s="24" t="s">
        <v>299</v>
      </c>
      <c r="H45" s="24" t="s">
        <v>79</v>
      </c>
      <c r="I45" s="24" t="str">
        <f t="shared" si="2"/>
        <v>1613824</v>
      </c>
    </row>
    <row r="46" ht="15.75" customHeight="1">
      <c r="A46" s="20" t="s">
        <v>300</v>
      </c>
      <c r="B46" s="24" t="s">
        <v>301</v>
      </c>
      <c r="C46" s="24" t="s">
        <v>302</v>
      </c>
      <c r="D46" s="24" t="s">
        <v>303</v>
      </c>
      <c r="E46" s="24" t="str">
        <f t="shared" si="1"/>
        <v>14120374272</v>
      </c>
      <c r="F46" s="24" t="s">
        <v>304</v>
      </c>
      <c r="G46" s="24" t="s">
        <v>305</v>
      </c>
      <c r="H46" s="24" t="s">
        <v>306</v>
      </c>
      <c r="I46" s="24" t="str">
        <f t="shared" si="2"/>
        <v>12335415296</v>
      </c>
    </row>
    <row r="47" ht="15.75" customHeight="1">
      <c r="A47" s="20" t="s">
        <v>307</v>
      </c>
      <c r="B47" s="24" t="s">
        <v>308</v>
      </c>
      <c r="C47" s="24" t="s">
        <v>254</v>
      </c>
      <c r="D47" s="24" t="s">
        <v>254</v>
      </c>
      <c r="E47" s="24" t="str">
        <f t="shared" si="1"/>
        <v>1601536</v>
      </c>
      <c r="F47" s="24" t="s">
        <v>309</v>
      </c>
      <c r="G47" s="24" t="s">
        <v>79</v>
      </c>
      <c r="H47" s="24" t="s">
        <v>254</v>
      </c>
      <c r="I47" s="24" t="str">
        <f t="shared" si="2"/>
        <v>1601536</v>
      </c>
    </row>
    <row r="48" ht="15.75" customHeight="1">
      <c r="A48" s="20" t="s">
        <v>310</v>
      </c>
      <c r="B48" s="24" t="s">
        <v>311</v>
      </c>
      <c r="C48" s="24" t="s">
        <v>312</v>
      </c>
      <c r="D48" s="24" t="s">
        <v>313</v>
      </c>
      <c r="E48" s="24" t="str">
        <f t="shared" si="1"/>
        <v>638732888</v>
      </c>
      <c r="F48" s="24" t="s">
        <v>314</v>
      </c>
      <c r="G48" s="24" t="s">
        <v>315</v>
      </c>
      <c r="H48" s="24" t="s">
        <v>316</v>
      </c>
      <c r="I48" s="24" t="str">
        <f t="shared" si="2"/>
        <v>1239161311</v>
      </c>
    </row>
    <row r="49" ht="15.75" customHeight="1">
      <c r="A49" s="20" t="s">
        <v>317</v>
      </c>
      <c r="B49" s="24" t="s">
        <v>318</v>
      </c>
      <c r="C49" s="24" t="s">
        <v>319</v>
      </c>
      <c r="D49" s="24" t="s">
        <v>320</v>
      </c>
      <c r="E49" s="24" t="str">
        <f t="shared" si="1"/>
        <v>677868353</v>
      </c>
      <c r="F49" s="24" t="s">
        <v>321</v>
      </c>
      <c r="G49" s="24" t="s">
        <v>322</v>
      </c>
      <c r="H49" s="24" t="s">
        <v>323</v>
      </c>
      <c r="I49" s="24" t="str">
        <f t="shared" si="2"/>
        <v>1538934930</v>
      </c>
    </row>
    <row r="50" ht="15.75" customHeight="1">
      <c r="A50" s="20" t="s">
        <v>324</v>
      </c>
      <c r="B50" s="24" t="s">
        <v>325</v>
      </c>
      <c r="C50" s="24" t="s">
        <v>326</v>
      </c>
      <c r="D50" s="24" t="s">
        <v>327</v>
      </c>
      <c r="E50" s="24" t="str">
        <f t="shared" si="1"/>
        <v>5526563530</v>
      </c>
      <c r="F50" s="24" t="s">
        <v>328</v>
      </c>
      <c r="G50" s="24" t="s">
        <v>329</v>
      </c>
      <c r="H50" s="24" t="s">
        <v>330</v>
      </c>
      <c r="I50" s="24" t="str">
        <f t="shared" si="2"/>
        <v>6450022376</v>
      </c>
    </row>
    <row r="51" ht="15.75" customHeight="1">
      <c r="A51" s="20" t="s">
        <v>331</v>
      </c>
      <c r="B51" s="24" t="s">
        <v>47</v>
      </c>
      <c r="C51" s="24" t="s">
        <v>47</v>
      </c>
      <c r="D51" s="24" t="s">
        <v>47</v>
      </c>
      <c r="E51" s="24" t="str">
        <f t="shared" si="1"/>
        <v>0</v>
      </c>
      <c r="F51" s="24" t="s">
        <v>47</v>
      </c>
      <c r="G51" s="24" t="s">
        <v>47</v>
      </c>
      <c r="H51" s="24" t="s">
        <v>47</v>
      </c>
      <c r="I51" s="24" t="str">
        <f t="shared" si="2"/>
        <v>0</v>
      </c>
    </row>
    <row r="52" ht="15.75" customHeight="1">
      <c r="A52" s="20" t="s">
        <v>332</v>
      </c>
      <c r="B52" s="24" t="s">
        <v>47</v>
      </c>
      <c r="C52" s="24" t="s">
        <v>47</v>
      </c>
      <c r="D52" s="24" t="s">
        <v>333</v>
      </c>
      <c r="E52" s="24" t="str">
        <f t="shared" si="1"/>
        <v>0</v>
      </c>
      <c r="F52" s="24" t="s">
        <v>334</v>
      </c>
      <c r="G52" s="24" t="s">
        <v>334</v>
      </c>
      <c r="H52" s="24" t="s">
        <v>173</v>
      </c>
      <c r="I52" s="24" t="str">
        <f t="shared" si="2"/>
        <v>2</v>
      </c>
    </row>
    <row r="53" ht="15.75" customHeight="1">
      <c r="A53" s="20" t="s">
        <v>335</v>
      </c>
      <c r="B53" s="24" t="s">
        <v>334</v>
      </c>
      <c r="C53" s="24" t="s">
        <v>173</v>
      </c>
      <c r="D53" s="24" t="s">
        <v>334</v>
      </c>
      <c r="E53" s="24" t="str">
        <f t="shared" si="1"/>
        <v>2</v>
      </c>
      <c r="F53" s="24" t="s">
        <v>336</v>
      </c>
      <c r="G53" s="24" t="s">
        <v>336</v>
      </c>
      <c r="H53" s="24" t="s">
        <v>336</v>
      </c>
      <c r="I53" s="24" t="str">
        <f t="shared" si="2"/>
        <v>9</v>
      </c>
    </row>
    <row r="54" ht="15.75" customHeight="1">
      <c r="A54" s="20" t="s">
        <v>337</v>
      </c>
      <c r="B54" s="24" t="s">
        <v>98</v>
      </c>
      <c r="C54" s="24" t="s">
        <v>98</v>
      </c>
      <c r="D54" s="24" t="s">
        <v>183</v>
      </c>
      <c r="E54" s="24" t="str">
        <f t="shared" si="1"/>
        <v>342</v>
      </c>
      <c r="F54" s="24" t="s">
        <v>338</v>
      </c>
      <c r="G54" s="24" t="s">
        <v>339</v>
      </c>
      <c r="H54" s="24" t="s">
        <v>102</v>
      </c>
      <c r="I54" s="24" t="str">
        <f t="shared" si="2"/>
        <v>1409</v>
      </c>
    </row>
    <row r="55" ht="15.75" customHeight="1">
      <c r="A55" s="20" t="s">
        <v>340</v>
      </c>
      <c r="B55" s="24" t="s">
        <v>341</v>
      </c>
      <c r="C55" s="24" t="s">
        <v>341</v>
      </c>
      <c r="D55" s="24" t="s">
        <v>174</v>
      </c>
      <c r="E55" s="24" t="str">
        <f t="shared" si="1"/>
        <v>5</v>
      </c>
      <c r="F55" s="24" t="s">
        <v>93</v>
      </c>
      <c r="G55" s="24" t="s">
        <v>175</v>
      </c>
      <c r="H55" s="24" t="s">
        <v>263</v>
      </c>
      <c r="I55" s="24" t="str">
        <f t="shared" si="2"/>
        <v>26</v>
      </c>
    </row>
    <row r="56" ht="15.75" customHeight="1">
      <c r="A56" s="20" t="s">
        <v>342</v>
      </c>
      <c r="B56" s="24" t="s">
        <v>47</v>
      </c>
      <c r="C56" s="24" t="s">
        <v>47</v>
      </c>
      <c r="D56" s="24" t="s">
        <v>47</v>
      </c>
      <c r="E56" s="24" t="str">
        <f t="shared" si="1"/>
        <v>0</v>
      </c>
      <c r="F56" s="24" t="s">
        <v>47</v>
      </c>
      <c r="G56" s="24" t="s">
        <v>47</v>
      </c>
      <c r="H56" s="24" t="s">
        <v>47</v>
      </c>
      <c r="I56" s="24" t="str">
        <f t="shared" si="2"/>
        <v>0</v>
      </c>
    </row>
    <row r="57" ht="15.75" customHeight="1">
      <c r="A57" s="20" t="s">
        <v>343</v>
      </c>
      <c r="B57" s="24" t="s">
        <v>47</v>
      </c>
      <c r="C57" s="24" t="s">
        <v>47</v>
      </c>
      <c r="D57" s="24" t="s">
        <v>47</v>
      </c>
      <c r="E57" s="24" t="str">
        <f t="shared" si="1"/>
        <v>0</v>
      </c>
      <c r="F57" s="24" t="s">
        <v>47</v>
      </c>
      <c r="G57" s="24" t="s">
        <v>47</v>
      </c>
      <c r="H57" s="24" t="s">
        <v>47</v>
      </c>
      <c r="I57" s="24" t="str">
        <f t="shared" si="2"/>
        <v>0</v>
      </c>
    </row>
    <row r="58" ht="15.75" customHeight="1">
      <c r="A58" s="20" t="s">
        <v>344</v>
      </c>
      <c r="B58" s="24" t="s">
        <v>345</v>
      </c>
      <c r="C58" s="24" t="s">
        <v>346</v>
      </c>
      <c r="D58" s="24" t="s">
        <v>347</v>
      </c>
      <c r="E58" s="24" t="str">
        <f t="shared" si="1"/>
        <v>5527146496</v>
      </c>
      <c r="F58" s="24" t="s">
        <v>348</v>
      </c>
      <c r="G58" s="24" t="s">
        <v>349</v>
      </c>
      <c r="H58" s="24" t="s">
        <v>350</v>
      </c>
      <c r="I58" s="24" t="str">
        <f t="shared" si="2"/>
        <v>6457192448</v>
      </c>
    </row>
    <row r="59" ht="15.75" customHeight="1">
      <c r="A59" s="20" t="s">
        <v>351</v>
      </c>
      <c r="B59" s="24" t="s">
        <v>47</v>
      </c>
      <c r="C59" s="24" t="s">
        <v>47</v>
      </c>
      <c r="D59" s="24" t="s">
        <v>47</v>
      </c>
      <c r="E59" s="24" t="str">
        <f t="shared" si="1"/>
        <v>0</v>
      </c>
      <c r="F59" s="24" t="s">
        <v>47</v>
      </c>
      <c r="G59" s="24" t="s">
        <v>47</v>
      </c>
      <c r="H59" s="24" t="s">
        <v>47</v>
      </c>
      <c r="I59" s="24" t="str">
        <f t="shared" si="2"/>
        <v>0</v>
      </c>
    </row>
    <row r="60" ht="15.75" customHeight="1">
      <c r="A60" s="20" t="s">
        <v>352</v>
      </c>
      <c r="B60" s="24" t="s">
        <v>353</v>
      </c>
      <c r="C60" s="24" t="s">
        <v>354</v>
      </c>
      <c r="D60" s="24" t="s">
        <v>355</v>
      </c>
      <c r="E60" s="24" t="str">
        <f t="shared" si="1"/>
        <v>5525737472</v>
      </c>
      <c r="F60" s="24" t="s">
        <v>356</v>
      </c>
      <c r="G60" s="24" t="s">
        <v>357</v>
      </c>
      <c r="H60" s="24" t="s">
        <v>358</v>
      </c>
      <c r="I60" s="24" t="str">
        <f t="shared" si="2"/>
        <v>6404202496</v>
      </c>
    </row>
    <row r="61" ht="15.75" customHeight="1">
      <c r="A61" s="20" t="s">
        <v>359</v>
      </c>
      <c r="B61" s="24" t="s">
        <v>47</v>
      </c>
      <c r="C61" s="24" t="s">
        <v>47</v>
      </c>
      <c r="D61" s="24" t="s">
        <v>47</v>
      </c>
      <c r="E61" s="24" t="str">
        <f t="shared" si="1"/>
        <v>0</v>
      </c>
      <c r="F61" s="24" t="s">
        <v>47</v>
      </c>
      <c r="G61" s="24" t="s">
        <v>47</v>
      </c>
      <c r="H61" s="24" t="s">
        <v>47</v>
      </c>
      <c r="I61" s="24" t="str">
        <f t="shared" si="2"/>
        <v>0</v>
      </c>
    </row>
    <row r="62" ht="15.75" customHeight="1">
      <c r="A62" s="20" t="s">
        <v>360</v>
      </c>
      <c r="B62" s="24" t="s">
        <v>361</v>
      </c>
      <c r="C62" s="24" t="s">
        <v>362</v>
      </c>
      <c r="D62" s="24" t="s">
        <v>363</v>
      </c>
      <c r="E62" s="24" t="str">
        <f t="shared" si="1"/>
        <v>3784709</v>
      </c>
      <c r="F62" s="24" t="s">
        <v>364</v>
      </c>
      <c r="G62" s="24" t="s">
        <v>365</v>
      </c>
      <c r="H62" s="24" t="s">
        <v>366</v>
      </c>
      <c r="I62" s="24" t="str">
        <f t="shared" si="2"/>
        <v>10936085</v>
      </c>
    </row>
    <row r="63" ht="15.75" customHeight="1">
      <c r="A63" s="20" t="s">
        <v>367</v>
      </c>
      <c r="B63" s="24" t="s">
        <v>368</v>
      </c>
      <c r="C63" s="24" t="s">
        <v>369</v>
      </c>
      <c r="D63" s="24" t="s">
        <v>370</v>
      </c>
      <c r="E63" s="24" t="str">
        <f t="shared" si="1"/>
        <v>1005471</v>
      </c>
      <c r="F63" s="24" t="s">
        <v>371</v>
      </c>
      <c r="G63" s="24" t="s">
        <v>372</v>
      </c>
      <c r="H63" s="24" t="s">
        <v>373</v>
      </c>
      <c r="I63" s="24" t="str">
        <f t="shared" si="2"/>
        <v>154874842</v>
      </c>
    </row>
    <row r="64" ht="15.75" customHeight="1">
      <c r="A64" s="25" t="s">
        <v>13</v>
      </c>
      <c r="B64" s="26">
        <f t="shared" ref="B64:I64" si="3">AVERAGE(VALUE(B8),VALUE(B22),VALUE(B36))*2^(-30)</f>
        <v>16.49391989</v>
      </c>
      <c r="C64" s="26">
        <f t="shared" si="3"/>
        <v>16.29282234</v>
      </c>
      <c r="D64" s="26">
        <f t="shared" si="3"/>
        <v>16.37187343</v>
      </c>
      <c r="E64" s="26">
        <f t="shared" si="3"/>
        <v>16.45725915</v>
      </c>
      <c r="F64" s="26">
        <f t="shared" si="3"/>
        <v>14.70265749</v>
      </c>
      <c r="G64" s="26">
        <f t="shared" si="3"/>
        <v>14.36001353</v>
      </c>
      <c r="H64" s="26">
        <f t="shared" si="3"/>
        <v>14.76495896</v>
      </c>
      <c r="I64" s="26">
        <f t="shared" si="3"/>
        <v>14.75348462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5" t="s">
        <v>374</v>
      </c>
      <c r="B65" s="26">
        <f t="shared" ref="B65:I65" si="4">AVERAGE(VALUE(B8),VALUE(B22),VALUE(B36),VALUE(B50))*2^(-30)</f>
        <v>13.65343729</v>
      </c>
      <c r="C65" s="26">
        <f t="shared" si="4"/>
        <v>13.53563502</v>
      </c>
      <c r="D65" s="26">
        <f t="shared" si="4"/>
        <v>13.56565841</v>
      </c>
      <c r="E65" s="26">
        <f t="shared" si="4"/>
        <v>13.62969771</v>
      </c>
      <c r="F65" s="26">
        <f t="shared" si="4"/>
        <v>12.52439789</v>
      </c>
      <c r="G65" s="26">
        <f t="shared" si="4"/>
        <v>12.27177301</v>
      </c>
      <c r="H65" s="26">
        <f t="shared" si="4"/>
        <v>12.59110939</v>
      </c>
      <c r="I65" s="26">
        <f t="shared" si="4"/>
        <v>12.56687633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5" t="s">
        <v>375</v>
      </c>
      <c r="B66" s="26">
        <f t="shared" ref="B66:I66" si="5">MIN(VALUE(B18),VALUE(B32),VALUE(B46))*2^(-30)</f>
        <v>12.88060379</v>
      </c>
      <c r="C66" s="26">
        <f t="shared" si="5"/>
        <v>12.69983292</v>
      </c>
      <c r="D66" s="26">
        <f t="shared" si="5"/>
        <v>13.57543945</v>
      </c>
      <c r="E66" s="26">
        <f t="shared" si="5"/>
        <v>13.15062332</v>
      </c>
      <c r="F66" s="26">
        <f t="shared" si="5"/>
        <v>11.95335388</v>
      </c>
      <c r="G66" s="26">
        <f t="shared" si="5"/>
        <v>11.25318527</v>
      </c>
      <c r="H66" s="26">
        <f t="shared" si="5"/>
        <v>11.48825073</v>
      </c>
      <c r="I66" s="26">
        <f t="shared" si="5"/>
        <v>11.48825073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5" t="s">
        <v>376</v>
      </c>
      <c r="B67" s="26">
        <f t="shared" ref="B67:I67" si="6">MIN(VALUE(B16),VALUE(B30),VALUE(B44))*2^(-30)</f>
        <v>20.09300613</v>
      </c>
      <c r="C67" s="26">
        <f t="shared" si="6"/>
        <v>20.27571487</v>
      </c>
      <c r="D67" s="26">
        <f t="shared" si="6"/>
        <v>19.79711151</v>
      </c>
      <c r="E67" s="26">
        <f t="shared" si="6"/>
        <v>20.27571487</v>
      </c>
      <c r="F67" s="26">
        <f t="shared" si="6"/>
        <v>17.86204147</v>
      </c>
      <c r="G67" s="26">
        <f t="shared" si="6"/>
        <v>17.01091003</v>
      </c>
      <c r="H67" s="26">
        <f t="shared" si="6"/>
        <v>17.551754</v>
      </c>
      <c r="I67" s="26">
        <f t="shared" si="6"/>
        <v>17.67206192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5" t="s">
        <v>14</v>
      </c>
      <c r="B68" s="26">
        <f t="shared" ref="B68:I68" si="7">SUM(VALUE(B14),VALUE(B28),VALUE(B42))*2^(-20)</f>
        <v>0.07421875</v>
      </c>
      <c r="C68" s="26">
        <f t="shared" si="7"/>
        <v>0.015625</v>
      </c>
      <c r="D68" s="26">
        <f t="shared" si="7"/>
        <v>0.015625</v>
      </c>
      <c r="E68" s="26">
        <f t="shared" si="7"/>
        <v>0.015625</v>
      </c>
      <c r="F68" s="26">
        <f t="shared" si="7"/>
        <v>210.7890625</v>
      </c>
      <c r="G68" s="26">
        <f t="shared" si="7"/>
        <v>208.8125</v>
      </c>
      <c r="H68" s="26">
        <f t="shared" si="7"/>
        <v>197.890625</v>
      </c>
      <c r="I68" s="26">
        <f t="shared" si="7"/>
        <v>199.1367188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5" t="s">
        <v>15</v>
      </c>
      <c r="B69" s="26">
        <f t="shared" ref="B69:I69" si="8">SUM(VALUE(B15),VALUE(B29),VALUE(B43))*2^(-20)</f>
        <v>1086.207031</v>
      </c>
      <c r="C69" s="26">
        <f t="shared" si="8"/>
        <v>746.0273438</v>
      </c>
      <c r="D69" s="26">
        <f t="shared" si="8"/>
        <v>570.0703125</v>
      </c>
      <c r="E69" s="26">
        <f t="shared" si="8"/>
        <v>895.4101563</v>
      </c>
      <c r="F69" s="26">
        <f t="shared" si="8"/>
        <v>6321.34375</v>
      </c>
      <c r="G69" s="26">
        <f t="shared" si="8"/>
        <v>6064.925781</v>
      </c>
      <c r="H69" s="26">
        <f t="shared" si="8"/>
        <v>6553.394531</v>
      </c>
      <c r="I69" s="26">
        <f t="shared" si="8"/>
        <v>6314.351563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5" t="s">
        <v>16</v>
      </c>
      <c r="B70" s="26">
        <f t="shared" ref="B70:I70" si="9">AVERAGE(VALUE(B9),VALUE(B23),VALUE(B37))*2^(-20)</f>
        <v>1.262103081</v>
      </c>
      <c r="C70" s="26">
        <f t="shared" si="9"/>
        <v>1.42438825</v>
      </c>
      <c r="D70" s="26">
        <f t="shared" si="9"/>
        <v>1.364310582</v>
      </c>
      <c r="E70" s="26">
        <f t="shared" si="9"/>
        <v>1.382055283</v>
      </c>
      <c r="F70" s="26">
        <f t="shared" si="9"/>
        <v>1.247870763</v>
      </c>
      <c r="G70" s="26">
        <f t="shared" si="9"/>
        <v>1.413100878</v>
      </c>
      <c r="H70" s="26">
        <f t="shared" si="9"/>
        <v>1.406599045</v>
      </c>
      <c r="I70" s="26">
        <f t="shared" si="9"/>
        <v>1.409246763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5" t="s">
        <v>377</v>
      </c>
      <c r="B71" s="28">
        <f t="shared" ref="B71:I71" si="10">MIN(VALUE(B19),VALUE(B33),VALUE(B47))*2^(-20)</f>
        <v>0.859375</v>
      </c>
      <c r="C71" s="28">
        <f t="shared" si="10"/>
        <v>1.17578125</v>
      </c>
      <c r="D71" s="28">
        <f t="shared" si="10"/>
        <v>0.953125</v>
      </c>
      <c r="E71" s="28">
        <f t="shared" si="10"/>
        <v>0.953125</v>
      </c>
      <c r="F71" s="28">
        <f t="shared" si="10"/>
        <v>0.87109375</v>
      </c>
      <c r="G71" s="28">
        <f t="shared" si="10"/>
        <v>1.16015625</v>
      </c>
      <c r="H71" s="28">
        <f t="shared" si="10"/>
        <v>1.09765625</v>
      </c>
      <c r="I71" s="28">
        <f t="shared" si="10"/>
        <v>1.10546875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5" t="s">
        <v>378</v>
      </c>
      <c r="B72" s="28">
        <f t="shared" ref="B72:I72" si="11">MAX(VALUE(B17),VALUE(B31),VALUE(B45))*2^(-20)</f>
        <v>1.6484375</v>
      </c>
      <c r="C72" s="28">
        <f t="shared" si="11"/>
        <v>1.54296875</v>
      </c>
      <c r="D72" s="28">
        <f t="shared" si="11"/>
        <v>1.54296875</v>
      </c>
      <c r="E72" s="28">
        <f t="shared" si="11"/>
        <v>1.54296875</v>
      </c>
      <c r="F72" s="28">
        <f t="shared" si="11"/>
        <v>1.8515625</v>
      </c>
      <c r="G72" s="28">
        <f t="shared" si="11"/>
        <v>1.5390625</v>
      </c>
      <c r="H72" s="28">
        <f t="shared" si="11"/>
        <v>1.54296875</v>
      </c>
      <c r="I72" s="28">
        <f t="shared" si="11"/>
        <v>1.5390625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9" t="s">
        <v>0</v>
      </c>
      <c r="B73" s="26">
        <f t="shared" ref="B73:I73" si="12">VALUE(B7)*10^(-9)</f>
        <v>43.0826475</v>
      </c>
      <c r="C73" s="26">
        <f t="shared" si="12"/>
        <v>42.47037657</v>
      </c>
      <c r="D73" s="26">
        <f t="shared" si="12"/>
        <v>42.4898457</v>
      </c>
      <c r="E73" s="26">
        <f t="shared" si="12"/>
        <v>42.4898457</v>
      </c>
      <c r="F73" s="26">
        <f t="shared" si="12"/>
        <v>176.7431289</v>
      </c>
      <c r="G73" s="26">
        <f t="shared" si="12"/>
        <v>171.2456454</v>
      </c>
      <c r="H73" s="26">
        <f t="shared" si="12"/>
        <v>178.6225344</v>
      </c>
      <c r="I73" s="26">
        <f t="shared" si="12"/>
        <v>176.7431289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5" t="s">
        <v>17</v>
      </c>
      <c r="B74" s="26">
        <f t="shared" ref="B74:I74" si="13">SUM(VALUE(B20),VALUE(B34),VALUE(B48))*2^(-30)</f>
        <v>1.777284669</v>
      </c>
      <c r="C74" s="26">
        <f t="shared" si="13"/>
        <v>1.804803233</v>
      </c>
      <c r="D74" s="26">
        <f t="shared" si="13"/>
        <v>1.793224392</v>
      </c>
      <c r="E74" s="26">
        <f t="shared" si="13"/>
        <v>1.804586997</v>
      </c>
      <c r="F74" s="26">
        <f t="shared" si="13"/>
        <v>4.083690827</v>
      </c>
      <c r="G74" s="26">
        <f t="shared" si="13"/>
        <v>4.091009661</v>
      </c>
      <c r="H74" s="26">
        <f t="shared" si="13"/>
        <v>4.04692115</v>
      </c>
      <c r="I74" s="26">
        <f t="shared" si="13"/>
        <v>3.888183845</v>
      </c>
    </row>
    <row r="75" ht="15.75" customHeight="1">
      <c r="A75" s="25" t="s">
        <v>18</v>
      </c>
      <c r="B75" s="26">
        <f t="shared" ref="B75:I75" si="14">SUM(VALUE(B21),VALUE(B35),VALUE(B49))*2^(-30)</f>
        <v>1.775541839</v>
      </c>
      <c r="C75" s="26">
        <f t="shared" si="14"/>
        <v>1.799484914</v>
      </c>
      <c r="D75" s="26">
        <f t="shared" si="14"/>
        <v>1.788942217</v>
      </c>
      <c r="E75" s="26">
        <f t="shared" si="14"/>
        <v>1.810696531</v>
      </c>
      <c r="F75" s="26">
        <f t="shared" si="14"/>
        <v>3.93398401</v>
      </c>
      <c r="G75" s="26">
        <f t="shared" si="14"/>
        <v>3.946174933</v>
      </c>
      <c r="H75" s="26">
        <f t="shared" si="14"/>
        <v>3.902635214</v>
      </c>
      <c r="I75" s="26">
        <f t="shared" si="14"/>
        <v>3.946174933</v>
      </c>
    </row>
    <row r="76" ht="15.75" customHeight="1">
      <c r="A76" s="25" t="s">
        <v>19</v>
      </c>
      <c r="B76" s="30">
        <f t="shared" ref="B76:I76" si="15">SUM(VALUE(B12),VALUE(B26),VALUE(B40))</f>
        <v>1026</v>
      </c>
      <c r="C76" s="30">
        <f t="shared" si="15"/>
        <v>1011</v>
      </c>
      <c r="D76" s="30">
        <f t="shared" si="15"/>
        <v>1018</v>
      </c>
      <c r="E76" s="30">
        <f t="shared" si="15"/>
        <v>1026</v>
      </c>
      <c r="F76" s="30">
        <f t="shared" si="15"/>
        <v>4222</v>
      </c>
      <c r="G76" s="30">
        <f t="shared" si="15"/>
        <v>4088</v>
      </c>
      <c r="H76" s="30">
        <f t="shared" si="15"/>
        <v>4261</v>
      </c>
      <c r="I76" s="30">
        <f t="shared" si="15"/>
        <v>4222</v>
      </c>
    </row>
    <row r="77" ht="15.75" customHeight="1">
      <c r="A77" s="25" t="s">
        <v>20</v>
      </c>
      <c r="B77" s="30">
        <f t="shared" ref="B77:I77" si="16">SUM(VALUE(B11),VALUE(B25),VALUE(B39))</f>
        <v>78</v>
      </c>
      <c r="C77" s="30">
        <f t="shared" si="16"/>
        <v>67</v>
      </c>
      <c r="D77" s="30">
        <f t="shared" si="16"/>
        <v>66</v>
      </c>
      <c r="E77" s="30">
        <f t="shared" si="16"/>
        <v>72</v>
      </c>
      <c r="F77" s="30">
        <f t="shared" si="16"/>
        <v>227</v>
      </c>
      <c r="G77" s="30">
        <f t="shared" si="16"/>
        <v>215</v>
      </c>
      <c r="H77" s="30">
        <f t="shared" si="16"/>
        <v>233</v>
      </c>
      <c r="I77" s="30">
        <f t="shared" si="16"/>
        <v>223</v>
      </c>
    </row>
    <row r="78" ht="15.75" customHeight="1">
      <c r="A78" s="25" t="s">
        <v>21</v>
      </c>
      <c r="B78" s="30">
        <f t="shared" ref="B78:I78" si="17">SUM(VALUE(B13),VALUE(B27),VALUE(B41))</f>
        <v>470</v>
      </c>
      <c r="C78" s="30">
        <f t="shared" si="17"/>
        <v>468</v>
      </c>
      <c r="D78" s="30">
        <f t="shared" si="17"/>
        <v>466</v>
      </c>
      <c r="E78" s="30">
        <f t="shared" si="17"/>
        <v>473</v>
      </c>
      <c r="F78" s="30">
        <f t="shared" si="17"/>
        <v>1285</v>
      </c>
      <c r="G78" s="30">
        <f t="shared" si="17"/>
        <v>1250</v>
      </c>
      <c r="H78" s="30">
        <f t="shared" si="17"/>
        <v>1273</v>
      </c>
      <c r="I78" s="30">
        <f t="shared" si="17"/>
        <v>1273</v>
      </c>
    </row>
    <row r="79" ht="15.75" customHeight="1">
      <c r="A79" s="25" t="s">
        <v>22</v>
      </c>
      <c r="B79" s="30">
        <f t="shared" ref="B79:I79" si="18">SUM(VALUE(B10),VALUE(B24),VALUE(B38))</f>
        <v>55</v>
      </c>
      <c r="C79" s="30">
        <f t="shared" si="18"/>
        <v>28</v>
      </c>
      <c r="D79" s="30">
        <f t="shared" si="18"/>
        <v>11</v>
      </c>
      <c r="E79" s="30">
        <f t="shared" si="18"/>
        <v>29</v>
      </c>
      <c r="F79" s="30">
        <f t="shared" si="18"/>
        <v>443</v>
      </c>
      <c r="G79" s="30">
        <f t="shared" si="18"/>
        <v>330</v>
      </c>
      <c r="H79" s="30">
        <f t="shared" si="18"/>
        <v>462</v>
      </c>
      <c r="I79" s="30">
        <f t="shared" si="18"/>
        <v>391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8.0"/>
    <col customWidth="1" min="4" max="4" width="16.29"/>
    <col customWidth="1" min="5" max="5" width="137.86"/>
    <col customWidth="1" min="6" max="6" width="136.57"/>
    <col customWidth="1" min="7" max="26" width="8.71"/>
  </cols>
  <sheetData>
    <row r="1">
      <c r="A1" s="20" t="s">
        <v>379</v>
      </c>
      <c r="B1" s="20" t="s">
        <v>380</v>
      </c>
      <c r="C1" s="20" t="s">
        <v>381</v>
      </c>
      <c r="D1" s="20" t="s">
        <v>382</v>
      </c>
      <c r="E1" s="20" t="s">
        <v>383</v>
      </c>
      <c r="F1" s="20" t="s">
        <v>384</v>
      </c>
    </row>
    <row r="2">
      <c r="A2" s="24" t="s">
        <v>333</v>
      </c>
      <c r="B2" s="24" t="s">
        <v>385</v>
      </c>
      <c r="C2" s="24" t="s">
        <v>386</v>
      </c>
      <c r="D2" s="24" t="s">
        <v>387</v>
      </c>
      <c r="E2" s="24" t="s">
        <v>386</v>
      </c>
      <c r="F2" s="24" t="s">
        <v>388</v>
      </c>
    </row>
    <row r="3">
      <c r="A3" s="24" t="s">
        <v>334</v>
      </c>
      <c r="B3" s="24" t="s">
        <v>385</v>
      </c>
      <c r="C3" s="24" t="s">
        <v>386</v>
      </c>
      <c r="D3" s="24" t="s">
        <v>389</v>
      </c>
      <c r="E3" s="24" t="s">
        <v>386</v>
      </c>
      <c r="F3" s="24" t="s">
        <v>390</v>
      </c>
    </row>
    <row r="4">
      <c r="A4" s="24" t="s">
        <v>173</v>
      </c>
      <c r="B4" s="24" t="s">
        <v>1</v>
      </c>
      <c r="C4" s="24" t="s">
        <v>391</v>
      </c>
      <c r="D4" s="24" t="s">
        <v>389</v>
      </c>
      <c r="E4" s="24" t="s">
        <v>392</v>
      </c>
      <c r="F4" s="24" t="s">
        <v>393</v>
      </c>
    </row>
    <row r="5">
      <c r="A5" s="24" t="s">
        <v>174</v>
      </c>
      <c r="B5" s="24" t="s">
        <v>394</v>
      </c>
      <c r="C5" s="24" t="s">
        <v>395</v>
      </c>
      <c r="D5" s="24" t="s">
        <v>47</v>
      </c>
      <c r="E5" s="24" t="s">
        <v>396</v>
      </c>
      <c r="F5" s="24" t="s">
        <v>386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43"/>
    <col customWidth="1" min="2" max="4" width="27.0"/>
    <col customWidth="1" min="5" max="5" width="12.57"/>
    <col customWidth="1" min="6" max="8" width="27.0"/>
    <col customWidth="1" min="9" max="9" width="13.43"/>
    <col customWidth="1" min="10" max="26" width="8.71"/>
  </cols>
  <sheetData>
    <row r="1">
      <c r="A1" s="20" t="s">
        <v>41</v>
      </c>
      <c r="B1" s="21" t="s">
        <v>23</v>
      </c>
      <c r="C1" s="22"/>
      <c r="D1" s="22"/>
      <c r="E1" s="23"/>
      <c r="F1" s="21" t="s">
        <v>24</v>
      </c>
      <c r="G1" s="22"/>
      <c r="H1" s="22"/>
      <c r="I1" s="23"/>
    </row>
    <row r="2">
      <c r="A2" s="20" t="s">
        <v>41</v>
      </c>
      <c r="B2" s="20" t="s">
        <v>42</v>
      </c>
      <c r="C2" s="20" t="s">
        <v>43</v>
      </c>
      <c r="D2" s="20" t="s">
        <v>44</v>
      </c>
      <c r="E2" s="20" t="s">
        <v>45</v>
      </c>
      <c r="F2" s="20" t="s">
        <v>42</v>
      </c>
      <c r="G2" s="20" t="s">
        <v>43</v>
      </c>
      <c r="H2" s="20" t="s">
        <v>44</v>
      </c>
      <c r="I2" s="20" t="s">
        <v>45</v>
      </c>
    </row>
    <row r="3">
      <c r="A3" s="20" t="s">
        <v>46</v>
      </c>
      <c r="B3" s="24" t="s">
        <v>47</v>
      </c>
      <c r="C3" s="24" t="s">
        <v>47</v>
      </c>
      <c r="D3" s="24" t="s">
        <v>47</v>
      </c>
      <c r="E3" s="24" t="str">
        <f t="shared" ref="E3:E63" si="1">IF(ISERROR(MEDIAN(VALUE(B3),VALUE(C3),VALUE(D3))), "-", TEXT(MEDIAN(VALUE(B3),VALUE(C3),VALUE(D3)), "0"))</f>
        <v>0</v>
      </c>
      <c r="F3" s="24" t="s">
        <v>47</v>
      </c>
      <c r="G3" s="24" t="s">
        <v>47</v>
      </c>
      <c r="H3" s="24" t="s">
        <v>47</v>
      </c>
      <c r="I3" s="24" t="str">
        <f t="shared" ref="I3:I63" si="2">IF(ISERROR(MEDIAN(VALUE(F3),VALUE(G3),VALUE(H3))), "-", TEXT(MEDIAN(VALUE(F3),VALUE(G3),VALUE(H3)), "0"))</f>
        <v>0</v>
      </c>
    </row>
    <row r="4">
      <c r="A4" s="20" t="s">
        <v>48</v>
      </c>
      <c r="B4" s="24" t="s">
        <v>47</v>
      </c>
      <c r="C4" s="24" t="s">
        <v>47</v>
      </c>
      <c r="D4" s="24" t="s">
        <v>47</v>
      </c>
      <c r="E4" s="24" t="str">
        <f t="shared" si="1"/>
        <v>0</v>
      </c>
      <c r="F4" s="24" t="s">
        <v>47</v>
      </c>
      <c r="G4" s="24" t="s">
        <v>47</v>
      </c>
      <c r="H4" s="24" t="s">
        <v>47</v>
      </c>
      <c r="I4" s="24" t="str">
        <f t="shared" si="2"/>
        <v>0</v>
      </c>
    </row>
    <row r="5">
      <c r="A5" s="20" t="s">
        <v>49</v>
      </c>
      <c r="B5" s="24" t="s">
        <v>397</v>
      </c>
      <c r="C5" s="24" t="s">
        <v>398</v>
      </c>
      <c r="D5" s="24" t="s">
        <v>399</v>
      </c>
      <c r="E5" s="24" t="str">
        <f t="shared" si="1"/>
        <v>-</v>
      </c>
      <c r="F5" s="24" t="s">
        <v>400</v>
      </c>
      <c r="G5" s="24" t="s">
        <v>401</v>
      </c>
      <c r="H5" s="24" t="s">
        <v>402</v>
      </c>
      <c r="I5" s="24" t="str">
        <f t="shared" si="2"/>
        <v>-</v>
      </c>
    </row>
    <row r="6">
      <c r="A6" s="20" t="s">
        <v>56</v>
      </c>
      <c r="B6" s="24" t="s">
        <v>403</v>
      </c>
      <c r="C6" s="24" t="s">
        <v>404</v>
      </c>
      <c r="D6" s="24" t="s">
        <v>405</v>
      </c>
      <c r="E6" s="24" t="str">
        <f t="shared" si="1"/>
        <v>-</v>
      </c>
      <c r="F6" s="24" t="s">
        <v>406</v>
      </c>
      <c r="G6" s="24" t="s">
        <v>407</v>
      </c>
      <c r="H6" s="24" t="s">
        <v>408</v>
      </c>
      <c r="I6" s="24" t="str">
        <f t="shared" si="2"/>
        <v>-</v>
      </c>
    </row>
    <row r="7">
      <c r="A7" s="20" t="s">
        <v>63</v>
      </c>
      <c r="B7" s="24" t="s">
        <v>409</v>
      </c>
      <c r="C7" s="24" t="s">
        <v>410</v>
      </c>
      <c r="D7" s="24" t="s">
        <v>411</v>
      </c>
      <c r="E7" s="24" t="str">
        <f t="shared" si="1"/>
        <v>48739772047</v>
      </c>
      <c r="F7" s="24" t="s">
        <v>412</v>
      </c>
      <c r="G7" s="24" t="s">
        <v>413</v>
      </c>
      <c r="H7" s="24" t="s">
        <v>414</v>
      </c>
      <c r="I7" s="24" t="str">
        <f t="shared" si="2"/>
        <v>163054188098</v>
      </c>
    </row>
    <row r="8">
      <c r="A8" s="20" t="s">
        <v>70</v>
      </c>
      <c r="B8" s="24" t="s">
        <v>415</v>
      </c>
      <c r="C8" s="24" t="s">
        <v>416</v>
      </c>
      <c r="D8" s="24" t="s">
        <v>417</v>
      </c>
      <c r="E8" s="24" t="str">
        <f t="shared" si="1"/>
        <v>17336636928</v>
      </c>
      <c r="F8" s="24" t="s">
        <v>418</v>
      </c>
      <c r="G8" s="24" t="s">
        <v>419</v>
      </c>
      <c r="H8" s="24" t="s">
        <v>420</v>
      </c>
      <c r="I8" s="24" t="str">
        <f t="shared" si="2"/>
        <v>16382081598</v>
      </c>
    </row>
    <row r="9">
      <c r="A9" s="20" t="s">
        <v>77</v>
      </c>
      <c r="B9" s="24" t="s">
        <v>421</v>
      </c>
      <c r="C9" s="24" t="s">
        <v>422</v>
      </c>
      <c r="D9" s="24" t="s">
        <v>423</v>
      </c>
      <c r="E9" s="24" t="str">
        <f t="shared" si="1"/>
        <v>989102</v>
      </c>
      <c r="F9" s="24" t="s">
        <v>424</v>
      </c>
      <c r="G9" s="24" t="s">
        <v>425</v>
      </c>
      <c r="H9" s="24" t="s">
        <v>426</v>
      </c>
      <c r="I9" s="24" t="str">
        <f t="shared" si="2"/>
        <v>973940</v>
      </c>
    </row>
    <row r="10">
      <c r="A10" s="20" t="s">
        <v>83</v>
      </c>
      <c r="B10" s="24" t="s">
        <v>174</v>
      </c>
      <c r="C10" s="24" t="s">
        <v>174</v>
      </c>
      <c r="D10" s="24" t="s">
        <v>427</v>
      </c>
      <c r="E10" s="24" t="str">
        <f t="shared" si="1"/>
        <v>4</v>
      </c>
      <c r="F10" s="24" t="s">
        <v>428</v>
      </c>
      <c r="G10" s="24" t="s">
        <v>429</v>
      </c>
      <c r="H10" s="24" t="s">
        <v>430</v>
      </c>
      <c r="I10" s="24" t="str">
        <f t="shared" si="2"/>
        <v>234</v>
      </c>
    </row>
    <row r="11">
      <c r="A11" s="20" t="s">
        <v>90</v>
      </c>
      <c r="B11" s="24" t="s">
        <v>431</v>
      </c>
      <c r="C11" s="24" t="s">
        <v>432</v>
      </c>
      <c r="D11" s="24" t="s">
        <v>178</v>
      </c>
      <c r="E11" s="24" t="str">
        <f t="shared" si="1"/>
        <v>16</v>
      </c>
      <c r="F11" s="24" t="s">
        <v>433</v>
      </c>
      <c r="G11" s="24" t="s">
        <v>434</v>
      </c>
      <c r="H11" s="24" t="s">
        <v>435</v>
      </c>
      <c r="I11" s="24" t="str">
        <f t="shared" si="2"/>
        <v>89</v>
      </c>
    </row>
    <row r="12">
      <c r="A12" s="20" t="s">
        <v>97</v>
      </c>
      <c r="B12" s="24" t="s">
        <v>436</v>
      </c>
      <c r="C12" s="24" t="s">
        <v>437</v>
      </c>
      <c r="D12" s="24" t="s">
        <v>438</v>
      </c>
      <c r="E12" s="24" t="str">
        <f t="shared" si="1"/>
        <v>390</v>
      </c>
      <c r="F12" s="24" t="s">
        <v>439</v>
      </c>
      <c r="G12" s="24" t="s">
        <v>440</v>
      </c>
      <c r="H12" s="24" t="s">
        <v>441</v>
      </c>
      <c r="I12" s="24" t="str">
        <f t="shared" si="2"/>
        <v>1304</v>
      </c>
    </row>
    <row r="13">
      <c r="A13" s="20" t="s">
        <v>103</v>
      </c>
      <c r="B13" s="24" t="s">
        <v>442</v>
      </c>
      <c r="C13" s="24" t="s">
        <v>443</v>
      </c>
      <c r="D13" s="24" t="s">
        <v>444</v>
      </c>
      <c r="E13" s="24" t="str">
        <f t="shared" si="1"/>
        <v>141</v>
      </c>
      <c r="F13" s="24" t="s">
        <v>438</v>
      </c>
      <c r="G13" s="24" t="s">
        <v>445</v>
      </c>
      <c r="H13" s="24" t="s">
        <v>446</v>
      </c>
      <c r="I13" s="24" t="str">
        <f t="shared" si="2"/>
        <v>461</v>
      </c>
    </row>
    <row r="14">
      <c r="A14" s="20" t="s">
        <v>110</v>
      </c>
      <c r="B14" s="24" t="s">
        <v>447</v>
      </c>
      <c r="C14" s="24" t="s">
        <v>447</v>
      </c>
      <c r="D14" s="24" t="s">
        <v>111</v>
      </c>
      <c r="E14" s="24" t="str">
        <f t="shared" si="1"/>
        <v>20480</v>
      </c>
      <c r="F14" s="24" t="s">
        <v>448</v>
      </c>
      <c r="G14" s="24" t="s">
        <v>449</v>
      </c>
      <c r="H14" s="24" t="s">
        <v>450</v>
      </c>
      <c r="I14" s="24" t="str">
        <f t="shared" si="2"/>
        <v>96235520</v>
      </c>
    </row>
    <row r="15">
      <c r="A15" s="20" t="s">
        <v>115</v>
      </c>
      <c r="B15" s="24" t="s">
        <v>451</v>
      </c>
      <c r="C15" s="24" t="s">
        <v>452</v>
      </c>
      <c r="D15" s="24" t="s">
        <v>453</v>
      </c>
      <c r="E15" s="24" t="str">
        <f t="shared" si="1"/>
        <v>127373312</v>
      </c>
      <c r="F15" s="24" t="s">
        <v>454</v>
      </c>
      <c r="G15" s="24" t="s">
        <v>455</v>
      </c>
      <c r="H15" s="24" t="s">
        <v>456</v>
      </c>
      <c r="I15" s="24" t="str">
        <f t="shared" si="2"/>
        <v>3121344512</v>
      </c>
    </row>
    <row r="16">
      <c r="A16" s="20" t="s">
        <v>122</v>
      </c>
      <c r="B16" s="24" t="s">
        <v>457</v>
      </c>
      <c r="C16" s="24" t="s">
        <v>458</v>
      </c>
      <c r="D16" s="24" t="s">
        <v>459</v>
      </c>
      <c r="E16" s="24" t="str">
        <f t="shared" si="1"/>
        <v>20381908992</v>
      </c>
      <c r="F16" s="24" t="s">
        <v>460</v>
      </c>
      <c r="G16" s="24" t="s">
        <v>461</v>
      </c>
      <c r="H16" s="24" t="s">
        <v>462</v>
      </c>
      <c r="I16" s="24" t="str">
        <f t="shared" si="2"/>
        <v>20572295168</v>
      </c>
    </row>
    <row r="17">
      <c r="A17" s="20" t="s">
        <v>129</v>
      </c>
      <c r="B17" s="24" t="s">
        <v>421</v>
      </c>
      <c r="C17" s="24" t="s">
        <v>422</v>
      </c>
      <c r="D17" s="24" t="s">
        <v>463</v>
      </c>
      <c r="E17" s="24" t="str">
        <f t="shared" si="1"/>
        <v>1048576</v>
      </c>
      <c r="F17" s="24" t="s">
        <v>424</v>
      </c>
      <c r="G17" s="24" t="s">
        <v>464</v>
      </c>
      <c r="H17" s="24" t="s">
        <v>465</v>
      </c>
      <c r="I17" s="24" t="str">
        <f t="shared" si="2"/>
        <v>1052672</v>
      </c>
    </row>
    <row r="18">
      <c r="A18" s="20" t="s">
        <v>133</v>
      </c>
      <c r="B18" s="24" t="s">
        <v>466</v>
      </c>
      <c r="C18" s="24" t="s">
        <v>467</v>
      </c>
      <c r="D18" s="24" t="s">
        <v>468</v>
      </c>
      <c r="E18" s="24" t="str">
        <f t="shared" si="1"/>
        <v>14825418752</v>
      </c>
      <c r="F18" s="24" t="s">
        <v>469</v>
      </c>
      <c r="G18" s="24" t="s">
        <v>470</v>
      </c>
      <c r="H18" s="24" t="s">
        <v>471</v>
      </c>
      <c r="I18" s="24" t="str">
        <f t="shared" si="2"/>
        <v>12761600000</v>
      </c>
    </row>
    <row r="19">
      <c r="A19" s="20" t="s">
        <v>140</v>
      </c>
      <c r="B19" s="24" t="s">
        <v>421</v>
      </c>
      <c r="C19" s="24" t="s">
        <v>422</v>
      </c>
      <c r="D19" s="24" t="s">
        <v>472</v>
      </c>
      <c r="E19" s="24" t="str">
        <f t="shared" si="1"/>
        <v>937984</v>
      </c>
      <c r="F19" s="24" t="s">
        <v>424</v>
      </c>
      <c r="G19" s="24" t="s">
        <v>421</v>
      </c>
      <c r="H19" s="24" t="s">
        <v>473</v>
      </c>
      <c r="I19" s="24" t="str">
        <f t="shared" si="2"/>
        <v>929792</v>
      </c>
    </row>
    <row r="20">
      <c r="A20" s="20" t="s">
        <v>144</v>
      </c>
      <c r="B20" s="24" t="s">
        <v>474</v>
      </c>
      <c r="C20" s="24" t="s">
        <v>475</v>
      </c>
      <c r="D20" s="24" t="s">
        <v>476</v>
      </c>
      <c r="E20" s="24" t="str">
        <f t="shared" si="1"/>
        <v>388723657</v>
      </c>
      <c r="F20" s="24" t="s">
        <v>477</v>
      </c>
      <c r="G20" s="24" t="s">
        <v>478</v>
      </c>
      <c r="H20" s="24" t="s">
        <v>479</v>
      </c>
      <c r="I20" s="24" t="str">
        <f t="shared" si="2"/>
        <v>1178681797</v>
      </c>
    </row>
    <row r="21" ht="15.75" customHeight="1">
      <c r="A21" s="20" t="s">
        <v>151</v>
      </c>
      <c r="B21" s="24" t="s">
        <v>480</v>
      </c>
      <c r="C21" s="24" t="s">
        <v>481</v>
      </c>
      <c r="D21" s="24" t="s">
        <v>482</v>
      </c>
      <c r="E21" s="24" t="str">
        <f t="shared" si="1"/>
        <v>318168698</v>
      </c>
      <c r="F21" s="24" t="s">
        <v>483</v>
      </c>
      <c r="G21" s="24" t="s">
        <v>484</v>
      </c>
      <c r="H21" s="24" t="s">
        <v>485</v>
      </c>
      <c r="I21" s="24" t="str">
        <f t="shared" si="2"/>
        <v>1654359853</v>
      </c>
    </row>
    <row r="22" ht="15.75" customHeight="1">
      <c r="A22" s="20" t="s">
        <v>158</v>
      </c>
      <c r="B22" s="24" t="s">
        <v>486</v>
      </c>
      <c r="C22" s="24" t="s">
        <v>487</v>
      </c>
      <c r="D22" s="24" t="s">
        <v>488</v>
      </c>
      <c r="E22" s="24" t="str">
        <f t="shared" si="1"/>
        <v>18065692295</v>
      </c>
      <c r="F22" s="24" t="s">
        <v>489</v>
      </c>
      <c r="G22" s="24" t="s">
        <v>490</v>
      </c>
      <c r="H22" s="24" t="s">
        <v>491</v>
      </c>
      <c r="I22" s="24" t="str">
        <f t="shared" si="2"/>
        <v>16895511801</v>
      </c>
    </row>
    <row r="23" ht="15.75" customHeight="1">
      <c r="A23" s="20" t="s">
        <v>165</v>
      </c>
      <c r="B23" s="24" t="s">
        <v>492</v>
      </c>
      <c r="C23" s="24" t="s">
        <v>493</v>
      </c>
      <c r="D23" s="24" t="s">
        <v>494</v>
      </c>
      <c r="E23" s="24" t="str">
        <f t="shared" si="1"/>
        <v>1208405</v>
      </c>
      <c r="F23" s="24" t="s">
        <v>495</v>
      </c>
      <c r="G23" s="24" t="s">
        <v>496</v>
      </c>
      <c r="H23" s="24" t="s">
        <v>494</v>
      </c>
      <c r="I23" s="24" t="str">
        <f t="shared" si="2"/>
        <v>1221562</v>
      </c>
    </row>
    <row r="24" ht="15.75" customHeight="1">
      <c r="A24" s="20" t="s">
        <v>172</v>
      </c>
      <c r="B24" s="24" t="s">
        <v>336</v>
      </c>
      <c r="C24" s="24" t="s">
        <v>497</v>
      </c>
      <c r="D24" s="24" t="s">
        <v>173</v>
      </c>
      <c r="E24" s="24" t="str">
        <f t="shared" si="1"/>
        <v>9</v>
      </c>
      <c r="F24" s="24" t="s">
        <v>498</v>
      </c>
      <c r="G24" s="24" t="s">
        <v>499</v>
      </c>
      <c r="H24" s="24" t="s">
        <v>500</v>
      </c>
      <c r="I24" s="24" t="str">
        <f t="shared" si="2"/>
        <v>147</v>
      </c>
    </row>
    <row r="25" ht="15.75" customHeight="1">
      <c r="A25" s="20" t="s">
        <v>177</v>
      </c>
      <c r="B25" s="24" t="s">
        <v>501</v>
      </c>
      <c r="C25" s="24" t="s">
        <v>501</v>
      </c>
      <c r="D25" s="24" t="s">
        <v>502</v>
      </c>
      <c r="E25" s="24" t="str">
        <f t="shared" si="1"/>
        <v>20</v>
      </c>
      <c r="F25" s="24" t="s">
        <v>503</v>
      </c>
      <c r="G25" s="24" t="s">
        <v>504</v>
      </c>
      <c r="H25" s="24" t="s">
        <v>95</v>
      </c>
      <c r="I25" s="24" t="str">
        <f t="shared" si="2"/>
        <v>71</v>
      </c>
    </row>
    <row r="26" ht="15.75" customHeight="1">
      <c r="A26" s="20" t="s">
        <v>182</v>
      </c>
      <c r="B26" s="24" t="s">
        <v>436</v>
      </c>
      <c r="C26" s="24" t="s">
        <v>505</v>
      </c>
      <c r="D26" s="24" t="s">
        <v>506</v>
      </c>
      <c r="E26" s="24" t="str">
        <f t="shared" si="1"/>
        <v>389</v>
      </c>
      <c r="F26" s="24" t="s">
        <v>507</v>
      </c>
      <c r="G26" s="24" t="s">
        <v>508</v>
      </c>
      <c r="H26" s="24" t="s">
        <v>509</v>
      </c>
      <c r="I26" s="24" t="str">
        <f t="shared" si="2"/>
        <v>1295</v>
      </c>
    </row>
    <row r="27" ht="15.75" customHeight="1">
      <c r="A27" s="20" t="s">
        <v>186</v>
      </c>
      <c r="B27" s="24" t="s">
        <v>510</v>
      </c>
      <c r="C27" s="24" t="s">
        <v>511</v>
      </c>
      <c r="D27" s="24" t="s">
        <v>512</v>
      </c>
      <c r="E27" s="24" t="str">
        <f t="shared" si="1"/>
        <v>154</v>
      </c>
      <c r="F27" s="24" t="s">
        <v>513</v>
      </c>
      <c r="G27" s="24" t="s">
        <v>514</v>
      </c>
      <c r="H27" s="24" t="s">
        <v>515</v>
      </c>
      <c r="I27" s="24" t="str">
        <f t="shared" si="2"/>
        <v>358</v>
      </c>
    </row>
    <row r="28" ht="15.75" customHeight="1">
      <c r="A28" s="20" t="s">
        <v>193</v>
      </c>
      <c r="B28" s="24" t="s">
        <v>47</v>
      </c>
      <c r="C28" s="24" t="s">
        <v>111</v>
      </c>
      <c r="D28" s="24" t="s">
        <v>516</v>
      </c>
      <c r="E28" s="24" t="str">
        <f t="shared" si="1"/>
        <v>4096</v>
      </c>
      <c r="F28" s="24" t="s">
        <v>517</v>
      </c>
      <c r="G28" s="24" t="s">
        <v>518</v>
      </c>
      <c r="H28" s="24" t="s">
        <v>519</v>
      </c>
      <c r="I28" s="24" t="str">
        <f t="shared" si="2"/>
        <v>89886720</v>
      </c>
    </row>
    <row r="29" ht="15.75" customHeight="1">
      <c r="A29" s="20" t="s">
        <v>199</v>
      </c>
      <c r="B29" s="24" t="s">
        <v>520</v>
      </c>
      <c r="C29" s="24" t="s">
        <v>521</v>
      </c>
      <c r="D29" s="24" t="s">
        <v>522</v>
      </c>
      <c r="E29" s="24" t="str">
        <f t="shared" si="1"/>
        <v>160567296</v>
      </c>
      <c r="F29" s="24" t="s">
        <v>523</v>
      </c>
      <c r="G29" s="24" t="s">
        <v>524</v>
      </c>
      <c r="H29" s="24" t="s">
        <v>525</v>
      </c>
      <c r="I29" s="24" t="str">
        <f t="shared" si="2"/>
        <v>2647465984</v>
      </c>
    </row>
    <row r="30" ht="15.75" customHeight="1">
      <c r="A30" s="20" t="s">
        <v>206</v>
      </c>
      <c r="B30" s="24" t="s">
        <v>526</v>
      </c>
      <c r="C30" s="24" t="s">
        <v>527</v>
      </c>
      <c r="D30" s="24" t="s">
        <v>528</v>
      </c>
      <c r="E30" s="24" t="str">
        <f t="shared" si="1"/>
        <v>22521163776</v>
      </c>
      <c r="F30" s="24" t="s">
        <v>529</v>
      </c>
      <c r="G30" s="24" t="s">
        <v>530</v>
      </c>
      <c r="H30" s="24" t="s">
        <v>531</v>
      </c>
      <c r="I30" s="24" t="str">
        <f t="shared" si="2"/>
        <v>20536070144</v>
      </c>
    </row>
    <row r="31" ht="15.75" customHeight="1">
      <c r="A31" s="20" t="s">
        <v>213</v>
      </c>
      <c r="B31" s="24" t="s">
        <v>532</v>
      </c>
      <c r="C31" s="24" t="s">
        <v>494</v>
      </c>
      <c r="D31" s="24" t="s">
        <v>494</v>
      </c>
      <c r="E31" s="24" t="str">
        <f t="shared" si="1"/>
        <v>1413120</v>
      </c>
      <c r="F31" s="24" t="s">
        <v>215</v>
      </c>
      <c r="G31" s="24" t="s">
        <v>533</v>
      </c>
      <c r="H31" s="24" t="s">
        <v>494</v>
      </c>
      <c r="I31" s="24" t="str">
        <f t="shared" si="2"/>
        <v>1302528</v>
      </c>
    </row>
    <row r="32" ht="15.75" customHeight="1">
      <c r="A32" s="20" t="s">
        <v>218</v>
      </c>
      <c r="B32" s="24" t="s">
        <v>534</v>
      </c>
      <c r="C32" s="24" t="s">
        <v>535</v>
      </c>
      <c r="D32" s="24" t="s">
        <v>536</v>
      </c>
      <c r="E32" s="24" t="str">
        <f t="shared" si="1"/>
        <v>15812861952</v>
      </c>
      <c r="F32" s="24" t="s">
        <v>537</v>
      </c>
      <c r="G32" s="24" t="s">
        <v>538</v>
      </c>
      <c r="H32" s="24" t="s">
        <v>539</v>
      </c>
      <c r="I32" s="24" t="str">
        <f t="shared" si="2"/>
        <v>13880459264</v>
      </c>
    </row>
    <row r="33" ht="15.75" customHeight="1">
      <c r="A33" s="20" t="s">
        <v>225</v>
      </c>
      <c r="B33" s="24" t="s">
        <v>540</v>
      </c>
      <c r="C33" s="24" t="s">
        <v>227</v>
      </c>
      <c r="D33" s="24" t="s">
        <v>494</v>
      </c>
      <c r="E33" s="24" t="str">
        <f t="shared" si="1"/>
        <v>1146880</v>
      </c>
      <c r="F33" s="24" t="s">
        <v>541</v>
      </c>
      <c r="G33" s="24" t="s">
        <v>542</v>
      </c>
      <c r="H33" s="24" t="s">
        <v>494</v>
      </c>
      <c r="I33" s="24" t="str">
        <f t="shared" si="2"/>
        <v>1191936</v>
      </c>
    </row>
    <row r="34" ht="15.75" customHeight="1">
      <c r="A34" s="20" t="s">
        <v>230</v>
      </c>
      <c r="B34" s="24" t="s">
        <v>543</v>
      </c>
      <c r="C34" s="24" t="s">
        <v>544</v>
      </c>
      <c r="D34" s="24" t="s">
        <v>545</v>
      </c>
      <c r="E34" s="24" t="str">
        <f t="shared" si="1"/>
        <v>392589834</v>
      </c>
      <c r="F34" s="24" t="s">
        <v>546</v>
      </c>
      <c r="G34" s="24" t="s">
        <v>547</v>
      </c>
      <c r="H34" s="24" t="s">
        <v>548</v>
      </c>
      <c r="I34" s="24" t="str">
        <f t="shared" si="2"/>
        <v>1182900260</v>
      </c>
    </row>
    <row r="35" ht="15.75" customHeight="1">
      <c r="A35" s="20" t="s">
        <v>237</v>
      </c>
      <c r="B35" s="24" t="s">
        <v>549</v>
      </c>
      <c r="C35" s="24" t="s">
        <v>550</v>
      </c>
      <c r="D35" s="24" t="s">
        <v>551</v>
      </c>
      <c r="E35" s="24" t="str">
        <f t="shared" si="1"/>
        <v>411800737</v>
      </c>
      <c r="F35" s="24" t="s">
        <v>552</v>
      </c>
      <c r="G35" s="24" t="s">
        <v>553</v>
      </c>
      <c r="H35" s="24" t="s">
        <v>554</v>
      </c>
      <c r="I35" s="24" t="str">
        <f t="shared" si="2"/>
        <v>1365587215</v>
      </c>
    </row>
    <row r="36" ht="15.75" customHeight="1">
      <c r="A36" s="20" t="s">
        <v>244</v>
      </c>
      <c r="B36" s="24" t="s">
        <v>555</v>
      </c>
      <c r="C36" s="24" t="s">
        <v>556</v>
      </c>
      <c r="D36" s="24" t="s">
        <v>557</v>
      </c>
      <c r="E36" s="24" t="str">
        <f t="shared" si="1"/>
        <v>16611366285</v>
      </c>
      <c r="F36" s="24" t="s">
        <v>558</v>
      </c>
      <c r="G36" s="24" t="s">
        <v>559</v>
      </c>
      <c r="H36" s="24" t="s">
        <v>560</v>
      </c>
      <c r="I36" s="24" t="str">
        <f t="shared" si="2"/>
        <v>14803619025</v>
      </c>
    </row>
    <row r="37" ht="15.75" customHeight="1">
      <c r="A37" s="20" t="s">
        <v>251</v>
      </c>
      <c r="B37" s="24" t="s">
        <v>561</v>
      </c>
      <c r="C37" s="24" t="s">
        <v>562</v>
      </c>
      <c r="D37" s="24" t="s">
        <v>563</v>
      </c>
      <c r="E37" s="24" t="str">
        <f t="shared" si="1"/>
        <v>1748650</v>
      </c>
      <c r="F37" s="24" t="s">
        <v>564</v>
      </c>
      <c r="G37" s="24" t="s">
        <v>565</v>
      </c>
      <c r="H37" s="24" t="s">
        <v>566</v>
      </c>
      <c r="I37" s="24" t="str">
        <f t="shared" si="2"/>
        <v>1734531</v>
      </c>
    </row>
    <row r="38" ht="15.75" customHeight="1">
      <c r="A38" s="20" t="s">
        <v>258</v>
      </c>
      <c r="B38" s="24" t="s">
        <v>259</v>
      </c>
      <c r="C38" s="24" t="s">
        <v>178</v>
      </c>
      <c r="D38" s="24" t="s">
        <v>92</v>
      </c>
      <c r="E38" s="24" t="str">
        <f t="shared" si="1"/>
        <v>21</v>
      </c>
      <c r="F38" s="24" t="s">
        <v>567</v>
      </c>
      <c r="G38" s="24" t="s">
        <v>568</v>
      </c>
      <c r="H38" s="24" t="s">
        <v>96</v>
      </c>
      <c r="I38" s="24" t="str">
        <f t="shared" si="2"/>
        <v>72</v>
      </c>
    </row>
    <row r="39" ht="15.75" customHeight="1">
      <c r="A39" s="20" t="s">
        <v>262</v>
      </c>
      <c r="B39" s="24" t="s">
        <v>92</v>
      </c>
      <c r="C39" s="24" t="s">
        <v>93</v>
      </c>
      <c r="D39" s="24" t="s">
        <v>84</v>
      </c>
      <c r="E39" s="24" t="str">
        <f t="shared" si="1"/>
        <v>21</v>
      </c>
      <c r="F39" s="24" t="s">
        <v>503</v>
      </c>
      <c r="G39" s="24" t="s">
        <v>569</v>
      </c>
      <c r="H39" s="24" t="s">
        <v>570</v>
      </c>
      <c r="I39" s="24" t="str">
        <f t="shared" si="2"/>
        <v>66</v>
      </c>
    </row>
    <row r="40" ht="15.75" customHeight="1">
      <c r="A40" s="20" t="s">
        <v>268</v>
      </c>
      <c r="B40" s="24" t="s">
        <v>436</v>
      </c>
      <c r="C40" s="24" t="s">
        <v>505</v>
      </c>
      <c r="D40" s="24" t="s">
        <v>571</v>
      </c>
      <c r="E40" s="24" t="str">
        <f t="shared" si="1"/>
        <v>390</v>
      </c>
      <c r="F40" s="24" t="s">
        <v>572</v>
      </c>
      <c r="G40" s="24" t="s">
        <v>573</v>
      </c>
      <c r="H40" s="24" t="s">
        <v>509</v>
      </c>
      <c r="I40" s="24" t="str">
        <f t="shared" si="2"/>
        <v>1296</v>
      </c>
    </row>
    <row r="41" ht="15.75" customHeight="1">
      <c r="A41" s="20" t="s">
        <v>272</v>
      </c>
      <c r="B41" s="24" t="s">
        <v>574</v>
      </c>
      <c r="C41" s="24" t="s">
        <v>575</v>
      </c>
      <c r="D41" s="24" t="s">
        <v>576</v>
      </c>
      <c r="E41" s="24" t="str">
        <f t="shared" si="1"/>
        <v>213</v>
      </c>
      <c r="F41" s="24" t="s">
        <v>577</v>
      </c>
      <c r="G41" s="24" t="s">
        <v>578</v>
      </c>
      <c r="H41" s="24" t="s">
        <v>579</v>
      </c>
      <c r="I41" s="24" t="str">
        <f t="shared" si="2"/>
        <v>459</v>
      </c>
    </row>
    <row r="42" ht="15.75" customHeight="1">
      <c r="A42" s="20" t="s">
        <v>277</v>
      </c>
      <c r="B42" s="24" t="s">
        <v>580</v>
      </c>
      <c r="C42" s="24" t="s">
        <v>47</v>
      </c>
      <c r="D42" s="24" t="s">
        <v>47</v>
      </c>
      <c r="E42" s="24" t="str">
        <f t="shared" si="1"/>
        <v>0</v>
      </c>
      <c r="F42" s="24" t="s">
        <v>581</v>
      </c>
      <c r="G42" s="24" t="s">
        <v>582</v>
      </c>
      <c r="H42" s="24" t="s">
        <v>583</v>
      </c>
      <c r="I42" s="24" t="str">
        <f t="shared" si="2"/>
        <v>15695872</v>
      </c>
    </row>
    <row r="43" ht="15.75" customHeight="1">
      <c r="A43" s="20" t="s">
        <v>282</v>
      </c>
      <c r="B43" s="24" t="s">
        <v>584</v>
      </c>
      <c r="C43" s="24" t="s">
        <v>585</v>
      </c>
      <c r="D43" s="24" t="s">
        <v>586</v>
      </c>
      <c r="E43" s="24" t="str">
        <f t="shared" si="1"/>
        <v>477708288</v>
      </c>
      <c r="F43" s="24" t="s">
        <v>587</v>
      </c>
      <c r="G43" s="24" t="s">
        <v>588</v>
      </c>
      <c r="H43" s="24" t="s">
        <v>589</v>
      </c>
      <c r="I43" s="24" t="str">
        <f t="shared" si="2"/>
        <v>1952014336</v>
      </c>
    </row>
    <row r="44" ht="15.75" customHeight="1">
      <c r="A44" s="20" t="s">
        <v>289</v>
      </c>
      <c r="B44" s="24" t="s">
        <v>590</v>
      </c>
      <c r="C44" s="24" t="s">
        <v>591</v>
      </c>
      <c r="D44" s="24" t="s">
        <v>592</v>
      </c>
      <c r="E44" s="24" t="str">
        <f t="shared" si="1"/>
        <v>22603714560</v>
      </c>
      <c r="F44" s="24" t="s">
        <v>593</v>
      </c>
      <c r="G44" s="24" t="s">
        <v>594</v>
      </c>
      <c r="H44" s="24" t="s">
        <v>595</v>
      </c>
      <c r="I44" s="24" t="str">
        <f t="shared" si="2"/>
        <v>18864476160</v>
      </c>
    </row>
    <row r="45" ht="15.75" customHeight="1">
      <c r="A45" s="20" t="s">
        <v>296</v>
      </c>
      <c r="B45" s="24" t="s">
        <v>561</v>
      </c>
      <c r="C45" s="24" t="s">
        <v>596</v>
      </c>
      <c r="D45" s="24" t="s">
        <v>563</v>
      </c>
      <c r="E45" s="24" t="str">
        <f t="shared" si="1"/>
        <v>1814528</v>
      </c>
      <c r="F45" s="24" t="s">
        <v>561</v>
      </c>
      <c r="G45" s="24" t="s">
        <v>597</v>
      </c>
      <c r="H45" s="24" t="s">
        <v>566</v>
      </c>
      <c r="I45" s="24" t="str">
        <f t="shared" si="2"/>
        <v>1744896</v>
      </c>
    </row>
    <row r="46" ht="15.75" customHeight="1">
      <c r="A46" s="20" t="s">
        <v>300</v>
      </c>
      <c r="B46" s="24" t="s">
        <v>598</v>
      </c>
      <c r="C46" s="24" t="s">
        <v>599</v>
      </c>
      <c r="D46" s="24" t="s">
        <v>600</v>
      </c>
      <c r="E46" s="24" t="str">
        <f t="shared" si="1"/>
        <v>13484118016</v>
      </c>
      <c r="F46" s="24" t="s">
        <v>601</v>
      </c>
      <c r="G46" s="24" t="s">
        <v>602</v>
      </c>
      <c r="H46" s="24" t="s">
        <v>603</v>
      </c>
      <c r="I46" s="24" t="str">
        <f t="shared" si="2"/>
        <v>12245389312</v>
      </c>
    </row>
    <row r="47" ht="15.75" customHeight="1">
      <c r="A47" s="20" t="s">
        <v>307</v>
      </c>
      <c r="B47" s="24" t="s">
        <v>561</v>
      </c>
      <c r="C47" s="24" t="s">
        <v>299</v>
      </c>
      <c r="D47" s="24" t="s">
        <v>563</v>
      </c>
      <c r="E47" s="24" t="str">
        <f t="shared" si="1"/>
        <v>1736704</v>
      </c>
      <c r="F47" s="24" t="s">
        <v>604</v>
      </c>
      <c r="G47" s="24" t="s">
        <v>605</v>
      </c>
      <c r="H47" s="24" t="s">
        <v>566</v>
      </c>
      <c r="I47" s="24" t="str">
        <f t="shared" si="2"/>
        <v>1732608</v>
      </c>
    </row>
    <row r="48" ht="15.75" customHeight="1">
      <c r="A48" s="20" t="s">
        <v>310</v>
      </c>
      <c r="B48" s="24" t="s">
        <v>606</v>
      </c>
      <c r="C48" s="24" t="s">
        <v>607</v>
      </c>
      <c r="D48" s="24" t="s">
        <v>608</v>
      </c>
      <c r="E48" s="24" t="str">
        <f t="shared" si="1"/>
        <v>376105032</v>
      </c>
      <c r="F48" s="24" t="s">
        <v>609</v>
      </c>
      <c r="G48" s="24" t="s">
        <v>610</v>
      </c>
      <c r="H48" s="24" t="s">
        <v>611</v>
      </c>
      <c r="I48" s="24" t="str">
        <f t="shared" si="2"/>
        <v>1858483375</v>
      </c>
    </row>
    <row r="49" ht="15.75" customHeight="1">
      <c r="A49" s="20" t="s">
        <v>317</v>
      </c>
      <c r="B49" s="24" t="s">
        <v>612</v>
      </c>
      <c r="C49" s="24" t="s">
        <v>613</v>
      </c>
      <c r="D49" s="24" t="s">
        <v>614</v>
      </c>
      <c r="E49" s="24" t="str">
        <f t="shared" si="1"/>
        <v>409465466</v>
      </c>
      <c r="F49" s="24" t="s">
        <v>615</v>
      </c>
      <c r="G49" s="24" t="s">
        <v>616</v>
      </c>
      <c r="H49" s="24" t="s">
        <v>617</v>
      </c>
      <c r="I49" s="24" t="str">
        <f t="shared" si="2"/>
        <v>1049808783</v>
      </c>
    </row>
    <row r="50" ht="15.75" customHeight="1">
      <c r="A50" s="20" t="s">
        <v>324</v>
      </c>
      <c r="B50" s="24" t="s">
        <v>618</v>
      </c>
      <c r="C50" s="24" t="s">
        <v>619</v>
      </c>
      <c r="D50" s="24" t="s">
        <v>620</v>
      </c>
      <c r="E50" s="24" t="str">
        <f t="shared" si="1"/>
        <v>5495637688</v>
      </c>
      <c r="F50" s="24" t="s">
        <v>621</v>
      </c>
      <c r="G50" s="24" t="s">
        <v>622</v>
      </c>
      <c r="H50" s="24" t="s">
        <v>623</v>
      </c>
      <c r="I50" s="24" t="str">
        <f t="shared" si="2"/>
        <v>6392208633</v>
      </c>
    </row>
    <row r="51" ht="15.75" customHeight="1">
      <c r="A51" s="20" t="s">
        <v>331</v>
      </c>
      <c r="B51" s="24" t="s">
        <v>47</v>
      </c>
      <c r="C51" s="24" t="s">
        <v>47</v>
      </c>
      <c r="D51" s="24" t="s">
        <v>47</v>
      </c>
      <c r="E51" s="24" t="str">
        <f t="shared" si="1"/>
        <v>0</v>
      </c>
      <c r="F51" s="24" t="s">
        <v>47</v>
      </c>
      <c r="G51" s="24" t="s">
        <v>47</v>
      </c>
      <c r="H51" s="24" t="s">
        <v>47</v>
      </c>
      <c r="I51" s="24" t="str">
        <f t="shared" si="2"/>
        <v>0</v>
      </c>
    </row>
    <row r="52" ht="15.75" customHeight="1">
      <c r="A52" s="20" t="s">
        <v>332</v>
      </c>
      <c r="B52" s="24" t="s">
        <v>47</v>
      </c>
      <c r="C52" s="24" t="s">
        <v>47</v>
      </c>
      <c r="D52" s="24" t="s">
        <v>333</v>
      </c>
      <c r="E52" s="24" t="str">
        <f t="shared" si="1"/>
        <v>0</v>
      </c>
      <c r="F52" s="24" t="s">
        <v>334</v>
      </c>
      <c r="G52" s="24" t="s">
        <v>173</v>
      </c>
      <c r="H52" s="24" t="s">
        <v>333</v>
      </c>
      <c r="I52" s="24" t="str">
        <f t="shared" si="2"/>
        <v>2</v>
      </c>
    </row>
    <row r="53" ht="15.75" customHeight="1">
      <c r="A53" s="20" t="s">
        <v>335</v>
      </c>
      <c r="B53" s="24" t="s">
        <v>334</v>
      </c>
      <c r="C53" s="24" t="s">
        <v>173</v>
      </c>
      <c r="D53" s="24" t="s">
        <v>173</v>
      </c>
      <c r="E53" s="24" t="str">
        <f t="shared" si="1"/>
        <v>3</v>
      </c>
      <c r="F53" s="24" t="s">
        <v>336</v>
      </c>
      <c r="G53" s="24" t="s">
        <v>336</v>
      </c>
      <c r="H53" s="24" t="s">
        <v>336</v>
      </c>
      <c r="I53" s="24" t="str">
        <f t="shared" si="2"/>
        <v>9</v>
      </c>
    </row>
    <row r="54" ht="15.75" customHeight="1">
      <c r="A54" s="20" t="s">
        <v>337</v>
      </c>
      <c r="B54" s="24" t="s">
        <v>506</v>
      </c>
      <c r="C54" s="24" t="s">
        <v>624</v>
      </c>
      <c r="D54" s="24" t="s">
        <v>625</v>
      </c>
      <c r="E54" s="24" t="str">
        <f t="shared" si="1"/>
        <v>389</v>
      </c>
      <c r="F54" s="24" t="s">
        <v>507</v>
      </c>
      <c r="G54" s="24" t="s">
        <v>626</v>
      </c>
      <c r="H54" s="24" t="s">
        <v>627</v>
      </c>
      <c r="I54" s="24" t="str">
        <f t="shared" si="2"/>
        <v>1297</v>
      </c>
    </row>
    <row r="55" ht="15.75" customHeight="1">
      <c r="A55" s="20" t="s">
        <v>340</v>
      </c>
      <c r="B55" s="24" t="s">
        <v>174</v>
      </c>
      <c r="C55" s="24" t="s">
        <v>174</v>
      </c>
      <c r="D55" s="24" t="s">
        <v>341</v>
      </c>
      <c r="E55" s="24" t="str">
        <f t="shared" si="1"/>
        <v>4</v>
      </c>
      <c r="F55" s="24" t="s">
        <v>178</v>
      </c>
      <c r="G55" s="24" t="s">
        <v>93</v>
      </c>
      <c r="H55" s="24" t="s">
        <v>264</v>
      </c>
      <c r="I55" s="24" t="str">
        <f t="shared" si="2"/>
        <v>25</v>
      </c>
    </row>
    <row r="56" ht="15.75" customHeight="1">
      <c r="A56" s="20" t="s">
        <v>342</v>
      </c>
      <c r="B56" s="24" t="s">
        <v>47</v>
      </c>
      <c r="C56" s="24" t="s">
        <v>47</v>
      </c>
      <c r="D56" s="24" t="s">
        <v>47</v>
      </c>
      <c r="E56" s="24" t="str">
        <f t="shared" si="1"/>
        <v>0</v>
      </c>
      <c r="F56" s="24" t="s">
        <v>47</v>
      </c>
      <c r="G56" s="24" t="s">
        <v>47</v>
      </c>
      <c r="H56" s="24" t="s">
        <v>47</v>
      </c>
      <c r="I56" s="24" t="str">
        <f t="shared" si="2"/>
        <v>0</v>
      </c>
    </row>
    <row r="57" ht="15.75" customHeight="1">
      <c r="A57" s="20" t="s">
        <v>343</v>
      </c>
      <c r="B57" s="24" t="s">
        <v>47</v>
      </c>
      <c r="C57" s="24" t="s">
        <v>47</v>
      </c>
      <c r="D57" s="24" t="s">
        <v>47</v>
      </c>
      <c r="E57" s="24" t="str">
        <f t="shared" si="1"/>
        <v>0</v>
      </c>
      <c r="F57" s="24" t="s">
        <v>47</v>
      </c>
      <c r="G57" s="24" t="s">
        <v>47</v>
      </c>
      <c r="H57" s="24" t="s">
        <v>47</v>
      </c>
      <c r="I57" s="24" t="str">
        <f t="shared" si="2"/>
        <v>0</v>
      </c>
    </row>
    <row r="58" ht="15.75" customHeight="1">
      <c r="A58" s="20" t="s">
        <v>344</v>
      </c>
      <c r="B58" s="24" t="s">
        <v>628</v>
      </c>
      <c r="C58" s="24" t="s">
        <v>629</v>
      </c>
      <c r="D58" s="24" t="s">
        <v>630</v>
      </c>
      <c r="E58" s="24" t="str">
        <f t="shared" si="1"/>
        <v>5496475648</v>
      </c>
      <c r="F58" s="24" t="s">
        <v>631</v>
      </c>
      <c r="G58" s="24" t="s">
        <v>632</v>
      </c>
      <c r="H58" s="24" t="s">
        <v>633</v>
      </c>
      <c r="I58" s="24" t="str">
        <f t="shared" si="2"/>
        <v>6401298432</v>
      </c>
    </row>
    <row r="59" ht="15.75" customHeight="1">
      <c r="A59" s="20" t="s">
        <v>351</v>
      </c>
      <c r="B59" s="24" t="s">
        <v>47</v>
      </c>
      <c r="C59" s="24" t="s">
        <v>47</v>
      </c>
      <c r="D59" s="24" t="s">
        <v>47</v>
      </c>
      <c r="E59" s="24" t="str">
        <f t="shared" si="1"/>
        <v>0</v>
      </c>
      <c r="F59" s="24" t="s">
        <v>47</v>
      </c>
      <c r="G59" s="24" t="s">
        <v>47</v>
      </c>
      <c r="H59" s="24" t="s">
        <v>47</v>
      </c>
      <c r="I59" s="24" t="str">
        <f t="shared" si="2"/>
        <v>0</v>
      </c>
    </row>
    <row r="60" ht="15.75" customHeight="1">
      <c r="A60" s="20" t="s">
        <v>352</v>
      </c>
      <c r="B60" s="24" t="s">
        <v>634</v>
      </c>
      <c r="C60" s="24" t="s">
        <v>635</v>
      </c>
      <c r="D60" s="24" t="s">
        <v>636</v>
      </c>
      <c r="E60" s="24" t="str">
        <f t="shared" si="1"/>
        <v>5494837248</v>
      </c>
      <c r="F60" s="24" t="s">
        <v>637</v>
      </c>
      <c r="G60" s="24" t="s">
        <v>638</v>
      </c>
      <c r="H60" s="24" t="s">
        <v>639</v>
      </c>
      <c r="I60" s="24" t="str">
        <f t="shared" si="2"/>
        <v>6366777344</v>
      </c>
    </row>
    <row r="61" ht="15.75" customHeight="1">
      <c r="A61" s="20" t="s">
        <v>359</v>
      </c>
      <c r="B61" s="24" t="s">
        <v>47</v>
      </c>
      <c r="C61" s="24" t="s">
        <v>47</v>
      </c>
      <c r="D61" s="24" t="s">
        <v>47</v>
      </c>
      <c r="E61" s="24" t="str">
        <f t="shared" si="1"/>
        <v>0</v>
      </c>
      <c r="F61" s="24" t="s">
        <v>47</v>
      </c>
      <c r="G61" s="24" t="s">
        <v>47</v>
      </c>
      <c r="H61" s="24" t="s">
        <v>47</v>
      </c>
      <c r="I61" s="24" t="str">
        <f t="shared" si="2"/>
        <v>0</v>
      </c>
    </row>
    <row r="62" ht="15.75" customHeight="1">
      <c r="A62" s="20" t="s">
        <v>360</v>
      </c>
      <c r="B62" s="24" t="s">
        <v>640</v>
      </c>
      <c r="C62" s="24" t="s">
        <v>641</v>
      </c>
      <c r="D62" s="24" t="s">
        <v>642</v>
      </c>
      <c r="E62" s="24" t="str">
        <f t="shared" si="1"/>
        <v>4077029</v>
      </c>
      <c r="F62" s="24" t="s">
        <v>643</v>
      </c>
      <c r="G62" s="24" t="s">
        <v>644</v>
      </c>
      <c r="H62" s="24" t="s">
        <v>645</v>
      </c>
      <c r="I62" s="24" t="str">
        <f t="shared" si="2"/>
        <v>10255305</v>
      </c>
    </row>
    <row r="63" ht="15.75" customHeight="1">
      <c r="A63" s="20" t="s">
        <v>367</v>
      </c>
      <c r="B63" s="24" t="s">
        <v>646</v>
      </c>
      <c r="C63" s="24" t="s">
        <v>647</v>
      </c>
      <c r="D63" s="24" t="s">
        <v>648</v>
      </c>
      <c r="E63" s="24" t="str">
        <f t="shared" si="1"/>
        <v>1517246</v>
      </c>
      <c r="F63" s="24" t="s">
        <v>649</v>
      </c>
      <c r="G63" s="24" t="s">
        <v>650</v>
      </c>
      <c r="H63" s="24" t="s">
        <v>651</v>
      </c>
      <c r="I63" s="24" t="str">
        <f t="shared" si="2"/>
        <v>154801816</v>
      </c>
    </row>
    <row r="64" ht="15.75" customHeight="1">
      <c r="A64" s="25" t="s">
        <v>13</v>
      </c>
      <c r="B64" s="26">
        <f t="shared" ref="B64:I64" si="3">AVERAGE(VALUE(B8),VALUE(B22),VALUE(B36))*2^(-30)</f>
        <v>15.59284685</v>
      </c>
      <c r="C64" s="26">
        <f t="shared" si="3"/>
        <v>16.73141087</v>
      </c>
      <c r="D64" s="26">
        <f t="shared" si="3"/>
        <v>16.24163546</v>
      </c>
      <c r="E64" s="26">
        <f t="shared" si="3"/>
        <v>16.14717627</v>
      </c>
      <c r="F64" s="26">
        <f t="shared" si="3"/>
        <v>14.27747163</v>
      </c>
      <c r="G64" s="26">
        <f t="shared" si="3"/>
        <v>15.09814229</v>
      </c>
      <c r="H64" s="26">
        <f t="shared" si="3"/>
        <v>15.03794325</v>
      </c>
      <c r="I64" s="26">
        <f t="shared" si="3"/>
        <v>14.92637285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5" t="s">
        <v>374</v>
      </c>
      <c r="B65" s="26">
        <f t="shared" ref="B65:I65" si="4">AVERAGE(VALUE(B8),VALUE(B22),VALUE(B36),VALUE(B50))*2^(-30)</f>
        <v>13.00351773</v>
      </c>
      <c r="C65" s="26">
        <f t="shared" si="4"/>
        <v>13.8256652</v>
      </c>
      <c r="D65" s="26">
        <f t="shared" si="4"/>
        <v>13.46077946</v>
      </c>
      <c r="E65" s="26">
        <f t="shared" si="4"/>
        <v>13.38993506</v>
      </c>
      <c r="F65" s="26">
        <f t="shared" si="4"/>
        <v>12.2292226</v>
      </c>
      <c r="G65" s="26">
        <f t="shared" si="4"/>
        <v>12.81190877</v>
      </c>
      <c r="H65" s="26">
        <f t="shared" si="4"/>
        <v>12.76315924</v>
      </c>
      <c r="I65" s="26">
        <f t="shared" si="4"/>
        <v>12.68308169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5" t="s">
        <v>375</v>
      </c>
      <c r="B66" s="26">
        <f t="shared" ref="B66:I66" si="5">MIN(VALUE(B18),VALUE(B32),VALUE(B46))*2^(-30)</f>
        <v>12.09666824</v>
      </c>
      <c r="C66" s="26">
        <f t="shared" si="5"/>
        <v>13.09981537</v>
      </c>
      <c r="D66" s="26">
        <f t="shared" si="5"/>
        <v>12.55806351</v>
      </c>
      <c r="E66" s="26">
        <f t="shared" si="5"/>
        <v>12.55806351</v>
      </c>
      <c r="F66" s="26">
        <f t="shared" si="5"/>
        <v>10.36693192</v>
      </c>
      <c r="G66" s="26">
        <f t="shared" si="5"/>
        <v>11.71537781</v>
      </c>
      <c r="H66" s="26">
        <f t="shared" si="5"/>
        <v>11.4044075</v>
      </c>
      <c r="I66" s="26">
        <f t="shared" si="5"/>
        <v>11.4044075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5" t="s">
        <v>376</v>
      </c>
      <c r="B67" s="26">
        <f t="shared" ref="B67:I67" si="6">MIN(VALUE(B16),VALUE(B30),VALUE(B44))*2^(-30)</f>
        <v>16.43606949</v>
      </c>
      <c r="C67" s="26">
        <f t="shared" si="6"/>
        <v>18.98213196</v>
      </c>
      <c r="D67" s="26">
        <f t="shared" si="6"/>
        <v>18.5117569</v>
      </c>
      <c r="E67" s="26">
        <f t="shared" si="6"/>
        <v>18.98213196</v>
      </c>
      <c r="F67" s="26">
        <f t="shared" si="6"/>
        <v>16.94141006</v>
      </c>
      <c r="G67" s="26">
        <f t="shared" si="6"/>
        <v>17.56891251</v>
      </c>
      <c r="H67" s="26">
        <f t="shared" si="6"/>
        <v>17.39134598</v>
      </c>
      <c r="I67" s="26">
        <f t="shared" si="6"/>
        <v>17.56891251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5" t="s">
        <v>14</v>
      </c>
      <c r="B68" s="26">
        <f t="shared" ref="B68:I68" si="7">SUM(VALUE(B14),VALUE(B28),VALUE(B42))*2^(-20)</f>
        <v>0.1953125</v>
      </c>
      <c r="C68" s="26">
        <f t="shared" si="7"/>
        <v>0.0234375</v>
      </c>
      <c r="D68" s="26">
        <f t="shared" si="7"/>
        <v>0.04296875</v>
      </c>
      <c r="E68" s="26">
        <f t="shared" si="7"/>
        <v>0.0234375</v>
      </c>
      <c r="F68" s="26">
        <f t="shared" si="7"/>
        <v>189.984375</v>
      </c>
      <c r="G68" s="26">
        <f t="shared" si="7"/>
        <v>191.1992188</v>
      </c>
      <c r="H68" s="26">
        <f t="shared" si="7"/>
        <v>207.4765625</v>
      </c>
      <c r="I68" s="26">
        <f t="shared" si="7"/>
        <v>192.46875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5" t="s">
        <v>15</v>
      </c>
      <c r="B69" s="26">
        <f t="shared" ref="B69:I69" si="8">SUM(VALUE(B15),VALUE(B29),VALUE(B43))*2^(-20)</f>
        <v>893.34375</v>
      </c>
      <c r="C69" s="26">
        <f t="shared" si="8"/>
        <v>852.4101563</v>
      </c>
      <c r="D69" s="26">
        <f t="shared" si="8"/>
        <v>678.3203125</v>
      </c>
      <c r="E69" s="26">
        <f t="shared" si="8"/>
        <v>730.1796875</v>
      </c>
      <c r="F69" s="26">
        <f t="shared" si="8"/>
        <v>7304.476563</v>
      </c>
      <c r="G69" s="26">
        <f t="shared" si="8"/>
        <v>7134.796875</v>
      </c>
      <c r="H69" s="26">
        <f t="shared" si="8"/>
        <v>7096.746094</v>
      </c>
      <c r="I69" s="26">
        <f t="shared" si="8"/>
        <v>7363.152344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5" t="s">
        <v>16</v>
      </c>
      <c r="B70" s="26">
        <f t="shared" ref="B70:I70" si="9">AVERAGE(VALUE(B9),VALUE(B23),VALUE(B37))*2^(-20)</f>
        <v>1.22895813</v>
      </c>
      <c r="C70" s="26">
        <f t="shared" si="9"/>
        <v>1.273355802</v>
      </c>
      <c r="D70" s="26">
        <f t="shared" si="9"/>
        <v>1.340468725</v>
      </c>
      <c r="E70" s="26">
        <f t="shared" si="9"/>
        <v>1.254449526</v>
      </c>
      <c r="F70" s="26">
        <f t="shared" si="9"/>
        <v>1.227440834</v>
      </c>
      <c r="G70" s="26">
        <f t="shared" si="9"/>
        <v>1.251031876</v>
      </c>
      <c r="H70" s="26">
        <f t="shared" si="9"/>
        <v>1.334346771</v>
      </c>
      <c r="I70" s="26">
        <f t="shared" si="9"/>
        <v>1.249323845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5" t="s">
        <v>377</v>
      </c>
      <c r="B71" s="28">
        <f t="shared" ref="B71:I71" si="10">MIN(VALUE(B19),VALUE(B33),VALUE(B47))*2^(-20)</f>
        <v>0.88671875</v>
      </c>
      <c r="C71" s="28">
        <f t="shared" si="10"/>
        <v>1</v>
      </c>
      <c r="D71" s="28">
        <f t="shared" si="10"/>
        <v>0.89453125</v>
      </c>
      <c r="E71" s="28">
        <f t="shared" si="10"/>
        <v>0.89453125</v>
      </c>
      <c r="F71" s="28">
        <f t="shared" si="10"/>
        <v>0.8828125</v>
      </c>
      <c r="G71" s="28">
        <f t="shared" si="10"/>
        <v>0.88671875</v>
      </c>
      <c r="H71" s="28">
        <f t="shared" si="10"/>
        <v>0.890625</v>
      </c>
      <c r="I71" s="28">
        <f t="shared" si="10"/>
        <v>0.88671875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5" t="s">
        <v>378</v>
      </c>
      <c r="B72" s="28">
        <f t="shared" ref="B72:I72" si="11">MAX(VALUE(B17),VALUE(B31),VALUE(B45))*2^(-20)</f>
        <v>1.65625</v>
      </c>
      <c r="C72" s="28">
        <f t="shared" si="11"/>
        <v>1.73828125</v>
      </c>
      <c r="D72" s="28">
        <f t="shared" si="11"/>
        <v>1.73046875</v>
      </c>
      <c r="E72" s="28">
        <f t="shared" si="11"/>
        <v>1.73046875</v>
      </c>
      <c r="F72" s="28">
        <f t="shared" si="11"/>
        <v>1.65625</v>
      </c>
      <c r="G72" s="28">
        <f t="shared" si="11"/>
        <v>1.6640625</v>
      </c>
      <c r="H72" s="28">
        <f t="shared" si="11"/>
        <v>1.7265625</v>
      </c>
      <c r="I72" s="28">
        <f t="shared" si="11"/>
        <v>1.6640625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9" t="s">
        <v>0</v>
      </c>
      <c r="B73" s="26">
        <f t="shared" ref="B73:I73" si="12">VALUE(B7)*10^(-9)</f>
        <v>48.73977205</v>
      </c>
      <c r="C73" s="26">
        <f t="shared" si="12"/>
        <v>47.43588684</v>
      </c>
      <c r="D73" s="26">
        <f t="shared" si="12"/>
        <v>49.58501797</v>
      </c>
      <c r="E73" s="26">
        <f t="shared" si="12"/>
        <v>48.73977205</v>
      </c>
      <c r="F73" s="26">
        <f t="shared" si="12"/>
        <v>161.3745162</v>
      </c>
      <c r="G73" s="26">
        <f t="shared" si="12"/>
        <v>163.0541881</v>
      </c>
      <c r="H73" s="26">
        <f t="shared" si="12"/>
        <v>175.3186876</v>
      </c>
      <c r="I73" s="26">
        <f t="shared" si="12"/>
        <v>163.0541881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5" t="s">
        <v>17</v>
      </c>
      <c r="B74" s="26">
        <f t="shared" ref="B74:I74" si="13">SUM(VALUE(B20),VALUE(B34),VALUE(B48))*2^(-30)</f>
        <v>1.063337803</v>
      </c>
      <c r="C74" s="26">
        <f t="shared" si="13"/>
        <v>1.079649885</v>
      </c>
      <c r="D74" s="26">
        <f t="shared" si="13"/>
        <v>1.073043767</v>
      </c>
      <c r="E74" s="26">
        <f t="shared" si="13"/>
        <v>1.077929999</v>
      </c>
      <c r="F74" s="26">
        <f t="shared" si="13"/>
        <v>3.826416882</v>
      </c>
      <c r="G74" s="26">
        <f t="shared" si="13"/>
        <v>3.929594296</v>
      </c>
      <c r="H74" s="26">
        <f t="shared" si="13"/>
        <v>3.930242203</v>
      </c>
      <c r="I74" s="26">
        <f t="shared" si="13"/>
        <v>3.930242203</v>
      </c>
    </row>
    <row r="75" ht="15.75" customHeight="1">
      <c r="A75" s="25" t="s">
        <v>18</v>
      </c>
      <c r="B75" s="26">
        <f t="shared" ref="B75:I75" si="14">SUM(VALUE(B21),VALUE(B35),VALUE(B49))*2^(-30)</f>
        <v>1.062318167</v>
      </c>
      <c r="C75" s="26">
        <f t="shared" si="14"/>
        <v>1.079341667</v>
      </c>
      <c r="D75" s="26">
        <f t="shared" si="14"/>
        <v>1.067588731</v>
      </c>
      <c r="E75" s="26">
        <f t="shared" si="14"/>
        <v>1.061181446</v>
      </c>
      <c r="F75" s="26">
        <f t="shared" si="14"/>
        <v>3.684570055</v>
      </c>
      <c r="G75" s="26">
        <f t="shared" si="14"/>
        <v>3.783022302</v>
      </c>
      <c r="H75" s="26">
        <f t="shared" si="14"/>
        <v>3.787058331</v>
      </c>
      <c r="I75" s="26">
        <f t="shared" si="14"/>
        <v>3.790255497</v>
      </c>
    </row>
    <row r="76" ht="15.75" customHeight="1">
      <c r="A76" s="25" t="s">
        <v>19</v>
      </c>
      <c r="B76" s="30">
        <f t="shared" ref="B76:I76" si="15">SUM(VALUE(B12),VALUE(B26),VALUE(B40))</f>
        <v>1170</v>
      </c>
      <c r="C76" s="30">
        <f t="shared" si="15"/>
        <v>1120</v>
      </c>
      <c r="D76" s="30">
        <f t="shared" si="15"/>
        <v>1178</v>
      </c>
      <c r="E76" s="30">
        <f t="shared" si="15"/>
        <v>1169</v>
      </c>
      <c r="F76" s="30">
        <f t="shared" si="15"/>
        <v>3875</v>
      </c>
      <c r="G76" s="30">
        <f t="shared" si="15"/>
        <v>3895</v>
      </c>
      <c r="H76" s="30">
        <f t="shared" si="15"/>
        <v>4186</v>
      </c>
      <c r="I76" s="30">
        <f t="shared" si="15"/>
        <v>3895</v>
      </c>
    </row>
    <row r="77" ht="15.75" customHeight="1">
      <c r="A77" s="25" t="s">
        <v>20</v>
      </c>
      <c r="B77" s="30">
        <f t="shared" ref="B77:I77" si="16">SUM(VALUE(B11),VALUE(B25),VALUE(B39))</f>
        <v>56</v>
      </c>
      <c r="C77" s="30">
        <f t="shared" si="16"/>
        <v>62</v>
      </c>
      <c r="D77" s="30">
        <f t="shared" si="16"/>
        <v>55</v>
      </c>
      <c r="E77" s="30">
        <f t="shared" si="16"/>
        <v>57</v>
      </c>
      <c r="F77" s="30">
        <f t="shared" si="16"/>
        <v>219</v>
      </c>
      <c r="G77" s="30">
        <f t="shared" si="16"/>
        <v>225</v>
      </c>
      <c r="H77" s="30">
        <f t="shared" si="16"/>
        <v>227</v>
      </c>
      <c r="I77" s="30">
        <f t="shared" si="16"/>
        <v>226</v>
      </c>
    </row>
    <row r="78" ht="15.75" customHeight="1">
      <c r="A78" s="25" t="s">
        <v>21</v>
      </c>
      <c r="B78" s="30">
        <f t="shared" ref="B78:I78" si="17">SUM(VALUE(B13),VALUE(B27),VALUE(B41))</f>
        <v>511</v>
      </c>
      <c r="C78" s="30">
        <f t="shared" si="17"/>
        <v>504</v>
      </c>
      <c r="D78" s="30">
        <f t="shared" si="17"/>
        <v>495</v>
      </c>
      <c r="E78" s="30">
        <f t="shared" si="17"/>
        <v>508</v>
      </c>
      <c r="F78" s="30">
        <f t="shared" si="17"/>
        <v>1284</v>
      </c>
      <c r="G78" s="30">
        <f t="shared" si="17"/>
        <v>1283</v>
      </c>
      <c r="H78" s="30">
        <f t="shared" si="17"/>
        <v>1276</v>
      </c>
      <c r="I78" s="30">
        <f t="shared" si="17"/>
        <v>1278</v>
      </c>
    </row>
    <row r="79" ht="15.75" customHeight="1">
      <c r="A79" s="25" t="s">
        <v>22</v>
      </c>
      <c r="B79" s="30">
        <f t="shared" ref="B79:I79" si="18">SUM(VALUE(B10),VALUE(B24),VALUE(B38))</f>
        <v>30</v>
      </c>
      <c r="C79" s="30">
        <f t="shared" si="18"/>
        <v>46</v>
      </c>
      <c r="D79" s="30">
        <f t="shared" si="18"/>
        <v>46</v>
      </c>
      <c r="E79" s="30">
        <f t="shared" si="18"/>
        <v>34</v>
      </c>
      <c r="F79" s="30">
        <f t="shared" si="18"/>
        <v>394</v>
      </c>
      <c r="G79" s="30">
        <f t="shared" si="18"/>
        <v>407</v>
      </c>
      <c r="H79" s="30">
        <f t="shared" si="18"/>
        <v>482</v>
      </c>
      <c r="I79" s="30">
        <f t="shared" si="18"/>
        <v>453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0"/>
    <col customWidth="1" min="4" max="4" width="16.29"/>
    <col customWidth="1" min="5" max="5" width="203.14"/>
    <col customWidth="1" min="6" max="6" width="201.86"/>
    <col customWidth="1" min="7" max="26" width="8.71"/>
  </cols>
  <sheetData>
    <row r="1">
      <c r="A1" s="20" t="s">
        <v>379</v>
      </c>
      <c r="B1" s="20" t="s">
        <v>380</v>
      </c>
      <c r="C1" s="20" t="s">
        <v>381</v>
      </c>
      <c r="D1" s="20" t="s">
        <v>382</v>
      </c>
      <c r="E1" s="20" t="s">
        <v>383</v>
      </c>
      <c r="F1" s="20" t="s">
        <v>384</v>
      </c>
    </row>
    <row r="2">
      <c r="A2" s="24" t="s">
        <v>333</v>
      </c>
      <c r="B2" s="24" t="s">
        <v>385</v>
      </c>
      <c r="C2" s="24" t="s">
        <v>386</v>
      </c>
      <c r="D2" s="24" t="s">
        <v>652</v>
      </c>
      <c r="E2" s="24" t="s">
        <v>386</v>
      </c>
      <c r="F2" s="24" t="s">
        <v>653</v>
      </c>
    </row>
    <row r="3">
      <c r="A3" s="24" t="s">
        <v>334</v>
      </c>
      <c r="B3" s="24" t="s">
        <v>385</v>
      </c>
      <c r="C3" s="24" t="s">
        <v>386</v>
      </c>
      <c r="D3" s="24" t="s">
        <v>389</v>
      </c>
      <c r="E3" s="24" t="s">
        <v>386</v>
      </c>
      <c r="F3" s="24" t="s">
        <v>390</v>
      </c>
    </row>
    <row r="4">
      <c r="A4" s="24" t="s">
        <v>173</v>
      </c>
      <c r="B4" s="24" t="s">
        <v>1</v>
      </c>
      <c r="C4" s="24" t="s">
        <v>654</v>
      </c>
      <c r="D4" s="24" t="s">
        <v>655</v>
      </c>
      <c r="E4" s="24" t="s">
        <v>656</v>
      </c>
      <c r="F4" s="24" t="s">
        <v>657</v>
      </c>
    </row>
    <row r="5">
      <c r="A5" s="24" t="s">
        <v>174</v>
      </c>
      <c r="B5" s="24" t="s">
        <v>394</v>
      </c>
      <c r="C5" s="24" t="s">
        <v>658</v>
      </c>
      <c r="D5" s="24" t="s">
        <v>47</v>
      </c>
      <c r="E5" s="24" t="s">
        <v>659</v>
      </c>
      <c r="F5" s="24" t="s">
        <v>386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2021-05-18T16:40:57Z</dcterms:created>
  <dc:creator>Apache POI</dc:creator>
</cp:coreProperties>
</file>