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<sst xmlns="http://schemas.openxmlformats.org/spreadsheetml/2006/main" count="85" uniqueCount="40">
  <si>
    <t>Total RAM memory size:</t>
  </si>
  <si>
    <t>MiB</t>
  </si>
  <si>
    <t>Virtual cores CPU count:</t>
  </si>
  <si>
    <t>cores</t>
  </si>
  <si>
    <t>Container size:</t>
  </si>
  <si>
    <t>MapReduce</t>
  </si>
  <si>
    <t>Relative value to datasets size</t>
  </si>
  <si>
    <t>Configuration</t>
  </si>
  <si>
    <t>Value</t>
  </si>
  <si>
    <t>Unit</t>
  </si>
  <si>
    <t>Location</t>
  </si>
  <si>
    <t>little</t>
  </si>
  <si>
    <t>medium</t>
  </si>
  <si>
    <t>big</t>
  </si>
  <si>
    <t>yarn.nodemanager.resource.memory-mb</t>
  </si>
  <si>
    <t>yarn-site.xml</t>
  </si>
  <si>
    <t>yarn.nodemanager.resource.cpu-vcores</t>
  </si>
  <si>
    <t>yarn.scheduler.min-allocation.mb</t>
  </si>
  <si>
    <t>yarn,scheduler.max-allocation-mb</t>
  </si>
  <si>
    <t>yarn.scheduler.minimum-allocation-vcores</t>
  </si>
  <si>
    <t>yarn.scheduler.maximum-allocation-vcores</t>
  </si>
  <si>
    <r>
      <rPr>
        <rFont val="Arial"/>
        <color rgb="FF000000"/>
      </rPr>
      <t>yarn.app.mapreduce.am</t>
    </r>
    <r>
      <rPr>
        <rFont val="Arial"/>
        <color theme="1"/>
      </rPr>
      <t>.resource.mb</t>
    </r>
  </si>
  <si>
    <r>
      <rPr>
        <rFont val="Arial"/>
        <color rgb="FF000000"/>
      </rPr>
      <t>yarn.app.mapreduce.am</t>
    </r>
    <r>
      <rPr>
        <rFont val="Arial"/>
        <color theme="1"/>
      </rPr>
      <t>.command-opts</t>
    </r>
  </si>
  <si>
    <t>mapreduce.map.memory.mb</t>
  </si>
  <si>
    <t>mapred-site.xml</t>
  </si>
  <si>
    <t>mapreduce.reduce.memory.mb</t>
  </si>
  <si>
    <t>mapreduce.map.java-opts</t>
  </si>
  <si>
    <t>mapreduce.reduce.java-opts</t>
  </si>
  <si>
    <t>Spark</t>
  </si>
  <si>
    <t>spark.driver.memory</t>
  </si>
  <si>
    <t>experiments_runner.sh</t>
  </si>
  <si>
    <t>spark.driver.memoryOverhead</t>
  </si>
  <si>
    <t>spark.executor.memory</t>
  </si>
  <si>
    <t>spark.executor.memoryOverhead</t>
  </si>
  <si>
    <t>spark.driver.cores</t>
  </si>
  <si>
    <t>spark.executor.cores</t>
  </si>
  <si>
    <t>spark.executor.instances</t>
  </si>
  <si>
    <t>Hadoop</t>
  </si>
  <si>
    <t>export HADOOP_HEAPSIZE</t>
  </si>
  <si>
    <t>hadoop-env.sh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</si>
</sst>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color theme="1"/>
      <name val="Arial"/>
    </font>
    <font>
      <sz val="10.0"/>
      <color rgb="FF434343"/>
      <name val="Arial"/>
    </font>
    <font>
      <sz val="10.0"/>
      <color rgb="FF434343"/>
    </font>
    <font>
      <color rgb="FFFFFFFF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3" fontId="4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3" fontId="5" numFmtId="0" xfId="0" applyAlignment="1" applyFont="1">
      <alignment readingOrder="0"/>
    </xf>
    <xf borderId="0" fillId="3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3" fontId="5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6" fontId="1" numFmtId="0" xfId="0" applyAlignment="1" applyFill="1" applyFont="1">
      <alignment readingOrder="0"/>
    </xf>
    <xf borderId="0" fillId="6" fontId="5" numFmtId="0" xfId="0" applyAlignment="1" applyFont="1">
      <alignment horizontal="center" readingOrder="0"/>
    </xf>
    <xf borderId="0" fillId="0" fontId="2" numFmtId="0" xfId="0" applyFont="1"/>
    <xf borderId="0" fillId="3" fontId="6" numFmtId="4" xfId="0" applyFont="1" applyNumberFormat="1"/>
    <xf borderId="0" fillId="0" fontId="2" numFmtId="4" xfId="0" applyFont="1" applyNumberFormat="1"/>
    <xf borderId="0" fillId="0" fontId="6" numFmtId="4" xfId="0" applyFont="1" applyNumberFormat="1"/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  <tableStyles count="2">
    <tableStyle count="3" pivot="0" name="Full 1-style">
      <tableStyleElement dxfId="1" type="headerRow"/>
      <tableStyleElement dxfId="2" type="firstRowStripe"/>
      <tableStyleElement dxfId="3" type="secondRowStripe"/>
    </tableStyle>
    <tableStyle count="3" pivot="0" name="Full 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1:D22" displayName="Table_1" id="1">
  <tableColumns count="4">
    <tableColumn name="Column1" id="1"/>
    <tableColumn name="Column2" id="2"/>
    <tableColumn name="Column3" id="3"/>
    <tableColumn name="Column4" id="4"/>
  </tableColumns>
  <tableStyleInfo name="Full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1:D32" displayName="Table_2" id="2">
  <tableColumns count="4">
    <tableColumn name="Column1" id="1"/>
    <tableColumn name="Column2" id="2"/>
    <tableColumn name="Column3" id="3"/>
    <tableColumn name="Column4" id="4"/>
  </tableColumns>
  <tableStyleInfo name="Full 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3" width="5.86"/>
    <col customWidth="1" min="4" max="4" width="20.57"/>
  </cols>
  <sheetData>
    <row r="1">
      <c r="A1" s="1" t="s">
        <v>0</v>
      </c>
      <c r="B1" s="2">
        <v>24304.0</v>
      </c>
      <c r="C1" s="2" t="s">
        <v>1</v>
      </c>
      <c r="E1" s="3"/>
    </row>
    <row r="2">
      <c r="A2" s="1" t="s">
        <v>2</v>
      </c>
      <c r="B2" s="2">
        <v>8.0</v>
      </c>
      <c r="C2" s="2" t="s">
        <v>3</v>
      </c>
      <c r="E2" s="3"/>
    </row>
    <row r="3">
      <c r="A3" s="2"/>
      <c r="E3" s="3"/>
    </row>
    <row r="4">
      <c r="A4" s="4" t="s">
        <v>4</v>
      </c>
      <c r="B4" s="5">
        <f>B1/B2</f>
        <v>3038</v>
      </c>
      <c r="C4" s="4" t="s">
        <v>1</v>
      </c>
      <c r="D4" s="4"/>
      <c r="E4" s="6"/>
      <c r="F4" s="7"/>
      <c r="G4" s="7"/>
      <c r="H4" s="7"/>
    </row>
    <row r="5">
      <c r="A5" s="8"/>
      <c r="B5" s="9"/>
      <c r="C5" s="9"/>
      <c r="D5" s="8"/>
      <c r="E5" s="10"/>
      <c r="F5" s="11"/>
      <c r="G5" s="11"/>
      <c r="H5" s="11"/>
    </row>
    <row r="6">
      <c r="A6" s="12" t="s">
        <v>5</v>
      </c>
      <c r="B6" s="13"/>
      <c r="C6" s="13"/>
      <c r="D6" s="12"/>
      <c r="E6" s="14"/>
      <c r="F6" s="15" t="s">
        <v>6</v>
      </c>
    </row>
    <row r="7">
      <c r="A7" s="16" t="s">
        <v>7</v>
      </c>
      <c r="B7" s="16" t="s">
        <v>8</v>
      </c>
      <c r="C7" s="16" t="s">
        <v>9</v>
      </c>
      <c r="D7" s="16" t="s">
        <v>10</v>
      </c>
      <c r="E7" s="14"/>
      <c r="F7" s="17" t="s">
        <v>11</v>
      </c>
      <c r="G7" s="17" t="s">
        <v>12</v>
      </c>
      <c r="H7" s="17" t="s">
        <v>13</v>
      </c>
    </row>
    <row r="8">
      <c r="A8" s="2" t="s">
        <v>14</v>
      </c>
      <c r="B8" s="18">
        <f>B1</f>
        <v>24304</v>
      </c>
      <c r="C8" s="2" t="s">
        <v>1</v>
      </c>
      <c r="D8" s="2" t="s">
        <v>15</v>
      </c>
      <c r="E8" s="19"/>
      <c r="F8" s="20">
        <f>(B8/181)*100</f>
        <v>13427.62431</v>
      </c>
      <c r="G8" s="20">
        <f>(B8/719.6)*100</f>
        <v>3377.431907</v>
      </c>
      <c r="H8" s="20">
        <f>(B8/20070.4)*100</f>
        <v>121.09375</v>
      </c>
      <c r="J8" s="21"/>
      <c r="K8" s="21"/>
      <c r="L8" s="21"/>
    </row>
    <row r="9">
      <c r="A9" s="2" t="s">
        <v>16</v>
      </c>
      <c r="B9" s="2">
        <v>8.0</v>
      </c>
      <c r="C9" s="2" t="s">
        <v>3</v>
      </c>
      <c r="D9" s="2" t="s">
        <v>15</v>
      </c>
      <c r="E9" s="19"/>
      <c r="F9" s="20"/>
      <c r="G9" s="20"/>
      <c r="H9" s="20"/>
      <c r="J9" s="20"/>
      <c r="K9" s="20"/>
      <c r="L9" s="20"/>
    </row>
    <row r="10">
      <c r="A10" s="2" t="s">
        <v>17</v>
      </c>
      <c r="B10" s="18">
        <f>B1/B2</f>
        <v>3038</v>
      </c>
      <c r="C10" s="2" t="s">
        <v>1</v>
      </c>
      <c r="D10" s="2" t="s">
        <v>15</v>
      </c>
      <c r="E10" s="19"/>
      <c r="F10" s="20">
        <f t="shared" ref="F10:F11" si="1">(B10/181)*100</f>
        <v>1678.453039</v>
      </c>
      <c r="G10" s="20">
        <f t="shared" ref="G10:G11" si="2">(B10/719.6)*100</f>
        <v>422.1789883</v>
      </c>
      <c r="H10" s="20">
        <f t="shared" ref="H10:H11" si="3">(B10/20070.4)*100</f>
        <v>15.13671875</v>
      </c>
      <c r="J10" s="21"/>
      <c r="K10" s="21"/>
      <c r="L10" s="21"/>
    </row>
    <row r="11">
      <c r="A11" s="2" t="s">
        <v>18</v>
      </c>
      <c r="B11" s="18">
        <f>B1</f>
        <v>24304</v>
      </c>
      <c r="C11" s="2" t="s">
        <v>1</v>
      </c>
      <c r="D11" s="2" t="s">
        <v>15</v>
      </c>
      <c r="E11" s="19"/>
      <c r="F11" s="20">
        <f t="shared" si="1"/>
        <v>13427.62431</v>
      </c>
      <c r="G11" s="20">
        <f t="shared" si="2"/>
        <v>3377.431907</v>
      </c>
      <c r="H11" s="20">
        <f t="shared" si="3"/>
        <v>121.09375</v>
      </c>
      <c r="J11" s="21"/>
      <c r="K11" s="21"/>
      <c r="L11" s="21"/>
    </row>
    <row r="12">
      <c r="A12" s="2" t="s">
        <v>19</v>
      </c>
      <c r="B12" s="2">
        <v>1.0</v>
      </c>
      <c r="C12" s="2" t="s">
        <v>3</v>
      </c>
      <c r="D12" s="2" t="s">
        <v>15</v>
      </c>
      <c r="E12" s="19"/>
      <c r="F12" s="20"/>
      <c r="G12" s="20"/>
      <c r="H12" s="20"/>
      <c r="J12" s="20"/>
      <c r="K12" s="20"/>
      <c r="L12" s="20"/>
    </row>
    <row r="13">
      <c r="A13" s="2" t="s">
        <v>20</v>
      </c>
      <c r="B13" s="18">
        <f>B2</f>
        <v>8</v>
      </c>
      <c r="C13" s="2" t="s">
        <v>3</v>
      </c>
      <c r="D13" s="2" t="s">
        <v>15</v>
      </c>
      <c r="E13" s="19"/>
      <c r="F13" s="20"/>
      <c r="G13" s="20"/>
      <c r="H13" s="20"/>
      <c r="J13" s="20"/>
      <c r="K13" s="20"/>
      <c r="L13" s="20"/>
    </row>
    <row r="14">
      <c r="A14" s="22" t="s">
        <v>21</v>
      </c>
      <c r="B14" s="18">
        <f>2*B10</f>
        <v>6076</v>
      </c>
      <c r="C14" s="2" t="s">
        <v>1</v>
      </c>
      <c r="D14" s="2" t="s">
        <v>15</v>
      </c>
      <c r="E14" s="19"/>
      <c r="F14" s="20">
        <f t="shared" ref="F14:F19" si="4">(B14/181)*100</f>
        <v>3356.906077</v>
      </c>
      <c r="G14" s="20">
        <f t="shared" ref="G14:G19" si="5">(B14/719.6)*100</f>
        <v>844.3579767</v>
      </c>
      <c r="H14" s="20">
        <f t="shared" ref="H14:H19" si="6">(B14/20070.4)*100</f>
        <v>30.2734375</v>
      </c>
      <c r="J14" s="21"/>
      <c r="K14" s="21"/>
      <c r="L14" s="21"/>
    </row>
    <row r="15">
      <c r="A15" s="22" t="s">
        <v>22</v>
      </c>
      <c r="B15" s="18">
        <f>CEILING(0.8*2*B10,1)</f>
        <v>4861</v>
      </c>
      <c r="C15" s="2" t="s">
        <v>1</v>
      </c>
      <c r="D15" s="2" t="s">
        <v>15</v>
      </c>
      <c r="E15" s="19"/>
      <c r="F15" s="20">
        <f t="shared" si="4"/>
        <v>2685.635359</v>
      </c>
      <c r="G15" s="20">
        <f t="shared" si="5"/>
        <v>675.5141745</v>
      </c>
      <c r="H15" s="20">
        <f t="shared" si="6"/>
        <v>24.21974649</v>
      </c>
      <c r="J15" s="21"/>
      <c r="K15" s="21"/>
      <c r="L15" s="21"/>
    </row>
    <row r="16">
      <c r="A16" s="2" t="s">
        <v>23</v>
      </c>
      <c r="B16" s="18">
        <f>B10</f>
        <v>3038</v>
      </c>
      <c r="C16" s="2" t="s">
        <v>1</v>
      </c>
      <c r="D16" s="2" t="s">
        <v>24</v>
      </c>
      <c r="E16" s="19"/>
      <c r="F16" s="20">
        <f t="shared" si="4"/>
        <v>1678.453039</v>
      </c>
      <c r="G16" s="20">
        <f t="shared" si="5"/>
        <v>422.1789883</v>
      </c>
      <c r="H16" s="20">
        <f t="shared" si="6"/>
        <v>15.13671875</v>
      </c>
      <c r="J16" s="21"/>
      <c r="K16" s="21"/>
      <c r="L16" s="21"/>
    </row>
    <row r="17">
      <c r="A17" s="2" t="s">
        <v>25</v>
      </c>
      <c r="B17" s="18">
        <f>B10*2</f>
        <v>6076</v>
      </c>
      <c r="C17" s="2" t="s">
        <v>1</v>
      </c>
      <c r="D17" s="2" t="s">
        <v>24</v>
      </c>
      <c r="E17" s="19"/>
      <c r="F17" s="20">
        <f t="shared" si="4"/>
        <v>3356.906077</v>
      </c>
      <c r="G17" s="20">
        <f t="shared" si="5"/>
        <v>844.3579767</v>
      </c>
      <c r="H17" s="20">
        <f t="shared" si="6"/>
        <v>30.2734375</v>
      </c>
      <c r="J17" s="21"/>
      <c r="K17" s="21"/>
      <c r="L17" s="21"/>
    </row>
    <row r="18">
      <c r="A18" s="2" t="s">
        <v>26</v>
      </c>
      <c r="B18" s="18">
        <f t="shared" ref="B18:B19" si="7">CEILING(0.8*B16,1)</f>
        <v>2431</v>
      </c>
      <c r="C18" s="2" t="s">
        <v>1</v>
      </c>
      <c r="D18" s="2" t="s">
        <v>24</v>
      </c>
      <c r="E18" s="19"/>
      <c r="F18" s="20">
        <f t="shared" si="4"/>
        <v>1343.093923</v>
      </c>
      <c r="G18" s="20">
        <f t="shared" si="5"/>
        <v>337.8265703</v>
      </c>
      <c r="H18" s="20">
        <f t="shared" si="6"/>
        <v>12.11236448</v>
      </c>
      <c r="J18" s="21"/>
      <c r="K18" s="21"/>
      <c r="L18" s="21"/>
    </row>
    <row r="19">
      <c r="A19" s="2" t="s">
        <v>27</v>
      </c>
      <c r="B19" s="18">
        <f t="shared" si="7"/>
        <v>4861</v>
      </c>
      <c r="C19" s="2" t="s">
        <v>1</v>
      </c>
      <c r="D19" s="2" t="s">
        <v>24</v>
      </c>
      <c r="E19" s="19"/>
      <c r="F19" s="20">
        <f t="shared" si="4"/>
        <v>2685.635359</v>
      </c>
      <c r="G19" s="20">
        <f t="shared" si="5"/>
        <v>675.5141745</v>
      </c>
      <c r="H19" s="20">
        <f t="shared" si="6"/>
        <v>24.21974649</v>
      </c>
      <c r="J19" s="21"/>
      <c r="K19" s="21"/>
      <c r="L19" s="21"/>
    </row>
    <row r="20">
      <c r="E20" s="19"/>
      <c r="F20" s="20"/>
      <c r="G20" s="20"/>
      <c r="H20" s="20"/>
      <c r="J20" s="20"/>
      <c r="K20" s="20"/>
      <c r="L20" s="20"/>
    </row>
    <row r="21">
      <c r="A21" s="12" t="s">
        <v>28</v>
      </c>
      <c r="B21" s="13"/>
      <c r="C21" s="13"/>
      <c r="D21" s="12"/>
      <c r="E21" s="19"/>
      <c r="F21" s="20"/>
      <c r="G21" s="20"/>
      <c r="H21" s="20"/>
      <c r="J21" s="20"/>
      <c r="K21" s="20"/>
      <c r="L21" s="20"/>
    </row>
    <row r="22">
      <c r="A22" s="16" t="s">
        <v>7</v>
      </c>
      <c r="B22" s="16" t="s">
        <v>8</v>
      </c>
      <c r="C22" s="16" t="s">
        <v>9</v>
      </c>
      <c r="D22" s="16" t="s">
        <v>10</v>
      </c>
      <c r="E22" s="19"/>
      <c r="F22" s="20"/>
      <c r="G22" s="20"/>
      <c r="H22" s="20"/>
      <c r="J22" s="20"/>
      <c r="K22" s="20"/>
      <c r="L22" s="20"/>
    </row>
    <row r="23">
      <c r="A23" s="2" t="s">
        <v>29</v>
      </c>
      <c r="B23" s="18">
        <f>FLOOR(0.93*B1/2,1)</f>
        <v>11301</v>
      </c>
      <c r="C23" s="2" t="s">
        <v>1</v>
      </c>
      <c r="D23" s="23" t="s">
        <v>30</v>
      </c>
      <c r="E23" s="19"/>
      <c r="F23" s="20">
        <f t="shared" ref="F23:F26" si="8">(B23/181)*100</f>
        <v>6243.646409</v>
      </c>
      <c r="G23" s="20">
        <f t="shared" ref="G23:G26" si="9">(B23/719.6)*100</f>
        <v>1570.455809</v>
      </c>
      <c r="H23" s="20">
        <f t="shared" ref="H23:H26" si="10">(B23/20070.4)*100</f>
        <v>56.30680006</v>
      </c>
      <c r="J23" s="21"/>
      <c r="K23" s="21"/>
      <c r="L23" s="21"/>
    </row>
    <row r="24">
      <c r="A24" s="2" t="s">
        <v>31</v>
      </c>
      <c r="B24" s="18">
        <f>CEILING(0.07*B1/2,1)</f>
        <v>851</v>
      </c>
      <c r="C24" s="2" t="s">
        <v>1</v>
      </c>
      <c r="D24" s="23" t="s">
        <v>30</v>
      </c>
      <c r="E24" s="19"/>
      <c r="F24" s="20">
        <f t="shared" si="8"/>
        <v>470.1657459</v>
      </c>
      <c r="G24" s="20">
        <f t="shared" si="9"/>
        <v>118.2601445</v>
      </c>
      <c r="H24" s="20">
        <f t="shared" si="10"/>
        <v>4.240074936</v>
      </c>
      <c r="J24" s="21"/>
      <c r="K24" s="21"/>
      <c r="L24" s="21"/>
    </row>
    <row r="25">
      <c r="A25" s="2" t="s">
        <v>32</v>
      </c>
      <c r="B25" s="18">
        <f t="shared" ref="B25:B26" si="11">B23</f>
        <v>11301</v>
      </c>
      <c r="C25" s="2" t="s">
        <v>1</v>
      </c>
      <c r="D25" s="23" t="s">
        <v>30</v>
      </c>
      <c r="E25" s="19"/>
      <c r="F25" s="20">
        <f t="shared" si="8"/>
        <v>6243.646409</v>
      </c>
      <c r="G25" s="20">
        <f t="shared" si="9"/>
        <v>1570.455809</v>
      </c>
      <c r="H25" s="20">
        <f t="shared" si="10"/>
        <v>56.30680006</v>
      </c>
      <c r="J25" s="21"/>
      <c r="K25" s="21"/>
      <c r="L25" s="21"/>
    </row>
    <row r="26">
      <c r="A26" s="2" t="s">
        <v>33</v>
      </c>
      <c r="B26" s="18">
        <f t="shared" si="11"/>
        <v>851</v>
      </c>
      <c r="C26" s="2" t="s">
        <v>1</v>
      </c>
      <c r="D26" s="23" t="s">
        <v>30</v>
      </c>
      <c r="E26" s="19"/>
      <c r="F26" s="20">
        <f t="shared" si="8"/>
        <v>470.1657459</v>
      </c>
      <c r="G26" s="20">
        <f t="shared" si="9"/>
        <v>118.2601445</v>
      </c>
      <c r="H26" s="20">
        <f t="shared" si="10"/>
        <v>4.240074936</v>
      </c>
      <c r="J26" s="21"/>
      <c r="K26" s="21"/>
      <c r="L26" s="21"/>
    </row>
    <row r="27">
      <c r="A27" s="2" t="s">
        <v>34</v>
      </c>
      <c r="B27" s="18">
        <f>B2</f>
        <v>8</v>
      </c>
      <c r="C27" s="2" t="s">
        <v>3</v>
      </c>
      <c r="D27" s="23" t="s">
        <v>30</v>
      </c>
      <c r="E27" s="19"/>
      <c r="F27" s="20"/>
      <c r="G27" s="20"/>
      <c r="H27" s="20"/>
      <c r="J27" s="20"/>
      <c r="K27" s="20"/>
      <c r="L27" s="20"/>
    </row>
    <row r="28">
      <c r="A28" s="2" t="s">
        <v>35</v>
      </c>
      <c r="B28" s="18">
        <f>B2</f>
        <v>8</v>
      </c>
      <c r="C28" s="2" t="s">
        <v>3</v>
      </c>
      <c r="D28" s="23" t="s">
        <v>30</v>
      </c>
      <c r="E28" s="19"/>
      <c r="F28" s="20"/>
      <c r="G28" s="20"/>
      <c r="H28" s="20"/>
      <c r="J28" s="20"/>
      <c r="K28" s="20"/>
      <c r="L28" s="20"/>
    </row>
    <row r="29">
      <c r="A29" s="2" t="s">
        <v>36</v>
      </c>
      <c r="B29" s="2">
        <v>5.0</v>
      </c>
      <c r="C29" s="2" t="s">
        <v>3</v>
      </c>
      <c r="D29" s="23" t="s">
        <v>30</v>
      </c>
      <c r="E29" s="19"/>
      <c r="F29" s="20"/>
      <c r="G29" s="20"/>
      <c r="H29" s="20"/>
      <c r="J29" s="20"/>
      <c r="K29" s="20"/>
      <c r="L29" s="20"/>
    </row>
    <row r="30">
      <c r="E30" s="19"/>
      <c r="F30" s="20"/>
      <c r="G30" s="20"/>
      <c r="H30" s="20"/>
      <c r="J30" s="20"/>
      <c r="K30" s="20"/>
      <c r="L30" s="20"/>
    </row>
    <row r="31">
      <c r="A31" s="12" t="s">
        <v>37</v>
      </c>
      <c r="B31" s="13"/>
      <c r="C31" s="13"/>
      <c r="D31" s="12"/>
      <c r="E31" s="19"/>
      <c r="F31" s="20"/>
      <c r="G31" s="20"/>
      <c r="H31" s="20"/>
      <c r="J31" s="20"/>
      <c r="K31" s="20"/>
      <c r="L31" s="20"/>
    </row>
    <row r="32">
      <c r="A32" s="16" t="s">
        <v>7</v>
      </c>
      <c r="B32" s="16" t="s">
        <v>8</v>
      </c>
      <c r="C32" s="16" t="s">
        <v>9</v>
      </c>
      <c r="D32" s="16" t="s">
        <v>10</v>
      </c>
      <c r="E32" s="19"/>
      <c r="F32" s="20"/>
      <c r="G32" s="20"/>
      <c r="H32" s="20"/>
      <c r="J32" s="20"/>
      <c r="K32" s="20"/>
      <c r="L32" s="20"/>
    </row>
    <row r="33">
      <c r="A33" s="2" t="s">
        <v>38</v>
      </c>
      <c r="B33" s="18">
        <f>B1</f>
        <v>24304</v>
      </c>
      <c r="C33" s="2" t="s">
        <v>1</v>
      </c>
      <c r="D33" s="24" t="s">
        <v>39</v>
      </c>
      <c r="E33" s="19"/>
      <c r="F33" s="20">
        <f>(B33/181)*100</f>
        <v>13427.62431</v>
      </c>
      <c r="G33" s="20">
        <f>(B33/719.6)*100</f>
        <v>3377.431907</v>
      </c>
      <c r="H33" s="20">
        <f>(B33/20070.4)*100</f>
        <v>121.09375</v>
      </c>
      <c r="J33" s="21"/>
      <c r="K33" s="21"/>
      <c r="L33" s="21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  <row r="1001">
      <c r="E1001" s="3"/>
    </row>
    <row r="1002">
      <c r="E1002" s="3"/>
    </row>
    <row r="1003">
      <c r="E1003" s="3"/>
    </row>
    <row r="1004">
      <c r="E1004" s="3"/>
    </row>
    <row r="1005">
      <c r="E1005" s="3"/>
    </row>
    <row r="1006">
      <c r="E1006" s="3"/>
    </row>
    <row r="1007">
      <c r="E1007" s="3"/>
    </row>
    <row r="1008">
      <c r="E1008" s="3"/>
    </row>
    <row r="1009">
      <c r="E1009" s="3"/>
    </row>
  </sheetData>
  <mergeCells count="1">
    <mergeCell ref="F6:H6"/>
  </mergeCells>
  <drawing r:id="rId1"/>
  <tableParts count="2">
    <tablePart r:id="rId4"/>
    <tablePart r:id="rId5"/>
  </tableParts>
</worksheet>
</file>