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filterPrivacy="true"/>
  <xr:revisionPtr revIDLastSave="0" documentId="13_ncr:1_{445E4795-4957-7A49-A999-C32983B0664C}" xr6:coauthVersionLast="45" xr6:coauthVersionMax="45" xr10:uidLastSave="{00000000-0000-0000-0000-000000000000}"/>
  <bookViews>
    <workbookView xWindow="1260" yWindow="520" windowWidth="14400" windowHeight="17540" tabRatio="595" activeTab="1"/>
  </bookViews>
  <sheets>
    <sheet name="Datos" sheetId="2" r:id="rId1"/>
    <sheet name="Resultados" sheetId="5" r:id="rId2"/>
  </sheets>
  <definedNames>
    <definedName name="Afl">Datos!$H$3:$H$26</definedName>
    <definedName name="CMg1_sol">Resultados!$N$3</definedName>
    <definedName name="CMg2_sol">Resultados!$O$3</definedName>
    <definedName name="Dem_1">Datos!$D$3:$D$26</definedName>
    <definedName name="Dem_2">Datos!$E$3:$E$26</definedName>
    <definedName name="fi_max_sol">Resultados!$R$3</definedName>
    <definedName name="Fl_sol">Resultados!$K$3</definedName>
    <definedName name="omega_sol">Resultados!$Z$3</definedName>
    <definedName name="Pc_sol">Resultados!$C$3</definedName>
    <definedName name="Pe_sol">Resultados!$H$3</definedName>
    <definedName name="Pg_sol">Resultados!$D$3</definedName>
    <definedName name="Ph_sol">Resultados!$F$3</definedName>
    <definedName name="Po_sol">Resultados!$E$3</definedName>
    <definedName name="PrEol">Datos!$J$3:$J$26</definedName>
    <definedName name="PrSol">Datos!$I$3:$I$26</definedName>
    <definedName name="Ps_sol">Resultados!$G$3</definedName>
    <definedName name="psi_sol">Resultados!$AH$3</definedName>
    <definedName name="Pstc_sol">Resultados!$AE$3</definedName>
    <definedName name="Pstd_sol">Resultados!$AD$3</definedName>
    <definedName name="Pste_sol">Resultados!$AF$3</definedName>
    <definedName name="vert_sol">Resultados!$W$3</definedName>
    <definedName name="vol_sol">Resultados!$V$3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<sst xmlns="http://schemas.openxmlformats.org/spreadsheetml/2006/main" count="41" uniqueCount="35">
  <si>
    <t>Wt</t>
  </si>
  <si>
    <r>
      <rPr>
        <b/>
        <sz val="11"/>
        <color theme="1"/>
        <rFont val="Calibri"/>
        <family val="2"/>
        <scheme val="minor"/>
      </rPr>
      <t>Block</t>
    </r>
    <r>
      <rPr>
        <sz val="11"/>
        <color theme="1"/>
        <rFont val="Calibri"/>
        <family val="2"/>
        <scheme val="minor"/>
      </rPr>
      <t>/</t>
    </r>
    <r>
      <rPr>
        <b/>
        <sz val="11"/>
        <color rgb="FF0000FF"/>
        <rFont val="Calibri"/>
        <family val="2"/>
        <scheme val="minor"/>
      </rPr>
      <t>Buses</t>
    </r>
  </si>
  <si>
    <t>Total</t>
  </si>
  <si>
    <t>POTENCIA INYECTADA</t>
  </si>
  <si>
    <t>FLUJO L/T</t>
  </si>
  <si>
    <t>CMg</t>
  </si>
  <si>
    <t>fi_max</t>
  </si>
  <si>
    <r>
      <rPr>
        <b/>
        <sz val="11"/>
        <color theme="1"/>
        <rFont val="Calibri"/>
        <family val="2"/>
        <scheme val="minor"/>
      </rPr>
      <t>Block</t>
    </r>
    <r>
      <rPr>
        <sz val="11"/>
        <color theme="1"/>
        <rFont val="Calibri"/>
        <family val="2"/>
        <scheme val="minor"/>
      </rPr>
      <t>/</t>
    </r>
    <r>
      <rPr>
        <b/>
        <sz val="11"/>
        <color rgb="FF0000FF"/>
        <rFont val="Calibri"/>
        <family val="2"/>
        <scheme val="minor"/>
      </rPr>
      <t>G</t>
    </r>
  </si>
  <si>
    <r>
      <rPr>
        <b/>
        <sz val="11"/>
        <color theme="1"/>
        <rFont val="Calibri"/>
        <family val="2"/>
        <scheme val="minor"/>
      </rPr>
      <t>Block</t>
    </r>
    <r>
      <rPr>
        <sz val="11"/>
        <color theme="1"/>
        <rFont val="Calibri"/>
        <family val="2"/>
        <scheme val="minor"/>
      </rPr>
      <t>/</t>
    </r>
    <r>
      <rPr>
        <b/>
        <sz val="11"/>
        <color rgb="FF0000FF"/>
        <rFont val="Calibri"/>
        <family val="2"/>
        <scheme val="minor"/>
      </rPr>
      <t>F</t>
    </r>
  </si>
  <si>
    <t>Pc</t>
  </si>
  <si>
    <t>Pg</t>
  </si>
  <si>
    <t>Po</t>
  </si>
  <si>
    <t>F</t>
  </si>
  <si>
    <t>[MW]</t>
  </si>
  <si>
    <t>[$/MWh]</t>
  </si>
  <si>
    <t>[m3/h]</t>
  </si>
  <si>
    <t>Afluente</t>
  </si>
  <si>
    <t>Dem</t>
  </si>
  <si>
    <t>Ph</t>
  </si>
  <si>
    <t>Qtur</t>
  </si>
  <si>
    <t>vol</t>
  </si>
  <si>
    <t>vert</t>
  </si>
  <si>
    <t>Qafl</t>
  </si>
  <si>
    <t>omega</t>
  </si>
  <si>
    <t>CVeq</t>
  </si>
  <si>
    <t>Perfil Solar</t>
  </si>
  <si>
    <t>Perfil Eolico</t>
  </si>
  <si>
    <t>Ps</t>
  </si>
  <si>
    <t>Pe</t>
  </si>
  <si>
    <t>Pdes</t>
  </si>
  <si>
    <t>Pcar</t>
  </si>
  <si>
    <t>Estado</t>
  </si>
  <si>
    <t>psi</t>
  </si>
  <si>
    <t>EMBALSE</t>
  </si>
  <si>
    <t>PLANTA ALMACENAMIENTO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</si>
</sst>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A33B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true">
      <alignment horizontal="center"/>
    </xf>
    <xf numFmtId="0" fontId="0" fillId="0" borderId="0" xfId="0" applyAlignment="true">
      <alignment horizontal="center" vertical="center"/>
    </xf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 vertical="center"/>
    </xf>
    <xf numFmtId="2" fontId="0" fillId="0" borderId="0" xfId="0" applyNumberFormat="true" applyAlignment="true">
      <alignment horizontal="center" vertical="center"/>
    </xf>
    <xf numFmtId="0" fontId="4" fillId="0" borderId="0" xfId="0" applyFont="true"/>
    <xf numFmtId="1" fontId="3" fillId="0" borderId="0" xfId="0" applyNumberFormat="true" applyFont="true" applyAlignment="true">
      <alignment horizontal="center" vertical="center"/>
    </xf>
    <xf numFmtId="0" fontId="3" fillId="0" borderId="0" xfId="0" applyFont="true" applyAlignment="true">
      <alignment horizontal="center"/>
    </xf>
    <xf numFmtId="0" fontId="3" fillId="0" borderId="0" xfId="0" applyFont="true" applyAlignment="true">
      <alignment horizontal="center" vertical="center"/>
    </xf>
    <xf numFmtId="0" fontId="5" fillId="0" borderId="0" xfId="0" applyFont="true" applyAlignment="true">
      <alignment horizontal="center"/>
    </xf>
    <xf numFmtId="0" fontId="1" fillId="0" borderId="0" xfId="0" applyFont="true" applyAlignment="true">
      <alignment horizontal="center"/>
    </xf>
    <xf numFmtId="1" fontId="0" fillId="0" borderId="0" xfId="0" applyNumberFormat="true"/>
    <xf numFmtId="0" fontId="2" fillId="0" borderId="0" xfId="0" applyFont="true" applyAlignment="true">
      <alignment horizontal="center" vertical="center"/>
    </xf>
    <xf numFmtId="0" fontId="2" fillId="0" borderId="0" xfId="0" applyFont="true" applyAlignment="true">
      <alignment horizontal="center"/>
    </xf>
    <xf numFmtId="0" fontId="3" fillId="0" borderId="0" xfId="0" applyFont="true"/>
    <xf numFmtId="1" fontId="3" fillId="0" borderId="0" xfId="0" applyNumberFormat="true" applyFont="true" applyAlignment="true">
      <alignment horizontal="center"/>
    </xf>
    <xf numFmtId="0" fontId="2" fillId="0" borderId="0" xfId="0" applyFon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99"/>
      <color rgb="FFCC33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Datos!$I$2</c:f>
              <c:strCache>
                <c:ptCount val="1"/>
                <c:pt idx="0">
                  <c:v>Perfil Solar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yVal>
            <c:numRef>
              <c:f>Datos!$I$3:$I$26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5.229100493343246E-3</c:v>
                </c:pt>
                <c:pt idx="7">
                  <c:v>1.629553287828614E-2</c:v>
                </c:pt>
                <c:pt idx="8">
                  <c:v>0.31203960262215313</c:v>
                </c:pt>
                <c:pt idx="9">
                  <c:v>0.53979691829424881</c:v>
                </c:pt>
                <c:pt idx="10">
                  <c:v>0.73470129080218971</c:v>
                </c:pt>
                <c:pt idx="11">
                  <c:v>0.87891126579712109</c:v>
                </c:pt>
                <c:pt idx="12">
                  <c:v>0.96050719740487933</c:v>
                </c:pt>
                <c:pt idx="13">
                  <c:v>0.97261269176184351</c:v>
                </c:pt>
                <c:pt idx="14">
                  <c:v>0.91473778468608491</c:v>
                </c:pt>
                <c:pt idx="15">
                  <c:v>0.79124146786510774</c:v>
                </c:pt>
                <c:pt idx="16">
                  <c:v>0.61216800702845164</c:v>
                </c:pt>
                <c:pt idx="17">
                  <c:v>0.39343279043049267</c:v>
                </c:pt>
                <c:pt idx="18">
                  <c:v>0.15879908089477596</c:v>
                </c:pt>
                <c:pt idx="19">
                  <c:v>1.3321957153477056E-2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1-4293-808E-A4E5EAC66FE9}"/>
            </c:ext>
          </c:extLst>
        </c:ser>
        <c:ser>
          <c:idx val="1"/>
          <c:order val="1"/>
          <c:tx>
            <c:strRef>
              <c:f>Datos!$J$2</c:f>
              <c:strCache>
                <c:ptCount val="1"/>
                <c:pt idx="0">
                  <c:v>Perfil Eolico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Datos!$J$3:$J$26</c:f>
              <c:numCache>
                <c:formatCode>0.00</c:formatCode>
                <c:ptCount val="24"/>
                <c:pt idx="0">
                  <c:v>0.35901119973320733</c:v>
                </c:pt>
                <c:pt idx="1">
                  <c:v>0.4451574354556318</c:v>
                </c:pt>
                <c:pt idx="2">
                  <c:v>0.52061251146374676</c:v>
                </c:pt>
                <c:pt idx="3">
                  <c:v>0.55079620932106832</c:v>
                </c:pt>
                <c:pt idx="4">
                  <c:v>0.62553150098657695</c:v>
                </c:pt>
                <c:pt idx="5">
                  <c:v>0.87024428202206594</c:v>
                </c:pt>
                <c:pt idx="6">
                  <c:v>0.75742156018119655</c:v>
                </c:pt>
                <c:pt idx="7">
                  <c:v>0.89467804240891535</c:v>
                </c:pt>
                <c:pt idx="8">
                  <c:v>0.9</c:v>
                </c:pt>
                <c:pt idx="9">
                  <c:v>0.57848706333546396</c:v>
                </c:pt>
                <c:pt idx="10">
                  <c:v>0.47356807381263372</c:v>
                </c:pt>
                <c:pt idx="11">
                  <c:v>0.429833532501459</c:v>
                </c:pt>
                <c:pt idx="12">
                  <c:v>0.40386293527499095</c:v>
                </c:pt>
                <c:pt idx="13">
                  <c:v>0.16754912041797515</c:v>
                </c:pt>
                <c:pt idx="14">
                  <c:v>5.2570380457438226E-2</c:v>
                </c:pt>
                <c:pt idx="15">
                  <c:v>9.1375649612316936E-2</c:v>
                </c:pt>
                <c:pt idx="16">
                  <c:v>0.14024178084095268</c:v>
                </c:pt>
                <c:pt idx="17">
                  <c:v>0.21785231915071004</c:v>
                </c:pt>
                <c:pt idx="18">
                  <c:v>0.28109107078342549</c:v>
                </c:pt>
                <c:pt idx="19">
                  <c:v>0.11437150876802935</c:v>
                </c:pt>
                <c:pt idx="20">
                  <c:v>0.11724592168524026</c:v>
                </c:pt>
                <c:pt idx="21">
                  <c:v>0.19413806519745436</c:v>
                </c:pt>
                <c:pt idx="22">
                  <c:v>0.19413806519745436</c:v>
                </c:pt>
                <c:pt idx="23">
                  <c:v>0.21210349331628822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1-4293-808E-A4E5EAC66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82607"/>
        <c:axId val="257331119"/>
      </c:scatterChart>
      <c:valAx>
        <c:axId val="288882607"/>
        <c:scaling>
          <c:orientation val="minMax"/>
          <c:max val="24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600" b="1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57331119"/>
        <c:crosses val="autoZero"/>
        <c:crossBetween val="midCat"/>
        <c:majorUnit val="1"/>
      </c:valAx>
      <c:valAx>
        <c:axId val="25733111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600" b="1"/>
                  <a:t>Perfil-</a:t>
                </a:r>
                <a:r>
                  <a:rPr lang="es-EC" sz="1600" b="1" baseline="0"/>
                  <a:t> Recurso Natural [pu]</a:t>
                </a:r>
                <a:endParaRPr lang="es-EC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8888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74635427982182"/>
          <c:y val="3.1182889094834011E-2"/>
          <c:w val="0.76156993201665346"/>
          <c:h val="0.85421429590276365"/>
        </c:manualLayout>
      </c:layout>
      <c:areaChart>
        <c:grouping val="stack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val>
            <c:numRef>
              <c:f>Resultados!$C$4:$C$27</c:f>
              <c:numCache>
                <c:formatCode>0</c:formatCode>
                <c:ptCount val="2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F-4D0F-BF5A-C61A03E58DE6}"/>
            </c:ext>
          </c:extLst>
        </c:ser>
        <c:ser>
          <c:idx val="1"/>
          <c:order val="1"/>
          <c:tx>
            <c:strRef>
              <c:f>Resultados!$D$3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val>
            <c:numRef>
              <c:f>Resultados!$D$4:$D$27</c:f>
              <c:numCache>
                <c:formatCode>0</c:formatCode>
                <c:ptCount val="2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359.79621638029732</c:v>
                </c:pt>
                <c:pt idx="4">
                  <c:v>153.14309766647602</c:v>
                </c:pt>
                <c:pt idx="5">
                  <c:v>131.80614867833174</c:v>
                </c:pt>
                <c:pt idx="6">
                  <c:v>107.96645630259104</c:v>
                </c:pt>
                <c:pt idx="7">
                  <c:v>91.074971755519755</c:v>
                </c:pt>
                <c:pt idx="8">
                  <c:v>340.28837889189151</c:v>
                </c:pt>
                <c:pt idx="9">
                  <c:v>0</c:v>
                </c:pt>
                <c:pt idx="10">
                  <c:v>148.06152398500171</c:v>
                </c:pt>
                <c:pt idx="11">
                  <c:v>20.526242730024933</c:v>
                </c:pt>
                <c:pt idx="12">
                  <c:v>331.54102742128475</c:v>
                </c:pt>
                <c:pt idx="13">
                  <c:v>426.63348420404736</c:v>
                </c:pt>
                <c:pt idx="14">
                  <c:v>386.75848668699439</c:v>
                </c:pt>
                <c:pt idx="15">
                  <c:v>343.41072091415117</c:v>
                </c:pt>
                <c:pt idx="16">
                  <c:v>421.56744481733472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468.58385715402733</c:v>
                </c:pt>
                <c:pt idx="23">
                  <c:v>379.86591178264337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F-4D0F-BF5A-C61A03E58DE6}"/>
            </c:ext>
          </c:extLst>
        </c:ser>
        <c:ser>
          <c:idx val="2"/>
          <c:order val="2"/>
          <c:tx>
            <c:strRef>
              <c:f>Resultados!$E$3</c:f>
              <c:strCache>
                <c:ptCount val="1"/>
                <c:pt idx="0">
                  <c:v>Po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val>
            <c:numRef>
              <c:f>Resultados!$E$4:$E$27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AF-4D0F-BF5A-C61A03E58DE6}"/>
            </c:ext>
          </c:extLst>
        </c:ser>
        <c:ser>
          <c:idx val="3"/>
          <c:order val="3"/>
          <c:tx>
            <c:strRef>
              <c:f>Resultados!$F$3</c:f>
              <c:strCache>
                <c:ptCount val="1"/>
                <c:pt idx="0">
                  <c:v>Ph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Resultados!$F$4:$F$27</c:f>
              <c:numCache>
                <c:formatCode>0</c:formatCode>
                <c:ptCount val="2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220</c:v>
                </c:pt>
                <c:pt idx="12">
                  <c:v>0</c:v>
                </c:pt>
                <c:pt idx="13">
                  <c:v>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196.67702112311815</c:v>
                </c:pt>
                <c:pt idx="18">
                  <c:v>56.010984832179929</c:v>
                </c:pt>
                <c:pt idx="19">
                  <c:v>433.59016981446769</c:v>
                </c:pt>
                <c:pt idx="20">
                  <c:v>0</c:v>
                </c:pt>
                <c:pt idx="21">
                  <c:v>213.72182423023423</c:v>
                </c:pt>
                <c:pt idx="22">
                  <c:v>80</c:v>
                </c:pt>
                <c:pt idx="2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4-4C88-B3B6-1ADD55901FFC}"/>
            </c:ext>
          </c:extLst>
        </c:ser>
        <c:ser>
          <c:idx val="4"/>
          <c:order val="4"/>
          <c:tx>
            <c:strRef>
              <c:f>Resultados!$G$3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/>
          </c:spPr>
          <c:val>
            <c:numRef>
              <c:f>Resultados!$G$4:$G$27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0.52291004933432461</c:v>
                </c:pt>
                <c:pt idx="7">
                  <c:v>1.6295532878286139</c:v>
                </c:pt>
                <c:pt idx="8">
                  <c:v>31.203960262215315</c:v>
                </c:pt>
                <c:pt idx="9">
                  <c:v>53.97969182942488</c:v>
                </c:pt>
                <c:pt idx="10">
                  <c:v>73.470129080218967</c:v>
                </c:pt>
                <c:pt idx="11">
                  <c:v>87.891126579712108</c:v>
                </c:pt>
                <c:pt idx="12">
                  <c:v>96.050719740487935</c:v>
                </c:pt>
                <c:pt idx="13">
                  <c:v>97.261269176184356</c:v>
                </c:pt>
                <c:pt idx="14">
                  <c:v>91.473778468608486</c:v>
                </c:pt>
                <c:pt idx="15">
                  <c:v>79.124146786510778</c:v>
                </c:pt>
                <c:pt idx="16">
                  <c:v>61.216800702845163</c:v>
                </c:pt>
                <c:pt idx="17">
                  <c:v>39.343279043049264</c:v>
                </c:pt>
                <c:pt idx="18">
                  <c:v>15.879908089477595</c:v>
                </c:pt>
                <c:pt idx="19">
                  <c:v>1.3321957153477055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B7D-9215-8AFA512B6A90}"/>
            </c:ext>
          </c:extLst>
        </c:ser>
        <c:ser>
          <c:idx val="5"/>
          <c:order val="5"/>
          <c:tx>
            <c:strRef>
              <c:f>Resultados!$H$3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Resultados!$H$4:$H$27</c:f>
              <c:numCache>
                <c:formatCode>0</c:formatCode>
                <c:ptCount val="24"/>
                <c:pt idx="0">
                  <c:v>35.901119973320732</c:v>
                </c:pt>
                <c:pt idx="1">
                  <c:v>44.515743545563183</c:v>
                </c:pt>
                <c:pt idx="2">
                  <c:v>52.061251146374673</c:v>
                </c:pt>
                <c:pt idx="3">
                  <c:v>55.079620932106835</c:v>
                </c:pt>
                <c:pt idx="4">
                  <c:v>62.553150098657696</c:v>
                </c:pt>
                <c:pt idx="5">
                  <c:v>87.024428202206593</c:v>
                </c:pt>
                <c:pt idx="6">
                  <c:v>75.742156018119658</c:v>
                </c:pt>
                <c:pt idx="7">
                  <c:v>89.467804240891539</c:v>
                </c:pt>
                <c:pt idx="8">
                  <c:v>90</c:v>
                </c:pt>
                <c:pt idx="9">
                  <c:v>57.848706333546396</c:v>
                </c:pt>
                <c:pt idx="10">
                  <c:v>47.356807381263373</c:v>
                </c:pt>
                <c:pt idx="11">
                  <c:v>42.983353250145903</c:v>
                </c:pt>
                <c:pt idx="12">
                  <c:v>40.386293527499092</c:v>
                </c:pt>
                <c:pt idx="13">
                  <c:v>16.754912041797514</c:v>
                </c:pt>
                <c:pt idx="14">
                  <c:v>5.2570380457438226</c:v>
                </c:pt>
                <c:pt idx="15">
                  <c:v>9.1375649612316945</c:v>
                </c:pt>
                <c:pt idx="16">
                  <c:v>14.024178084095269</c:v>
                </c:pt>
                <c:pt idx="17">
                  <c:v>21.785231915071005</c:v>
                </c:pt>
                <c:pt idx="18">
                  <c:v>28.10910707834255</c:v>
                </c:pt>
                <c:pt idx="19">
                  <c:v>11.437150876802935</c:v>
                </c:pt>
                <c:pt idx="20">
                  <c:v>11.724592168524026</c:v>
                </c:pt>
                <c:pt idx="21">
                  <c:v>19.413806519745435</c:v>
                </c:pt>
                <c:pt idx="22">
                  <c:v>19.413806519745435</c:v>
                </c:pt>
                <c:pt idx="23">
                  <c:v>21.210349331628823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7-4B7D-9215-8AFA512B6A90}"/>
            </c:ext>
          </c:extLst>
        </c:ser>
        <c:ser>
          <c:idx val="6"/>
          <c:order val="6"/>
          <c:tx>
            <c:strRef>
              <c:f>Resultados!$AD$3</c:f>
              <c:strCache>
                <c:ptCount val="1"/>
                <c:pt idx="0">
                  <c:v>Pdes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val>
            <c:numRef>
              <c:f>Resultados!$AD$4:$AD$27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94.962331061198597</c:v>
                </c:pt>
                <c:pt idx="18">
                  <c:v>400</c:v>
                </c:pt>
                <c:pt idx="19">
                  <c:v>0</c:v>
                </c:pt>
                <c:pt idx="20">
                  <c:v>315.91096722603561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7-4F20-9CA5-D8BF5559E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91664"/>
        <c:axId val="336996256"/>
      </c:areaChart>
      <c:catAx>
        <c:axId val="39199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600" b="1"/>
                  <a:t>Tiempo</a:t>
                </a:r>
                <a:r>
                  <a:rPr lang="es-EC" sz="1600" b="1" baseline="0"/>
                  <a:t> [h]</a:t>
                </a:r>
                <a:endParaRPr lang="es-EC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36996256"/>
        <c:crosses val="autoZero"/>
        <c:auto val="1"/>
        <c:lblAlgn val="ctr"/>
        <c:lblOffset val="100"/>
        <c:noMultiLvlLbl val="0"/>
      </c:catAx>
      <c:valAx>
        <c:axId val="336996256"/>
        <c:scaling>
          <c:orientation val="minMax"/>
          <c:max val="2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600" b="1"/>
                  <a:t>Producción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9199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265247797492854"/>
          <c:y val="0.29704885335228809"/>
          <c:w val="9.7347522025071437E-2"/>
          <c:h val="0.40590209407937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Potencia Descarga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Resultados!$AD$4:$AD$27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94.962331061198597</c:v>
                </c:pt>
                <c:pt idx="18">
                  <c:v>400</c:v>
                </c:pt>
                <c:pt idx="19">
                  <c:v>0</c:v>
                </c:pt>
                <c:pt idx="20">
                  <c:v>315.91096722603561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F-42E9-8770-D980A20C5877}"/>
            </c:ext>
          </c:extLst>
        </c:ser>
        <c:ser>
          <c:idx val="1"/>
          <c:order val="1"/>
          <c:tx>
            <c:v>Potencia Carga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Resultados!$AE$4:$AE$27</c:f>
              <c:numCache>
                <c:formatCode>0</c:formatCode>
                <c:ptCount val="24"/>
                <c:pt idx="0">
                  <c:v>253.80105281480141</c:v>
                </c:pt>
                <c:pt idx="1">
                  <c:v>86.002202334835829</c:v>
                </c:pt>
                <c:pt idx="2">
                  <c:v>139.97396628327806</c:v>
                </c:pt>
                <c:pt idx="3">
                  <c:v>61.573061973467816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400</c:v>
                </c:pt>
                <c:pt idx="9">
                  <c:v>12.618302813892456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F-42E9-8770-D980A20C5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137727"/>
        <c:axId val="1108017039"/>
      </c:lineChart>
      <c:scatterChart>
        <c:scatterStyle val="lineMarker"/>
        <c:varyColors val="0"/>
        <c:ser>
          <c:idx val="2"/>
          <c:order val="2"/>
          <c:tx>
            <c:v>CMg1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Resultados!$N$4:$N$27</c:f>
              <c:numCache>
                <c:formatCode>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117.64705882352942</c:v>
                </c:pt>
                <c:pt idx="18">
                  <c:v>117.64705882352942</c:v>
                </c:pt>
                <c:pt idx="19">
                  <c:v>117.64705882352942</c:v>
                </c:pt>
                <c:pt idx="20">
                  <c:v>117.64705882352942</c:v>
                </c:pt>
                <c:pt idx="21">
                  <c:v>117.64705882352942</c:v>
                </c:pt>
                <c:pt idx="22">
                  <c:v>100</c:v>
                </c:pt>
                <c:pt idx="2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CF-42E9-8770-D980A20C5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034927"/>
        <c:axId val="1108034511"/>
      </c:scatterChart>
      <c:catAx>
        <c:axId val="122213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600" b="1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108017039"/>
        <c:crosses val="autoZero"/>
        <c:auto val="1"/>
        <c:lblAlgn val="ctr"/>
        <c:lblOffset val="100"/>
        <c:noMultiLvlLbl val="0"/>
      </c:catAx>
      <c:valAx>
        <c:axId val="1108017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600" b="1"/>
                  <a:t>Potencia</a:t>
                </a:r>
                <a:r>
                  <a:rPr lang="es-EC" sz="1600" b="1" baseline="0"/>
                  <a:t> [MW]</a:t>
                </a:r>
                <a:endParaRPr lang="es-EC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222137727"/>
        <c:crosses val="autoZero"/>
        <c:crossBetween val="between"/>
      </c:valAx>
      <c:valAx>
        <c:axId val="11080345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600" b="1"/>
                  <a:t>Costo</a:t>
                </a:r>
                <a:r>
                  <a:rPr lang="es-EC" sz="1600" b="1" baseline="0"/>
                  <a:t> Marginal [$/MWh]</a:t>
                </a:r>
                <a:endParaRPr lang="es-EC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108034927"/>
        <c:crosses val="max"/>
        <c:crossBetween val="midCat"/>
      </c:valAx>
      <c:valAx>
        <c:axId val="1108034927"/>
        <c:scaling>
          <c:orientation val="minMax"/>
        </c:scaling>
        <c:delete val="1"/>
        <c:axPos val="b"/>
        <c:majorTickMark val="out"/>
        <c:minorTickMark val="none"/>
        <c:tickLblPos val="nextTo"/>
        <c:crossAx val="110803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?><Relationships xmlns="http://schemas.openxmlformats.org/package/2006/relationships"><Relationship Target="../charts/chart3.xml" Type="http://schemas.openxmlformats.org/officeDocument/2006/relationships/chart" Id="rId2"/><Relationship Target="../charts/chart2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135465</xdr:colOff>
      <xdr:row>1</xdr:row>
      <xdr:rowOff>182032</xdr:rowOff>
    </xdr:from>
    <xdr:to>
      <xdr:col>17</xdr:col>
      <xdr:colOff>0</xdr:colOff>
      <xdr:row>23</xdr:row>
      <xdr:rowOff>143934</xdr:rowOff>
    </xdr:to>
    <xdr:graphicFrame macro="">
      <xdr:nvGraphicFramePr>
        <xdr:cNvPr id="2" name="Gráfico 1">
          <a:extLst>
            <a:ext xmlns:a16="http://schemas.microsoft.com/office/drawing/2014/main" uri="{FF2B5EF4-FFF2-40B4-BE49-F238E27FC236}">
              <a16:creationId xmlns:a16="http://schemas.microsoft.com/office/drawing/2014/main" id="{3E9E0170-19B1-488A-B4C6-6A111D3B2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43</xdr:col>
      <xdr:colOff>76199</xdr:colOff>
      <xdr:row>2</xdr:row>
      <xdr:rowOff>114299</xdr:rowOff>
    </xdr:from>
    <xdr:to>
      <xdr:col>51</xdr:col>
      <xdr:colOff>66675</xdr:colOff>
      <xdr:row>30</xdr:row>
      <xdr:rowOff>66675</xdr:rowOff>
    </xdr:to>
    <xdr:graphicFrame macro="">
      <xdr:nvGraphicFramePr>
        <xdr:cNvPr id="4" name="Gráfico 3">
          <a:extLst>
            <a:ext xmlns:a16="http://schemas.microsoft.com/office/drawing/2014/main" uri="{FF2B5EF4-FFF2-40B4-BE49-F238E27FC236}">
              <a16:creationId xmlns:a16="http://schemas.microsoft.com/office/drawing/2014/main" id="{5FB55ED7-F133-4435-96D2-66269D49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57148</xdr:colOff>
      <xdr:row>2</xdr:row>
      <xdr:rowOff>104774</xdr:rowOff>
    </xdr:from>
    <xdr:to>
      <xdr:col>43</xdr:col>
      <xdr:colOff>9525</xdr:colOff>
      <xdr:row>30</xdr:row>
      <xdr:rowOff>57149</xdr:rowOff>
    </xdr:to>
    <xdr:graphicFrame macro="">
      <xdr:nvGraphicFramePr>
        <xdr:cNvPr id="2" name="Gráfico 1">
          <a:extLst>
            <a:ext xmlns:a16="http://schemas.microsoft.com/office/drawing/2014/main" uri="{FF2B5EF4-FFF2-40B4-BE49-F238E27FC236}">
              <a16:creationId xmlns:a16="http://schemas.microsoft.com/office/drawing/2014/main" id="{9D7424B3-EAC5-4B4E-89BD-BE5BC529C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D6A2-CF67-49D1-AF7A-F7ABF7C794DE}">
  <dimension ref="B1:J27"/>
  <sheetViews>
    <sheetView zoomScale="90" zoomScaleNormal="90" workbookViewId="0">
      <selection activeCell="J3" sqref="J3:J26"/>
    </sheetView>
  </sheetViews>
  <sheetFormatPr baseColWidth="10" defaultRowHeight="15" x14ac:dyDescent="0.2"/>
  <cols>
    <col min="1" max="1" width="2.83203125" customWidth="true"/>
    <col min="4" max="5" width="10.83203125" customWidth="true"/>
    <col min="7" max="7" width="1.83203125" customWidth="true"/>
    <col min="8" max="8" width="11.5" style="2"/>
  </cols>
  <sheetData>
    <row r="1" x14ac:dyDescent="0.2">
      <c r="C1" s="1" t="s">
        <v>13</v>
      </c>
      <c r="D1" s="22" t="s">
        <v>17</v>
      </c>
      <c r="E1" s="22"/>
      <c r="H1" s="2" t="s">
        <v>15</v>
      </c>
    </row>
    <row r="2" x14ac:dyDescent="0.2">
      <c r="B2" s="4" t="s">
        <v>0</v>
      </c>
      <c r="C2" t="s">
        <v>1</v>
      </c>
      <c r="D2" s="6">
        <v>1</v>
      </c>
      <c r="E2" s="6">
        <v>2</v>
      </c>
      <c r="F2" s="6" t="s">
        <v>2</v>
      </c>
      <c r="H2" s="6" t="s">
        <v>16</v>
      </c>
      <c r="I2" s="19" t="s">
        <v>25</v>
      </c>
      <c r="J2" s="19" t="s">
        <v>26</v>
      </c>
    </row>
    <row r="3" x14ac:dyDescent="0.2">
      <c r="B3" s="1">
        <v>1</v>
      </c>
      <c r="C3" s="7">
        <v>1</v>
      </c>
      <c r="D3" s="8">
        <v>314.33078472888911</v>
      </c>
      <c r="E3" s="8">
        <v>1047.7692824296303</v>
      </c>
      <c r="F3" s="9">
        <f>SUM(D3:E3)</f>
        <v>1362.1000671585193</v>
      </c>
      <c r="H3" s="2">
        <v>160</v>
      </c>
      <c r="I3" s="10">
        <v>0</v>
      </c>
      <c r="J3" s="10">
        <v>0.35901119973320733</v>
      </c>
    </row>
    <row r="4" x14ac:dyDescent="0.2">
      <c r="B4" s="1">
        <v>1</v>
      </c>
      <c r="C4" s="7">
        <v>2</v>
      </c>
      <c r="D4" s="8">
        <v>355.04158643324479</v>
      </c>
      <c r="E4" s="8">
        <v>1183.4719547774826</v>
      </c>
      <c r="F4" s="9">
        <f t="shared" ref="F4:F26" si="0">SUM(D4:E4)</f>
        <v>1538.5135412107275</v>
      </c>
      <c r="H4" s="2">
        <v>160</v>
      </c>
      <c r="I4" s="10">
        <v>0</v>
      </c>
      <c r="J4" s="10">
        <v>0.4451574354556318</v>
      </c>
    </row>
    <row r="5" x14ac:dyDescent="0.2">
      <c r="B5" s="1">
        <v>1</v>
      </c>
      <c r="C5" s="7">
        <v>3</v>
      </c>
      <c r="D5" s="8">
        <v>344.32783496840693</v>
      </c>
      <c r="E5" s="8">
        <v>1147.7594498946896</v>
      </c>
      <c r="F5" s="9">
        <f t="shared" si="0"/>
        <v>1492.0872848630966</v>
      </c>
      <c r="H5" s="2">
        <v>160</v>
      </c>
      <c r="I5" s="10">
        <v>0</v>
      </c>
      <c r="J5" s="10">
        <v>0.52061251146374676</v>
      </c>
    </row>
    <row r="6" x14ac:dyDescent="0.2">
      <c r="B6" s="1">
        <v>1</v>
      </c>
      <c r="C6" s="7">
        <v>4</v>
      </c>
      <c r="D6" s="8">
        <v>330.76217892436995</v>
      </c>
      <c r="E6" s="8">
        <v>1102.5405964145664</v>
      </c>
      <c r="F6" s="9">
        <f t="shared" si="0"/>
        <v>1433.3027753389363</v>
      </c>
      <c r="H6" s="2">
        <v>160</v>
      </c>
      <c r="I6" s="10">
        <v>0</v>
      </c>
      <c r="J6" s="10">
        <v>0.55079620932106832</v>
      </c>
    </row>
    <row r="7" x14ac:dyDescent="0.2">
      <c r="B7" s="1">
        <v>1</v>
      </c>
      <c r="C7" s="7">
        <v>5</v>
      </c>
      <c r="D7" s="8">
        <v>299.00682640733856</v>
      </c>
      <c r="E7" s="8">
        <v>996.68942135779514</v>
      </c>
      <c r="F7" s="9">
        <f t="shared" si="0"/>
        <v>1295.6962477651336</v>
      </c>
      <c r="H7" s="2">
        <v>160</v>
      </c>
      <c r="I7" s="10">
        <v>0</v>
      </c>
      <c r="J7" s="10">
        <v>0.62553150098657695</v>
      </c>
    </row>
    <row r="8" x14ac:dyDescent="0.2">
      <c r="B8" s="1">
        <v>1</v>
      </c>
      <c r="C8" s="7">
        <v>6</v>
      </c>
      <c r="D8" s="8">
        <v>281.26859466473962</v>
      </c>
      <c r="E8" s="8">
        <v>937.56198221579871</v>
      </c>
      <c r="F8" s="9">
        <f t="shared" si="0"/>
        <v>1218.8305768805383</v>
      </c>
      <c r="H8" s="2">
        <v>160</v>
      </c>
      <c r="I8" s="10">
        <v>0</v>
      </c>
      <c r="J8" s="10">
        <v>0.87024428202206594</v>
      </c>
    </row>
    <row r="9" x14ac:dyDescent="0.2">
      <c r="B9" s="1">
        <v>1</v>
      </c>
      <c r="C9" s="7">
        <v>7</v>
      </c>
      <c r="D9" s="8">
        <v>273.28419747001038</v>
      </c>
      <c r="E9" s="8">
        <v>910.94732490003457</v>
      </c>
      <c r="F9" s="9">
        <f t="shared" si="0"/>
        <v>1184.231522370045</v>
      </c>
      <c r="H9" s="2">
        <v>160</v>
      </c>
      <c r="I9" s="10">
        <v>5.229100493343246E-3</v>
      </c>
      <c r="J9" s="10">
        <v>0.75742156018119655</v>
      </c>
    </row>
    <row r="10" x14ac:dyDescent="0.2">
      <c r="B10" s="1">
        <v>1</v>
      </c>
      <c r="C10" s="7">
        <v>8</v>
      </c>
      <c r="D10" s="8">
        <v>272.80899906559381</v>
      </c>
      <c r="E10" s="8">
        <v>909.36333021864607</v>
      </c>
      <c r="F10" s="9">
        <f t="shared" si="0"/>
        <v>1182.1723292842398</v>
      </c>
      <c r="H10" s="2">
        <v>160</v>
      </c>
      <c r="I10" s="10">
        <v>1.629553287828614E-2</v>
      </c>
      <c r="J10" s="10">
        <v>0.89467804240891535</v>
      </c>
    </row>
    <row r="11" x14ac:dyDescent="0.2">
      <c r="B11" s="1">
        <v>1</v>
      </c>
      <c r="C11" s="7">
        <v>9</v>
      </c>
      <c r="D11" s="8">
        <v>244.95977057402465</v>
      </c>
      <c r="E11" s="8">
        <v>816.53256858008217</v>
      </c>
      <c r="F11" s="9">
        <f t="shared" si="0"/>
        <v>1061.4923391541067</v>
      </c>
      <c r="H11" s="2">
        <v>160</v>
      </c>
      <c r="I11" s="10">
        <v>0.31203960262215313</v>
      </c>
      <c r="J11" s="10">
        <v>0.9</v>
      </c>
    </row>
    <row r="12" x14ac:dyDescent="0.2">
      <c r="B12" s="1">
        <v>1</v>
      </c>
      <c r="C12" s="7">
        <v>10</v>
      </c>
      <c r="D12" s="8">
        <v>253.66386815747975</v>
      </c>
      <c r="E12" s="8">
        <v>845.54622719159909</v>
      </c>
      <c r="F12" s="9">
        <f t="shared" si="0"/>
        <v>1099.2100953490788</v>
      </c>
      <c r="H12" s="2">
        <v>160</v>
      </c>
      <c r="I12" s="10">
        <v>0.53979691829424881</v>
      </c>
      <c r="J12" s="10">
        <v>0.57848706333546396</v>
      </c>
    </row>
    <row r="13" x14ac:dyDescent="0.2">
      <c r="B13" s="1">
        <v>1</v>
      </c>
      <c r="C13" s="7">
        <v>11</v>
      </c>
      <c r="D13" s="8">
        <v>292.82041394918861</v>
      </c>
      <c r="E13" s="8">
        <v>976.06804649729543</v>
      </c>
      <c r="F13" s="9">
        <f t="shared" si="0"/>
        <v>1268.888460446484</v>
      </c>
      <c r="H13" s="2">
        <v>160</v>
      </c>
      <c r="I13" s="10">
        <v>0.73470129080218971</v>
      </c>
      <c r="J13" s="10">
        <v>0.47356807381263372</v>
      </c>
    </row>
    <row r="14" x14ac:dyDescent="0.2">
      <c r="B14" s="1">
        <v>1</v>
      </c>
      <c r="C14" s="7">
        <v>12</v>
      </c>
      <c r="D14" s="8">
        <v>316.47708982151147</v>
      </c>
      <c r="E14" s="8">
        <v>1054.9236327383715</v>
      </c>
      <c r="F14" s="9">
        <f t="shared" si="0"/>
        <v>1371.400722559883</v>
      </c>
      <c r="H14" s="2">
        <v>160</v>
      </c>
      <c r="I14" s="10">
        <v>0.87891126579712109</v>
      </c>
      <c r="J14" s="10">
        <v>0.429833532501459</v>
      </c>
    </row>
    <row r="15" x14ac:dyDescent="0.2">
      <c r="B15" s="1">
        <v>1</v>
      </c>
      <c r="C15" s="7">
        <v>13</v>
      </c>
      <c r="D15" s="8">
        <v>338.76416323598579</v>
      </c>
      <c r="E15" s="8">
        <v>1129.2138774532859</v>
      </c>
      <c r="F15" s="9">
        <f t="shared" si="0"/>
        <v>1467.9780406892717</v>
      </c>
      <c r="H15" s="2">
        <v>160</v>
      </c>
      <c r="I15" s="10">
        <v>0.96050719740487933</v>
      </c>
      <c r="J15" s="10">
        <v>0.40386293527499095</v>
      </c>
    </row>
    <row r="16" x14ac:dyDescent="0.2">
      <c r="B16" s="1">
        <v>1</v>
      </c>
      <c r="C16" s="7">
        <v>14</v>
      </c>
      <c r="D16" s="8">
        <v>355.53453817431443</v>
      </c>
      <c r="E16" s="8">
        <v>1185.1151272477148</v>
      </c>
      <c r="F16" s="9">
        <f t="shared" si="0"/>
        <v>1540.6496654220291</v>
      </c>
      <c r="H16" s="2">
        <v>160</v>
      </c>
      <c r="I16" s="10">
        <v>0.97261269176184351</v>
      </c>
      <c r="J16" s="10">
        <v>0.16754912041797515</v>
      </c>
    </row>
    <row r="17" x14ac:dyDescent="0.2">
      <c r="B17" s="1">
        <v>1</v>
      </c>
      <c r="C17" s="7">
        <v>15</v>
      </c>
      <c r="D17" s="8">
        <v>360.8052238156954</v>
      </c>
      <c r="E17" s="8">
        <v>1202.6840793856513</v>
      </c>
      <c r="F17" s="9">
        <f t="shared" si="0"/>
        <v>1563.4893032013467</v>
      </c>
      <c r="H17" s="2">
        <v>160</v>
      </c>
      <c r="I17" s="10">
        <v>0.91473778468608491</v>
      </c>
      <c r="J17" s="10">
        <v>5.2570380457438226E-2</v>
      </c>
    </row>
    <row r="18" x14ac:dyDescent="0.2">
      <c r="B18" s="1">
        <v>1</v>
      </c>
      <c r="C18" s="7">
        <v>16</v>
      </c>
      <c r="D18" s="8">
        <v>348.84748446043699</v>
      </c>
      <c r="E18" s="8">
        <v>1162.8249482014567</v>
      </c>
      <c r="F18" s="9">
        <f t="shared" si="0"/>
        <v>1511.6724326618937</v>
      </c>
      <c r="H18" s="2">
        <v>160</v>
      </c>
      <c r="I18" s="10">
        <v>0.79124146786510774</v>
      </c>
      <c r="J18" s="10">
        <v>9.1375649612316936E-2</v>
      </c>
    </row>
    <row r="19" x14ac:dyDescent="0.2">
      <c r="B19" s="1">
        <v>1</v>
      </c>
      <c r="C19" s="7">
        <v>17</v>
      </c>
      <c r="D19" s="8">
        <v>363.87886698560197</v>
      </c>
      <c r="E19" s="8">
        <v>1212.9295566186731</v>
      </c>
      <c r="F19" s="9">
        <f t="shared" si="0"/>
        <v>1576.808423604275</v>
      </c>
      <c r="H19" s="2">
        <v>160</v>
      </c>
      <c r="I19" s="10">
        <v>0.61216800702845164</v>
      </c>
      <c r="J19" s="10">
        <v>0.14024178084095268</v>
      </c>
    </row>
    <row r="20" x14ac:dyDescent="0.2">
      <c r="B20" s="1">
        <v>1</v>
      </c>
      <c r="C20" s="7">
        <v>18</v>
      </c>
      <c r="D20" s="8">
        <v>445.60239746463674</v>
      </c>
      <c r="E20" s="8">
        <v>1407.1654656778003</v>
      </c>
      <c r="F20" s="9">
        <f t="shared" si="0"/>
        <v>1852.7678631424369</v>
      </c>
      <c r="H20" s="2">
        <v>160</v>
      </c>
      <c r="I20" s="10">
        <v>0.39343279043049267</v>
      </c>
      <c r="J20" s="10">
        <v>0.21785231915071004</v>
      </c>
    </row>
    <row r="21" x14ac:dyDescent="0.2">
      <c r="B21" s="1">
        <v>1</v>
      </c>
      <c r="C21" s="7">
        <v>19</v>
      </c>
      <c r="D21" s="8">
        <v>500</v>
      </c>
      <c r="E21" s="8">
        <v>1500</v>
      </c>
      <c r="F21" s="9">
        <f t="shared" si="0"/>
        <v>2000</v>
      </c>
      <c r="H21" s="2">
        <v>160</v>
      </c>
      <c r="I21" s="10">
        <v>0.15879908089477596</v>
      </c>
      <c r="J21" s="10">
        <v>0.28109107078342549</v>
      </c>
    </row>
    <row r="22" x14ac:dyDescent="0.2">
      <c r="B22" s="1">
        <v>1</v>
      </c>
      <c r="C22" s="7">
        <v>20</v>
      </c>
      <c r="D22" s="8">
        <v>479.2543532860517</v>
      </c>
      <c r="E22" s="8">
        <v>1467.1051631205667</v>
      </c>
      <c r="F22" s="9">
        <f t="shared" si="0"/>
        <v>1946.3595164066182</v>
      </c>
      <c r="H22" s="2">
        <v>160</v>
      </c>
      <c r="I22" s="10">
        <v>1.3321957153477056E-2</v>
      </c>
      <c r="J22" s="10">
        <v>0.11437150876802935</v>
      </c>
    </row>
    <row r="23" x14ac:dyDescent="0.2">
      <c r="B23" s="1">
        <v>1</v>
      </c>
      <c r="C23" s="7">
        <v>21</v>
      </c>
      <c r="D23" s="8">
        <v>450.02081613232878</v>
      </c>
      <c r="E23" s="8">
        <v>1377.6147432622308</v>
      </c>
      <c r="F23" s="9">
        <f t="shared" si="0"/>
        <v>1827.6355593945596</v>
      </c>
      <c r="H23" s="2">
        <v>160</v>
      </c>
      <c r="I23" s="10">
        <v>0</v>
      </c>
      <c r="J23" s="10">
        <v>0.11724592168524026</v>
      </c>
    </row>
    <row r="24" x14ac:dyDescent="0.2">
      <c r="B24" s="1">
        <v>1</v>
      </c>
      <c r="C24" s="7">
        <v>22</v>
      </c>
      <c r="D24" s="8">
        <v>406.75632150254626</v>
      </c>
      <c r="E24" s="8">
        <v>1326.3793092474334</v>
      </c>
      <c r="F24" s="9">
        <f t="shared" si="0"/>
        <v>1733.1356307499796</v>
      </c>
      <c r="H24" s="2">
        <v>160</v>
      </c>
      <c r="I24" s="10">
        <v>0</v>
      </c>
      <c r="J24" s="10">
        <v>0.19413806519745436</v>
      </c>
    </row>
    <row r="25" x14ac:dyDescent="0.2">
      <c r="B25" s="1">
        <v>1</v>
      </c>
      <c r="C25" s="7">
        <v>23</v>
      </c>
      <c r="D25" s="8">
        <v>361.84561469394754</v>
      </c>
      <c r="E25" s="8">
        <v>1206.1520489798252</v>
      </c>
      <c r="F25" s="9">
        <f t="shared" si="0"/>
        <v>1567.9976636737726</v>
      </c>
      <c r="H25" s="2">
        <v>160</v>
      </c>
      <c r="I25" s="10">
        <v>0</v>
      </c>
      <c r="J25" s="10">
        <v>0.19413806519745436</v>
      </c>
    </row>
    <row r="26" x14ac:dyDescent="0.2">
      <c r="B26" s="1">
        <v>1</v>
      </c>
      <c r="C26" s="7">
        <v>24</v>
      </c>
      <c r="D26" s="8">
        <v>341.78682948790896</v>
      </c>
      <c r="E26" s="8">
        <v>1139.2894316263632</v>
      </c>
      <c r="F26" s="9">
        <f t="shared" si="0"/>
        <v>1481.0762611142723</v>
      </c>
      <c r="H26" s="2">
        <v>160</v>
      </c>
      <c r="I26" s="10">
        <v>0</v>
      </c>
      <c r="J26" s="10">
        <v>0.21210349331628822</v>
      </c>
    </row>
    <row r="27" x14ac:dyDescent="0.2">
      <c r="D27" s="8">
        <f>SUM(D3:D26)</f>
        <v>8331.8487544042528</v>
      </c>
      <c r="E27" s="8">
        <f>SUM(E3:E26)</f>
        <v>27245.647568036991</v>
      </c>
    </row>
  </sheetData>
  <mergeCells count="1">
    <mergeCell ref="D1:E1"/>
  </mergeCells>
  <pageMargins left="0.7" right="0.7" top="0.75" bottom="0.75" header="0.3" footer="0.3"/>
  <ignoredErrors>
    <ignoredError sqref="F3" formulaRange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6FEA2-6A12-4ABE-B331-B18C151B7C6E}">
  <dimension ref="A1:AI28"/>
  <sheetViews>
    <sheetView tabSelected="true" zoomScale="80" zoomScaleNormal="80" workbookViewId="0">
      <selection activeCell="T21" sqref="T21"/>
    </sheetView>
  </sheetViews>
  <sheetFormatPr baseColWidth="10" defaultRowHeight="15" x14ac:dyDescent="0.2"/>
  <cols>
    <col min="1" max="1" width="1.83203125" customWidth="true"/>
    <col min="2" max="2" width="9.33203125" customWidth="true"/>
    <col min="3" max="8" width="7.83203125" customWidth="true"/>
    <col min="9" max="9" width="1.83203125" customWidth="true"/>
    <col min="10" max="11" width="7.83203125" customWidth="true"/>
    <col min="12" max="12" width="1.83203125" customWidth="true"/>
    <col min="13" max="13" width="11.1640625" bestFit="true" customWidth="true"/>
    <col min="14" max="15" width="7.83203125" customWidth="true"/>
    <col min="16" max="16" width="1.83203125" customWidth="true"/>
    <col min="17" max="17" width="7.33203125" bestFit="true" customWidth="true"/>
    <col min="18" max="18" width="9.1640625" customWidth="true"/>
    <col min="19" max="19" width="1.83203125" customWidth="true"/>
    <col min="20" max="20" width="4.83203125" customWidth="true"/>
    <col min="21" max="24" width="7.83203125" style="2" customWidth="true"/>
    <col min="25" max="25" width="1.83203125" style="2" customWidth="true"/>
    <col min="26" max="27" width="7.83203125" style="2" customWidth="true"/>
    <col min="28" max="28" width="1.83203125" customWidth="true"/>
    <col min="29" max="29" width="4.83203125" customWidth="true"/>
    <col min="30" max="32" width="7.83203125" style="2" customWidth="true"/>
    <col min="33" max="33" width="1.83203125" customWidth="true"/>
    <col min="34" max="34" width="7.83203125" style="1" customWidth="true"/>
    <col min="35" max="35" width="7.83203125" customWidth="true"/>
  </cols>
  <sheetData>
    <row r="1" x14ac:dyDescent="0.2">
      <c r="C1" s="3" t="s">
        <v>13</v>
      </c>
      <c r="K1" s="16" t="s">
        <v>13</v>
      </c>
      <c r="N1" s="3" t="s">
        <v>14</v>
      </c>
      <c r="R1" s="3" t="s">
        <v>14</v>
      </c>
      <c r="S1" s="3"/>
    </row>
    <row r="2" x14ac:dyDescent="0.2">
      <c r="C2" s="23" t="s">
        <v>3</v>
      </c>
      <c r="D2" s="23"/>
      <c r="E2" s="23"/>
      <c r="F2" s="23"/>
      <c r="G2" s="23"/>
      <c r="H2" s="23"/>
      <c r="I2" s="4"/>
      <c r="J2" s="4"/>
      <c r="K2" s="3" t="s">
        <v>4</v>
      </c>
      <c r="N2" s="23" t="s">
        <v>5</v>
      </c>
      <c r="O2" s="23"/>
      <c r="P2" s="4"/>
      <c r="Q2" s="4"/>
      <c r="R2" s="5" t="s">
        <v>6</v>
      </c>
      <c r="S2" s="5"/>
      <c r="U2" s="24" t="s">
        <v>33</v>
      </c>
      <c r="V2" s="24"/>
      <c r="W2" s="24"/>
      <c r="X2" s="24"/>
      <c r="Y2" s="24"/>
      <c r="Z2" s="24"/>
      <c r="AA2" s="24"/>
      <c r="AD2" s="24" t="s">
        <v>34</v>
      </c>
      <c r="AE2" s="24"/>
      <c r="AF2" s="24"/>
      <c r="AG2" s="24"/>
      <c r="AH2" s="24"/>
      <c r="AI2" s="24"/>
    </row>
    <row r="3" x14ac:dyDescent="0.2">
      <c r="A3" s="3"/>
      <c r="B3" s="1" t="s">
        <v>7</v>
      </c>
      <c r="C3" s="6" t="s">
        <v>9</v>
      </c>
      <c r="D3" s="6" t="s">
        <v>10</v>
      </c>
      <c r="E3" s="6" t="s">
        <v>11</v>
      </c>
      <c r="F3" s="6" t="s">
        <v>18</v>
      </c>
      <c r="G3" s="6" t="s">
        <v>27</v>
      </c>
      <c r="H3" s="6" t="s">
        <v>28</v>
      </c>
      <c r="I3" s="6"/>
      <c r="J3" s="1" t="s">
        <v>8</v>
      </c>
      <c r="K3" s="6" t="s">
        <v>12</v>
      </c>
      <c r="L3" s="5"/>
      <c r="M3" t="s">
        <v>1</v>
      </c>
      <c r="N3" s="6">
        <v>1</v>
      </c>
      <c r="O3" s="6">
        <v>2</v>
      </c>
      <c r="P3" s="6"/>
      <c r="Q3" s="1" t="s">
        <v>8</v>
      </c>
      <c r="R3" s="6">
        <v>1</v>
      </c>
      <c r="S3" s="6"/>
      <c r="U3" s="18" t="s">
        <v>22</v>
      </c>
      <c r="V3" s="18" t="s">
        <v>20</v>
      </c>
      <c r="W3" s="18" t="s">
        <v>21</v>
      </c>
      <c r="X3" s="18" t="s">
        <v>19</v>
      </c>
      <c r="Y3" s="18"/>
      <c r="Z3" s="18" t="s">
        <v>23</v>
      </c>
      <c r="AA3" s="18" t="s">
        <v>24</v>
      </c>
      <c r="AD3" s="18" t="s">
        <v>29</v>
      </c>
      <c r="AE3" s="18" t="s">
        <v>30</v>
      </c>
      <c r="AF3" s="18" t="s">
        <v>31</v>
      </c>
      <c r="AG3" s="18"/>
      <c r="AH3" s="18" t="s">
        <v>32</v>
      </c>
      <c r="AI3" s="18" t="s">
        <v>24</v>
      </c>
    </row>
    <row r="4" x14ac:dyDescent="0.2">
      <c r="A4" s="3"/>
      <c r="B4" s="3">
        <v>1</v>
      </c>
      <c r="C4" s="9">
        <v>1000</v>
      </c>
      <c r="D4" s="9">
        <v>500</v>
      </c>
      <c r="E4" s="9">
        <v>0</v>
      </c>
      <c r="F4" s="9">
        <v>80</v>
      </c>
      <c r="G4" s="9">
        <v>0</v>
      </c>
      <c r="H4" s="9">
        <v>35.901119973320732</v>
      </c>
      <c r="I4" s="9"/>
      <c r="J4" s="3">
        <v>1</v>
      </c>
      <c r="K4" s="9">
        <v>467.76928242963027</v>
      </c>
      <c r="L4" s="9"/>
      <c r="M4" s="3">
        <v>1</v>
      </c>
      <c r="N4" s="8">
        <v>100</v>
      </c>
      <c r="O4" s="8">
        <v>100</v>
      </c>
      <c r="P4" s="1"/>
      <c r="Q4" s="3">
        <v>1</v>
      </c>
      <c r="R4" s="2">
        <v>0</v>
      </c>
      <c r="S4" s="2"/>
      <c r="T4" s="3">
        <v>1</v>
      </c>
      <c r="U4" s="2">
        <f>Datos!H3</f>
        <v>160</v>
      </c>
      <c r="V4" s="9">
        <v>0</v>
      </c>
      <c r="W4" s="2">
        <v>0</v>
      </c>
      <c r="X4" s="9">
        <f>F4/0.5</f>
        <v>160</v>
      </c>
      <c r="Y4" s="9"/>
      <c r="Z4" s="9">
        <v>50</v>
      </c>
      <c r="AA4" s="9">
        <f>Z4/0.5</f>
        <v>100</v>
      </c>
      <c r="AC4" s="3">
        <v>1</v>
      </c>
      <c r="AD4" s="9">
        <v>0</v>
      </c>
      <c r="AE4" s="9">
        <v>253.80105281480141</v>
      </c>
      <c r="AF4" s="9">
        <v>215.7308948925812</v>
      </c>
      <c r="AH4" s="8">
        <v>117.64705882352942</v>
      </c>
      <c r="AI4" s="8">
        <f t="shared" ref="AI4:AI20" si="0">AH4*0.85</f>
        <v>100</v>
      </c>
    </row>
    <row r="5" x14ac:dyDescent="0.2">
      <c r="A5" s="3"/>
      <c r="B5" s="3">
        <v>2</v>
      </c>
      <c r="C5" s="9">
        <v>1000</v>
      </c>
      <c r="D5" s="9">
        <v>500</v>
      </c>
      <c r="E5" s="9">
        <v>0</v>
      </c>
      <c r="F5" s="9">
        <v>80</v>
      </c>
      <c r="G5" s="9">
        <v>0</v>
      </c>
      <c r="H5" s="9">
        <v>44.515743545563183</v>
      </c>
      <c r="I5" s="9"/>
      <c r="J5" s="3">
        <v>2</v>
      </c>
      <c r="K5" s="9">
        <v>603.47195477748255</v>
      </c>
      <c r="L5" s="9"/>
      <c r="M5" s="3">
        <v>2</v>
      </c>
      <c r="N5" s="8">
        <v>100</v>
      </c>
      <c r="O5" s="8">
        <v>100</v>
      </c>
      <c r="P5" s="1"/>
      <c r="Q5" s="3">
        <v>2</v>
      </c>
      <c r="R5" s="2">
        <v>0</v>
      </c>
      <c r="S5" s="2"/>
      <c r="T5" s="3">
        <v>2</v>
      </c>
      <c r="U5" s="2">
        <f>Datos!H4</f>
        <v>160</v>
      </c>
      <c r="V5" s="9">
        <v>0</v>
      </c>
      <c r="W5" s="2">
        <v>0</v>
      </c>
      <c r="X5" s="9">
        <f t="shared" ref="X5:X27" si="1">F5/0.5</f>
        <v>160</v>
      </c>
      <c r="Y5" s="9"/>
      <c r="Z5" s="9">
        <v>50</v>
      </c>
      <c r="AA5" s="9">
        <f t="shared" ref="AA5:AA27" si="2">Z5/0.5</f>
        <v>100</v>
      </c>
      <c r="AC5" s="3">
        <v>2</v>
      </c>
      <c r="AD5" s="9">
        <v>0</v>
      </c>
      <c r="AE5" s="9">
        <v>86.002202334835829</v>
      </c>
      <c r="AF5" s="9">
        <v>288.83276687719166</v>
      </c>
      <c r="AH5" s="8">
        <v>117.64705882352942</v>
      </c>
      <c r="AI5" s="8">
        <f t="shared" si="0"/>
        <v>100</v>
      </c>
    </row>
    <row r="6" x14ac:dyDescent="0.2">
      <c r="B6" s="3">
        <v>3</v>
      </c>
      <c r="C6" s="9">
        <v>1000</v>
      </c>
      <c r="D6" s="9">
        <v>500</v>
      </c>
      <c r="E6" s="9">
        <v>0</v>
      </c>
      <c r="F6" s="9">
        <v>80</v>
      </c>
      <c r="G6" s="9">
        <v>0</v>
      </c>
      <c r="H6" s="9">
        <v>52.061251146374673</v>
      </c>
      <c r="I6" s="9"/>
      <c r="J6" s="3">
        <v>3</v>
      </c>
      <c r="K6" s="9">
        <v>567.75944989468962</v>
      </c>
      <c r="L6" s="9"/>
      <c r="M6" s="3">
        <v>3</v>
      </c>
      <c r="N6" s="8">
        <v>100</v>
      </c>
      <c r="O6" s="8">
        <v>100</v>
      </c>
      <c r="P6" s="1"/>
      <c r="Q6" s="3">
        <v>3</v>
      </c>
      <c r="R6" s="2">
        <v>0</v>
      </c>
      <c r="S6" s="2"/>
      <c r="T6" s="3">
        <v>3</v>
      </c>
      <c r="U6" s="2">
        <f>Datos!H5</f>
        <v>160</v>
      </c>
      <c r="V6" s="9">
        <v>0</v>
      </c>
      <c r="W6" s="2">
        <v>0</v>
      </c>
      <c r="X6" s="9">
        <f t="shared" si="1"/>
        <v>160</v>
      </c>
      <c r="Y6" s="9"/>
      <c r="Z6" s="9">
        <v>50</v>
      </c>
      <c r="AA6" s="9">
        <f t="shared" si="2"/>
        <v>100</v>
      </c>
      <c r="AC6" s="3">
        <v>3</v>
      </c>
      <c r="AD6" s="9">
        <v>0</v>
      </c>
      <c r="AE6" s="9">
        <v>139.97396628327806</v>
      </c>
      <c r="AF6" s="9">
        <v>407.81063821797801</v>
      </c>
      <c r="AH6" s="8">
        <v>117.64705882352942</v>
      </c>
      <c r="AI6" s="8">
        <f t="shared" si="0"/>
        <v>100</v>
      </c>
    </row>
    <row r="7" x14ac:dyDescent="0.2">
      <c r="B7" s="3">
        <v>4</v>
      </c>
      <c r="C7" s="9">
        <v>1000</v>
      </c>
      <c r="D7" s="9">
        <v>359.79621638029732</v>
      </c>
      <c r="E7" s="9">
        <v>0</v>
      </c>
      <c r="F7" s="9">
        <v>80</v>
      </c>
      <c r="G7" s="9">
        <v>0</v>
      </c>
      <c r="H7" s="9">
        <v>55.079620932106835</v>
      </c>
      <c r="I7" s="9"/>
      <c r="J7" s="3">
        <v>4</v>
      </c>
      <c r="K7" s="9">
        <v>662.74438003426906</v>
      </c>
      <c r="L7" s="9"/>
      <c r="M7" s="3">
        <v>4</v>
      </c>
      <c r="N7" s="8">
        <v>100</v>
      </c>
      <c r="O7" s="8">
        <v>100</v>
      </c>
      <c r="P7" s="1"/>
      <c r="Q7" s="3">
        <v>4</v>
      </c>
      <c r="R7" s="2">
        <v>0</v>
      </c>
      <c r="S7" s="2"/>
      <c r="T7" s="3">
        <v>4</v>
      </c>
      <c r="U7" s="2">
        <f>Datos!H6</f>
        <v>160</v>
      </c>
      <c r="V7" s="9">
        <v>0</v>
      </c>
      <c r="W7" s="2">
        <v>0</v>
      </c>
      <c r="X7" s="9">
        <f t="shared" si="1"/>
        <v>160</v>
      </c>
      <c r="Y7" s="9"/>
      <c r="Z7" s="9">
        <v>50</v>
      </c>
      <c r="AA7" s="9">
        <f t="shared" si="2"/>
        <v>100</v>
      </c>
      <c r="AC7" s="3">
        <v>4</v>
      </c>
      <c r="AD7" s="9">
        <v>0</v>
      </c>
      <c r="AE7" s="9">
        <v>61.573061973467816</v>
      </c>
      <c r="AF7" s="9">
        <v>460.14774089542561</v>
      </c>
      <c r="AH7" s="8">
        <v>117.64705882352942</v>
      </c>
      <c r="AI7" s="8">
        <f t="shared" si="0"/>
        <v>100</v>
      </c>
    </row>
    <row r="8" x14ac:dyDescent="0.2">
      <c r="B8" s="3">
        <v>5</v>
      </c>
      <c r="C8" s="9">
        <v>1000</v>
      </c>
      <c r="D8" s="9">
        <v>153.14309766647602</v>
      </c>
      <c r="E8" s="9">
        <v>0</v>
      </c>
      <c r="F8" s="9">
        <v>80</v>
      </c>
      <c r="G8" s="9">
        <v>0</v>
      </c>
      <c r="H8" s="9">
        <v>62.553150098657696</v>
      </c>
      <c r="I8" s="9"/>
      <c r="J8" s="3">
        <v>5</v>
      </c>
      <c r="K8" s="9">
        <v>763.54632369131912</v>
      </c>
      <c r="L8" s="9"/>
      <c r="M8" s="3">
        <v>5</v>
      </c>
      <c r="N8" s="8">
        <v>100</v>
      </c>
      <c r="O8" s="8">
        <v>100</v>
      </c>
      <c r="P8" s="1"/>
      <c r="Q8" s="3">
        <v>5</v>
      </c>
      <c r="R8" s="2">
        <v>0</v>
      </c>
      <c r="S8" s="2"/>
      <c r="T8" s="3">
        <v>5</v>
      </c>
      <c r="U8" s="2">
        <f>Datos!H7</f>
        <v>160</v>
      </c>
      <c r="V8" s="9">
        <v>0</v>
      </c>
      <c r="W8" s="2">
        <v>0</v>
      </c>
      <c r="X8" s="9">
        <f t="shared" si="1"/>
        <v>160</v>
      </c>
      <c r="Y8" s="9"/>
      <c r="Z8" s="9">
        <v>50</v>
      </c>
      <c r="AA8" s="9">
        <f t="shared" si="2"/>
        <v>100</v>
      </c>
      <c r="AC8" s="3">
        <v>5</v>
      </c>
      <c r="AD8" s="9">
        <v>0</v>
      </c>
      <c r="AE8" s="9">
        <v>0</v>
      </c>
      <c r="AF8" s="9">
        <v>460.14774089542561</v>
      </c>
      <c r="AH8" s="8">
        <v>117.64705882352942</v>
      </c>
      <c r="AI8" s="8">
        <f t="shared" si="0"/>
        <v>100</v>
      </c>
    </row>
    <row r="9" x14ac:dyDescent="0.2">
      <c r="B9" s="3">
        <v>6</v>
      </c>
      <c r="C9" s="9">
        <v>1000</v>
      </c>
      <c r="D9" s="9">
        <v>131.80614867833174</v>
      </c>
      <c r="E9" s="9">
        <v>0</v>
      </c>
      <c r="F9" s="9">
        <v>0</v>
      </c>
      <c r="G9" s="9">
        <v>0</v>
      </c>
      <c r="H9" s="9">
        <v>87.024428202206593</v>
      </c>
      <c r="I9" s="9"/>
      <c r="J9" s="3">
        <v>6</v>
      </c>
      <c r="K9" s="9">
        <v>805.75583353746697</v>
      </c>
      <c r="L9" s="9"/>
      <c r="M9" s="3">
        <v>6</v>
      </c>
      <c r="N9" s="8">
        <v>100</v>
      </c>
      <c r="O9" s="8">
        <v>100</v>
      </c>
      <c r="P9" s="1"/>
      <c r="Q9" s="3">
        <v>6</v>
      </c>
      <c r="R9" s="2">
        <v>0</v>
      </c>
      <c r="S9" s="2"/>
      <c r="T9" s="3">
        <v>6</v>
      </c>
      <c r="U9" s="2">
        <f>Datos!H8</f>
        <v>160</v>
      </c>
      <c r="V9" s="9">
        <v>160</v>
      </c>
      <c r="W9" s="2">
        <v>0</v>
      </c>
      <c r="X9" s="9">
        <f t="shared" si="1"/>
        <v>0</v>
      </c>
      <c r="Y9" s="9"/>
      <c r="Z9" s="9">
        <v>50</v>
      </c>
      <c r="AA9" s="9">
        <f t="shared" si="2"/>
        <v>100</v>
      </c>
      <c r="AC9" s="3">
        <v>6</v>
      </c>
      <c r="AD9" s="9">
        <v>0</v>
      </c>
      <c r="AE9" s="9">
        <v>0</v>
      </c>
      <c r="AF9" s="9">
        <v>460.14774089542561</v>
      </c>
      <c r="AH9" s="8">
        <v>117.64705882352942</v>
      </c>
      <c r="AI9" s="8">
        <f t="shared" si="0"/>
        <v>100</v>
      </c>
    </row>
    <row r="10" x14ac:dyDescent="0.2">
      <c r="B10" s="3">
        <v>7</v>
      </c>
      <c r="C10" s="9">
        <v>1000</v>
      </c>
      <c r="D10" s="9">
        <v>107.96645630259104</v>
      </c>
      <c r="E10" s="9">
        <v>0</v>
      </c>
      <c r="F10" s="9">
        <v>0</v>
      </c>
      <c r="G10" s="9">
        <v>0.52291004933432461</v>
      </c>
      <c r="H10" s="9">
        <v>75.742156018119658</v>
      </c>
      <c r="I10" s="9"/>
      <c r="J10" s="3">
        <v>7</v>
      </c>
      <c r="K10" s="9">
        <v>802.98086859744353</v>
      </c>
      <c r="L10" s="9"/>
      <c r="M10" s="3">
        <v>7</v>
      </c>
      <c r="N10" s="8">
        <v>100</v>
      </c>
      <c r="O10" s="8">
        <v>100</v>
      </c>
      <c r="P10" s="1"/>
      <c r="Q10" s="3">
        <v>7</v>
      </c>
      <c r="R10" s="2">
        <v>0</v>
      </c>
      <c r="S10" s="2"/>
      <c r="T10" s="3">
        <v>7</v>
      </c>
      <c r="U10" s="2">
        <f>Datos!H9</f>
        <v>160</v>
      </c>
      <c r="V10" s="9">
        <v>320</v>
      </c>
      <c r="W10" s="2">
        <v>0</v>
      </c>
      <c r="X10" s="9">
        <f t="shared" si="1"/>
        <v>0</v>
      </c>
      <c r="Y10" s="9"/>
      <c r="Z10" s="9">
        <v>50</v>
      </c>
      <c r="AA10" s="9">
        <f t="shared" si="2"/>
        <v>100</v>
      </c>
      <c r="AC10" s="3">
        <v>7</v>
      </c>
      <c r="AD10" s="9">
        <v>0</v>
      </c>
      <c r="AE10" s="9">
        <v>0</v>
      </c>
      <c r="AF10" s="9">
        <v>460.14774089542561</v>
      </c>
      <c r="AH10" s="8">
        <v>117.64705882352942</v>
      </c>
      <c r="AI10" s="8">
        <f t="shared" si="0"/>
        <v>100</v>
      </c>
    </row>
    <row r="11" x14ac:dyDescent="0.2">
      <c r="B11" s="3">
        <v>8</v>
      </c>
      <c r="C11" s="9">
        <v>1000</v>
      </c>
      <c r="D11" s="9">
        <v>91.074971755519755</v>
      </c>
      <c r="E11" s="9">
        <v>0</v>
      </c>
      <c r="F11" s="9">
        <v>0</v>
      </c>
      <c r="G11" s="9">
        <v>1.6295532878286139</v>
      </c>
      <c r="H11" s="9">
        <v>89.467804240891539</v>
      </c>
      <c r="I11" s="9"/>
      <c r="J11" s="3">
        <v>8</v>
      </c>
      <c r="K11" s="9">
        <v>818.28835846312631</v>
      </c>
      <c r="L11" s="9"/>
      <c r="M11" s="3">
        <v>8</v>
      </c>
      <c r="N11" s="8">
        <v>100</v>
      </c>
      <c r="O11" s="8">
        <v>100</v>
      </c>
      <c r="P11" s="1"/>
      <c r="Q11" s="3">
        <v>8</v>
      </c>
      <c r="R11" s="2">
        <v>0</v>
      </c>
      <c r="S11" s="2"/>
      <c r="T11" s="3">
        <v>8</v>
      </c>
      <c r="U11" s="2">
        <f>Datos!H10</f>
        <v>160</v>
      </c>
      <c r="V11" s="9">
        <v>480</v>
      </c>
      <c r="W11" s="2">
        <v>0</v>
      </c>
      <c r="X11" s="9">
        <f t="shared" si="1"/>
        <v>0</v>
      </c>
      <c r="Y11" s="9"/>
      <c r="Z11" s="9">
        <v>50</v>
      </c>
      <c r="AA11" s="9">
        <f t="shared" si="2"/>
        <v>100</v>
      </c>
      <c r="AC11" s="3">
        <v>8</v>
      </c>
      <c r="AD11" s="9">
        <v>0</v>
      </c>
      <c r="AE11" s="9">
        <v>0</v>
      </c>
      <c r="AF11" s="9">
        <v>460.14774089542561</v>
      </c>
      <c r="AH11" s="8">
        <v>117.64705882352942</v>
      </c>
      <c r="AI11" s="8">
        <f t="shared" si="0"/>
        <v>100</v>
      </c>
    </row>
    <row r="12" x14ac:dyDescent="0.2">
      <c r="B12" s="3">
        <v>9</v>
      </c>
      <c r="C12" s="9">
        <v>1000</v>
      </c>
      <c r="D12" s="9">
        <v>340.28837889189151</v>
      </c>
      <c r="E12" s="9">
        <v>0</v>
      </c>
      <c r="F12" s="9">
        <v>0</v>
      </c>
      <c r="G12" s="9">
        <v>31.203960262215315</v>
      </c>
      <c r="H12" s="9">
        <v>90</v>
      </c>
      <c r="I12" s="9"/>
      <c r="J12" s="3">
        <v>9</v>
      </c>
      <c r="K12" s="9">
        <v>476.24418968819066</v>
      </c>
      <c r="L12" s="9"/>
      <c r="M12" s="3">
        <v>9</v>
      </c>
      <c r="N12" s="8">
        <v>100</v>
      </c>
      <c r="O12" s="8">
        <v>100</v>
      </c>
      <c r="P12" s="1"/>
      <c r="Q12" s="3">
        <v>9</v>
      </c>
      <c r="R12" s="2">
        <v>0</v>
      </c>
      <c r="S12" s="2"/>
      <c r="T12" s="3">
        <v>9</v>
      </c>
      <c r="U12" s="2">
        <f>Datos!H11</f>
        <v>160</v>
      </c>
      <c r="V12" s="9">
        <v>640</v>
      </c>
      <c r="W12" s="2">
        <v>0</v>
      </c>
      <c r="X12" s="9">
        <f t="shared" si="1"/>
        <v>0</v>
      </c>
      <c r="Y12" s="9"/>
      <c r="Z12" s="9">
        <v>50</v>
      </c>
      <c r="AA12" s="9">
        <f t="shared" si="2"/>
        <v>100</v>
      </c>
      <c r="AC12" s="3">
        <v>9</v>
      </c>
      <c r="AD12" s="9">
        <v>0</v>
      </c>
      <c r="AE12" s="9">
        <v>400</v>
      </c>
      <c r="AF12" s="9">
        <v>800.14774089542561</v>
      </c>
      <c r="AH12" s="8">
        <v>117.64705882352942</v>
      </c>
      <c r="AI12" s="8">
        <f>AH12*0.85</f>
        <v>100</v>
      </c>
    </row>
    <row r="13" x14ac:dyDescent="0.2">
      <c r="B13" s="3">
        <v>10</v>
      </c>
      <c r="C13" s="9">
        <v>1000</v>
      </c>
      <c r="D13" s="9">
        <v>0</v>
      </c>
      <c r="E13" s="9">
        <v>0</v>
      </c>
      <c r="F13" s="9">
        <v>0</v>
      </c>
      <c r="G13" s="9">
        <v>53.97969182942488</v>
      </c>
      <c r="H13" s="9">
        <v>57.848706333546396</v>
      </c>
      <c r="I13" s="9"/>
      <c r="J13" s="3">
        <v>10</v>
      </c>
      <c r="K13" s="9">
        <v>845.54622719159909</v>
      </c>
      <c r="L13" s="9"/>
      <c r="M13" s="3">
        <v>10</v>
      </c>
      <c r="N13" s="8">
        <v>100</v>
      </c>
      <c r="O13" s="8">
        <v>100</v>
      </c>
      <c r="P13" s="1"/>
      <c r="Q13" s="3">
        <v>10</v>
      </c>
      <c r="R13" s="2">
        <v>0</v>
      </c>
      <c r="S13" s="2"/>
      <c r="T13" s="3">
        <v>10</v>
      </c>
      <c r="U13" s="2">
        <f>Datos!H12</f>
        <v>160</v>
      </c>
      <c r="V13" s="9">
        <v>800</v>
      </c>
      <c r="W13" s="2">
        <v>0</v>
      </c>
      <c r="X13" s="9">
        <f t="shared" si="1"/>
        <v>0</v>
      </c>
      <c r="Y13" s="9"/>
      <c r="Z13" s="9">
        <v>50</v>
      </c>
      <c r="AA13" s="9">
        <f t="shared" si="2"/>
        <v>100</v>
      </c>
      <c r="AC13" s="3">
        <v>10</v>
      </c>
      <c r="AD13" s="9">
        <v>0</v>
      </c>
      <c r="AE13" s="9">
        <v>12.618302813892456</v>
      </c>
      <c r="AF13" s="9">
        <v>810.87329828723421</v>
      </c>
      <c r="AH13" s="8">
        <v>117.64705882352942</v>
      </c>
      <c r="AI13" s="8">
        <f t="shared" si="0"/>
        <v>100</v>
      </c>
    </row>
    <row r="14" x14ac:dyDescent="0.2">
      <c r="B14" s="3">
        <v>11</v>
      </c>
      <c r="C14" s="9">
        <v>1000</v>
      </c>
      <c r="D14" s="9">
        <v>148.06152398500171</v>
      </c>
      <c r="E14" s="9">
        <v>0</v>
      </c>
      <c r="F14" s="9">
        <v>0</v>
      </c>
      <c r="G14" s="9">
        <v>73.470129080218967</v>
      </c>
      <c r="H14" s="9">
        <v>47.356807381263373</v>
      </c>
      <c r="I14" s="9"/>
      <c r="J14" s="3">
        <v>11</v>
      </c>
      <c r="K14" s="9">
        <v>828.00652251229371</v>
      </c>
      <c r="L14" s="9"/>
      <c r="M14" s="3">
        <v>11</v>
      </c>
      <c r="N14" s="8">
        <v>100</v>
      </c>
      <c r="O14" s="8">
        <v>100</v>
      </c>
      <c r="P14" s="1"/>
      <c r="Q14" s="3">
        <v>11</v>
      </c>
      <c r="R14" s="2">
        <v>0</v>
      </c>
      <c r="S14" s="2"/>
      <c r="T14" s="3">
        <v>11</v>
      </c>
      <c r="U14" s="2">
        <f>Datos!H13</f>
        <v>160</v>
      </c>
      <c r="V14" s="9">
        <v>960</v>
      </c>
      <c r="W14" s="2">
        <v>0</v>
      </c>
      <c r="X14" s="9">
        <f t="shared" si="1"/>
        <v>0</v>
      </c>
      <c r="Y14" s="9"/>
      <c r="Z14" s="9">
        <v>50</v>
      </c>
      <c r="AA14" s="9">
        <f t="shared" si="2"/>
        <v>100</v>
      </c>
      <c r="AC14" s="3">
        <v>11</v>
      </c>
      <c r="AD14" s="9">
        <v>0</v>
      </c>
      <c r="AE14" s="9">
        <v>0</v>
      </c>
      <c r="AF14" s="9">
        <v>810.87329828723421</v>
      </c>
      <c r="AH14" s="8">
        <v>117.64705882352942</v>
      </c>
      <c r="AI14" s="8">
        <f t="shared" si="0"/>
        <v>100</v>
      </c>
    </row>
    <row r="15" x14ac:dyDescent="0.2">
      <c r="B15" s="3">
        <v>12</v>
      </c>
      <c r="C15" s="9">
        <v>1000</v>
      </c>
      <c r="D15" s="9">
        <v>20.526242730024933</v>
      </c>
      <c r="E15" s="9">
        <v>0</v>
      </c>
      <c r="F15" s="9">
        <v>220</v>
      </c>
      <c r="G15" s="9">
        <v>87.891126579712108</v>
      </c>
      <c r="H15" s="9">
        <v>42.983353250145903</v>
      </c>
      <c r="I15" s="9"/>
      <c r="J15" s="3">
        <v>12</v>
      </c>
      <c r="K15" s="9">
        <v>814.39739000834652</v>
      </c>
      <c r="L15" s="9"/>
      <c r="M15" s="3">
        <v>12</v>
      </c>
      <c r="N15" s="8">
        <v>100</v>
      </c>
      <c r="O15" s="8">
        <v>100</v>
      </c>
      <c r="P15" s="1"/>
      <c r="Q15" s="3">
        <v>12</v>
      </c>
      <c r="R15" s="2">
        <v>0</v>
      </c>
      <c r="S15" s="2"/>
      <c r="T15" s="3">
        <v>12</v>
      </c>
      <c r="U15" s="2">
        <f>Datos!H14</f>
        <v>160</v>
      </c>
      <c r="V15" s="9">
        <v>680</v>
      </c>
      <c r="W15" s="2">
        <v>0</v>
      </c>
      <c r="X15" s="9">
        <f t="shared" si="1"/>
        <v>440</v>
      </c>
      <c r="Y15" s="9"/>
      <c r="Z15" s="9">
        <v>50</v>
      </c>
      <c r="AA15" s="9">
        <f t="shared" si="2"/>
        <v>100</v>
      </c>
      <c r="AC15" s="3">
        <v>12</v>
      </c>
      <c r="AD15" s="9">
        <v>0</v>
      </c>
      <c r="AE15" s="9">
        <v>0</v>
      </c>
      <c r="AF15" s="9">
        <v>810.87329828723421</v>
      </c>
      <c r="AH15" s="8">
        <v>117.64705882352942</v>
      </c>
      <c r="AI15" s="8">
        <f t="shared" si="0"/>
        <v>100</v>
      </c>
    </row>
    <row r="16" x14ac:dyDescent="0.2">
      <c r="B16" s="3">
        <v>13</v>
      </c>
      <c r="C16" s="9">
        <v>1000</v>
      </c>
      <c r="D16" s="9">
        <v>331.54102742128475</v>
      </c>
      <c r="E16" s="9">
        <v>0</v>
      </c>
      <c r="F16" s="9">
        <v>0</v>
      </c>
      <c r="G16" s="9">
        <v>96.050719740487935</v>
      </c>
      <c r="H16" s="9">
        <v>40.386293527499092</v>
      </c>
      <c r="I16" s="9"/>
      <c r="J16" s="3">
        <v>13</v>
      </c>
      <c r="K16" s="9">
        <v>797.67285003200118</v>
      </c>
      <c r="L16" s="9"/>
      <c r="M16" s="3">
        <v>13</v>
      </c>
      <c r="N16" s="8">
        <v>100</v>
      </c>
      <c r="O16" s="8">
        <v>100</v>
      </c>
      <c r="P16" s="1"/>
      <c r="Q16" s="3">
        <v>13</v>
      </c>
      <c r="R16" s="2">
        <v>0</v>
      </c>
      <c r="S16" s="2"/>
      <c r="T16" s="3">
        <v>13</v>
      </c>
      <c r="U16" s="2">
        <f>Datos!H15</f>
        <v>160</v>
      </c>
      <c r="V16" s="9">
        <v>840</v>
      </c>
      <c r="W16" s="2">
        <v>0</v>
      </c>
      <c r="X16" s="9">
        <f t="shared" si="1"/>
        <v>0</v>
      </c>
      <c r="Y16" s="9"/>
      <c r="Z16" s="9">
        <v>50</v>
      </c>
      <c r="AA16" s="9">
        <f t="shared" si="2"/>
        <v>100</v>
      </c>
      <c r="AC16" s="3">
        <v>13</v>
      </c>
      <c r="AD16" s="9">
        <v>0</v>
      </c>
      <c r="AE16" s="9">
        <v>0</v>
      </c>
      <c r="AF16" s="9">
        <v>810.87329828723421</v>
      </c>
      <c r="AH16" s="8">
        <v>117.64705882352942</v>
      </c>
      <c r="AI16" s="8">
        <f t="shared" si="0"/>
        <v>100</v>
      </c>
    </row>
    <row r="17" x14ac:dyDescent="0.2">
      <c r="B17" s="3">
        <v>14</v>
      </c>
      <c r="C17" s="9">
        <v>1000</v>
      </c>
      <c r="D17" s="9">
        <v>426.63348420404736</v>
      </c>
      <c r="E17" s="9">
        <v>0</v>
      </c>
      <c r="F17" s="9">
        <v>0</v>
      </c>
      <c r="G17" s="9">
        <v>97.261269176184356</v>
      </c>
      <c r="H17" s="9">
        <v>16.754912041797514</v>
      </c>
      <c r="I17" s="9"/>
      <c r="J17" s="3">
        <v>14</v>
      </c>
      <c r="K17" s="9">
        <v>758.48164304366742</v>
      </c>
      <c r="L17" s="9"/>
      <c r="M17" s="3">
        <v>14</v>
      </c>
      <c r="N17" s="8">
        <v>100</v>
      </c>
      <c r="O17" s="8">
        <v>100</v>
      </c>
      <c r="P17" s="1"/>
      <c r="Q17" s="3">
        <v>14</v>
      </c>
      <c r="R17" s="2">
        <v>0</v>
      </c>
      <c r="S17" s="2"/>
      <c r="T17" s="3">
        <v>14</v>
      </c>
      <c r="U17" s="2">
        <f>Datos!H16</f>
        <v>160</v>
      </c>
      <c r="V17" s="9">
        <v>1000</v>
      </c>
      <c r="W17" s="2">
        <v>0</v>
      </c>
      <c r="X17" s="9">
        <f t="shared" si="1"/>
        <v>0</v>
      </c>
      <c r="Y17" s="9"/>
      <c r="Z17" s="9">
        <v>50</v>
      </c>
      <c r="AA17" s="9">
        <f t="shared" si="2"/>
        <v>100</v>
      </c>
      <c r="AC17" s="3">
        <v>14</v>
      </c>
      <c r="AD17" s="9">
        <v>0</v>
      </c>
      <c r="AE17" s="9">
        <v>0</v>
      </c>
      <c r="AF17" s="9">
        <v>810.87329828723421</v>
      </c>
      <c r="AH17" s="8">
        <v>117.64705882352942</v>
      </c>
      <c r="AI17" s="8">
        <f t="shared" si="0"/>
        <v>100</v>
      </c>
    </row>
    <row r="18" x14ac:dyDescent="0.2">
      <c r="B18" s="3">
        <v>15</v>
      </c>
      <c r="C18" s="9">
        <v>1000</v>
      </c>
      <c r="D18" s="9">
        <v>386.75848668699439</v>
      </c>
      <c r="E18" s="9">
        <v>0</v>
      </c>
      <c r="F18" s="9">
        <v>80</v>
      </c>
      <c r="G18" s="9">
        <v>91.473778468608486</v>
      </c>
      <c r="H18" s="9">
        <v>5.2570380457438226</v>
      </c>
      <c r="I18" s="9"/>
      <c r="J18" s="3">
        <v>15</v>
      </c>
      <c r="K18" s="9">
        <v>735.92559269865694</v>
      </c>
      <c r="L18" s="9"/>
      <c r="M18" s="3">
        <v>15</v>
      </c>
      <c r="N18" s="8">
        <v>100</v>
      </c>
      <c r="O18" s="8">
        <v>100</v>
      </c>
      <c r="P18" s="1"/>
      <c r="Q18" s="3">
        <v>15</v>
      </c>
      <c r="R18" s="2">
        <v>0</v>
      </c>
      <c r="S18" s="2"/>
      <c r="T18" s="3">
        <v>15</v>
      </c>
      <c r="U18" s="2">
        <f>Datos!H17</f>
        <v>160</v>
      </c>
      <c r="V18" s="9">
        <v>1000</v>
      </c>
      <c r="W18" s="2">
        <v>0</v>
      </c>
      <c r="X18" s="9">
        <f t="shared" si="1"/>
        <v>160</v>
      </c>
      <c r="Y18" s="9"/>
      <c r="Z18" s="9">
        <v>50</v>
      </c>
      <c r="AA18" s="9">
        <f t="shared" si="2"/>
        <v>100</v>
      </c>
      <c r="AC18" s="3">
        <v>15</v>
      </c>
      <c r="AD18" s="9">
        <v>0</v>
      </c>
      <c r="AE18" s="9">
        <v>0</v>
      </c>
      <c r="AF18" s="9">
        <v>810.87329828723421</v>
      </c>
      <c r="AH18" s="8">
        <v>117.64705882352942</v>
      </c>
      <c r="AI18" s="8">
        <f t="shared" si="0"/>
        <v>100</v>
      </c>
    </row>
    <row r="19" x14ac:dyDescent="0.2">
      <c r="B19" s="3">
        <v>16</v>
      </c>
      <c r="C19" s="9">
        <v>1000</v>
      </c>
      <c r="D19" s="9">
        <v>343.41072091415117</v>
      </c>
      <c r="E19" s="9">
        <v>0</v>
      </c>
      <c r="F19" s="9">
        <v>80</v>
      </c>
      <c r="G19" s="9">
        <v>79.124146786510778</v>
      </c>
      <c r="H19" s="9">
        <v>9.1375649612316945</v>
      </c>
      <c r="I19" s="9"/>
      <c r="J19" s="3">
        <v>16</v>
      </c>
      <c r="K19" s="9">
        <v>739.41422728730549</v>
      </c>
      <c r="L19" s="9"/>
      <c r="M19" s="3">
        <v>16</v>
      </c>
      <c r="N19" s="8">
        <v>100</v>
      </c>
      <c r="O19" s="8">
        <v>100</v>
      </c>
      <c r="P19" s="1"/>
      <c r="Q19" s="3">
        <v>16</v>
      </c>
      <c r="R19" s="2">
        <v>0</v>
      </c>
      <c r="S19" s="2"/>
      <c r="T19" s="3">
        <v>16</v>
      </c>
      <c r="U19" s="2">
        <f>Datos!H18</f>
        <v>160</v>
      </c>
      <c r="V19" s="9">
        <v>1000</v>
      </c>
      <c r="W19" s="2">
        <v>0</v>
      </c>
      <c r="X19" s="9">
        <f t="shared" si="1"/>
        <v>160</v>
      </c>
      <c r="Y19" s="9"/>
      <c r="Z19" s="9">
        <v>50</v>
      </c>
      <c r="AA19" s="9">
        <f t="shared" si="2"/>
        <v>100</v>
      </c>
      <c r="AC19" s="3">
        <v>16</v>
      </c>
      <c r="AD19" s="9">
        <v>0</v>
      </c>
      <c r="AE19" s="9">
        <v>0</v>
      </c>
      <c r="AF19" s="9">
        <v>810.87329828723421</v>
      </c>
      <c r="AH19" s="8">
        <v>117.64705882352942</v>
      </c>
      <c r="AI19" s="8">
        <f t="shared" si="0"/>
        <v>100</v>
      </c>
    </row>
    <row r="20" x14ac:dyDescent="0.2">
      <c r="B20" s="3">
        <v>17</v>
      </c>
      <c r="C20" s="9">
        <v>1000</v>
      </c>
      <c r="D20" s="9">
        <v>421.56744481733472</v>
      </c>
      <c r="E20" s="9">
        <v>0</v>
      </c>
      <c r="F20" s="9">
        <v>80</v>
      </c>
      <c r="G20" s="9">
        <v>61.216800702845163</v>
      </c>
      <c r="H20" s="9">
        <v>14.024178084095269</v>
      </c>
      <c r="I20" s="9"/>
      <c r="J20" s="3">
        <v>17</v>
      </c>
      <c r="K20" s="9">
        <v>711.36211180133841</v>
      </c>
      <c r="L20" s="9"/>
      <c r="M20" s="3">
        <v>17</v>
      </c>
      <c r="N20" s="8">
        <v>100</v>
      </c>
      <c r="O20" s="8">
        <v>100</v>
      </c>
      <c r="P20" s="1"/>
      <c r="Q20" s="3">
        <v>17</v>
      </c>
      <c r="R20" s="2">
        <v>0</v>
      </c>
      <c r="S20" s="2"/>
      <c r="T20" s="3">
        <v>17</v>
      </c>
      <c r="U20" s="2">
        <f>Datos!H19</f>
        <v>160</v>
      </c>
      <c r="V20" s="9">
        <v>1000</v>
      </c>
      <c r="W20" s="2">
        <v>0</v>
      </c>
      <c r="X20" s="9">
        <f t="shared" si="1"/>
        <v>160</v>
      </c>
      <c r="Y20" s="9"/>
      <c r="Z20" s="9">
        <v>50</v>
      </c>
      <c r="AA20" s="9">
        <f t="shared" si="2"/>
        <v>100</v>
      </c>
      <c r="AC20" s="3">
        <v>17</v>
      </c>
      <c r="AD20" s="9">
        <v>0</v>
      </c>
      <c r="AE20" s="9">
        <v>0</v>
      </c>
      <c r="AF20" s="9">
        <v>810.87329828723421</v>
      </c>
      <c r="AH20" s="8">
        <v>117.64705882352942</v>
      </c>
      <c r="AI20" s="8">
        <f t="shared" si="0"/>
        <v>100</v>
      </c>
    </row>
    <row r="21" x14ac:dyDescent="0.2">
      <c r="B21" s="3">
        <v>18</v>
      </c>
      <c r="C21" s="9">
        <v>1000</v>
      </c>
      <c r="D21" s="9">
        <v>500</v>
      </c>
      <c r="E21" s="9">
        <v>0</v>
      </c>
      <c r="F21" s="9">
        <v>196.67702112311815</v>
      </c>
      <c r="G21" s="9">
        <v>39.343279043049264</v>
      </c>
      <c r="H21" s="9">
        <v>21.785231915071005</v>
      </c>
      <c r="I21" s="9"/>
      <c r="J21" s="3">
        <v>18</v>
      </c>
      <c r="K21" s="9">
        <v>710.48844455468213</v>
      </c>
      <c r="L21" s="9"/>
      <c r="M21" s="3">
        <v>18</v>
      </c>
      <c r="N21" s="8">
        <v>117.64705882352942</v>
      </c>
      <c r="O21" s="8">
        <v>117.64705882352942</v>
      </c>
      <c r="P21" s="1"/>
      <c r="Q21" s="3">
        <v>18</v>
      </c>
      <c r="R21" s="2">
        <v>0</v>
      </c>
      <c r="S21" s="2"/>
      <c r="T21" s="3">
        <v>18</v>
      </c>
      <c r="U21" s="2">
        <f>Datos!H20</f>
        <v>160</v>
      </c>
      <c r="V21" s="9">
        <v>766.6459577537637</v>
      </c>
      <c r="W21" s="2">
        <v>0</v>
      </c>
      <c r="X21" s="9">
        <f t="shared" si="1"/>
        <v>393.3540422462363</v>
      </c>
      <c r="Y21" s="9"/>
      <c r="Z21" s="9">
        <v>58.82352941176471</v>
      </c>
      <c r="AA21" s="9">
        <f t="shared" si="2"/>
        <v>117.64705882352942</v>
      </c>
      <c r="AC21" s="3">
        <v>18</v>
      </c>
      <c r="AD21" s="9">
        <v>94.962331061198597</v>
      </c>
      <c r="AE21" s="9">
        <v>0</v>
      </c>
      <c r="AF21" s="9">
        <v>715.91096722603561</v>
      </c>
      <c r="AH21" s="8">
        <v>117.64705882352942</v>
      </c>
      <c r="AI21" s="8">
        <f t="shared" ref="AI21:AI27" si="3">AH21/1</f>
        <v>117.64705882352942</v>
      </c>
    </row>
    <row r="22" x14ac:dyDescent="0.2">
      <c r="B22" s="11">
        <v>19</v>
      </c>
      <c r="C22" s="12">
        <v>1000</v>
      </c>
      <c r="D22" s="12">
        <v>500</v>
      </c>
      <c r="E22" s="12">
        <v>0</v>
      </c>
      <c r="F22" s="12">
        <v>56.010984832179929</v>
      </c>
      <c r="G22" s="12">
        <v>15.879908089477595</v>
      </c>
      <c r="H22" s="12">
        <v>28.10910707834255</v>
      </c>
      <c r="I22" s="12"/>
      <c r="J22" s="11">
        <v>19</v>
      </c>
      <c r="K22" s="12">
        <v>943.98901516782007</v>
      </c>
      <c r="L22" s="12"/>
      <c r="M22" s="11">
        <v>19</v>
      </c>
      <c r="N22" s="21">
        <v>117.64705882352942</v>
      </c>
      <c r="O22" s="21">
        <v>117.64705882352942</v>
      </c>
      <c r="P22" s="13"/>
      <c r="Q22" s="11">
        <v>19</v>
      </c>
      <c r="R22" s="14">
        <v>0</v>
      </c>
      <c r="S22" s="14"/>
      <c r="T22" s="11">
        <v>19</v>
      </c>
      <c r="U22" s="14">
        <f>Datos!H21</f>
        <v>160</v>
      </c>
      <c r="V22" s="12">
        <v>814.62398808940384</v>
      </c>
      <c r="W22" s="14">
        <v>0</v>
      </c>
      <c r="X22" s="12">
        <f t="shared" si="1"/>
        <v>112.02196966435986</v>
      </c>
      <c r="Y22" s="12"/>
      <c r="Z22" s="12">
        <v>58.82352941176471</v>
      </c>
      <c r="AA22" s="9">
        <f t="shared" si="2"/>
        <v>117.64705882352942</v>
      </c>
      <c r="AB22" s="17"/>
      <c r="AC22" s="11">
        <v>19</v>
      </c>
      <c r="AD22" s="12">
        <v>400</v>
      </c>
      <c r="AE22" s="12">
        <v>0</v>
      </c>
      <c r="AF22" s="12">
        <v>315.91096722603561</v>
      </c>
      <c r="AG22" s="20"/>
      <c r="AH22" s="21">
        <v>117.64705882352942</v>
      </c>
      <c r="AI22" s="8">
        <f t="shared" si="3"/>
        <v>117.64705882352942</v>
      </c>
    </row>
    <row r="23" x14ac:dyDescent="0.2">
      <c r="B23" s="3">
        <v>20</v>
      </c>
      <c r="C23" s="9">
        <v>1000</v>
      </c>
      <c r="D23" s="9">
        <v>500</v>
      </c>
      <c r="E23" s="9">
        <v>0</v>
      </c>
      <c r="F23" s="9">
        <v>433.59016981446769</v>
      </c>
      <c r="G23" s="9">
        <v>1.3321957153477055</v>
      </c>
      <c r="H23" s="9">
        <v>11.437150876802935</v>
      </c>
      <c r="I23" s="9"/>
      <c r="J23" s="3">
        <v>20</v>
      </c>
      <c r="K23" s="9">
        <v>533.51499330609897</v>
      </c>
      <c r="L23" s="9"/>
      <c r="M23" s="3">
        <v>20</v>
      </c>
      <c r="N23" s="8">
        <v>117.64705882352942</v>
      </c>
      <c r="O23" s="8">
        <v>117.64705882352942</v>
      </c>
      <c r="P23" s="1"/>
      <c r="Q23" s="3">
        <v>20</v>
      </c>
      <c r="R23" s="2">
        <v>0</v>
      </c>
      <c r="S23" s="2"/>
      <c r="T23" s="3">
        <v>20</v>
      </c>
      <c r="U23" s="2">
        <f>Datos!H22</f>
        <v>160</v>
      </c>
      <c r="V23" s="9">
        <v>107.44364846046847</v>
      </c>
      <c r="W23" s="2">
        <v>0</v>
      </c>
      <c r="X23" s="9">
        <f t="shared" si="1"/>
        <v>867.18033962893537</v>
      </c>
      <c r="Y23" s="9"/>
      <c r="Z23" s="9">
        <v>58.82352941176471</v>
      </c>
      <c r="AA23" s="9">
        <f t="shared" si="2"/>
        <v>117.64705882352942</v>
      </c>
      <c r="AC23" s="3">
        <v>20</v>
      </c>
      <c r="AD23" s="9">
        <v>0</v>
      </c>
      <c r="AE23" s="9">
        <v>0</v>
      </c>
      <c r="AF23" s="9">
        <v>315.91096722603561</v>
      </c>
      <c r="AH23" s="8">
        <v>117.64705882352942</v>
      </c>
      <c r="AI23" s="8">
        <f t="shared" si="3"/>
        <v>117.64705882352942</v>
      </c>
    </row>
    <row r="24" x14ac:dyDescent="0.2">
      <c r="B24" s="3">
        <v>21</v>
      </c>
      <c r="C24" s="9">
        <v>1000</v>
      </c>
      <c r="D24" s="9">
        <v>500</v>
      </c>
      <c r="E24" s="9">
        <v>0</v>
      </c>
      <c r="F24" s="9">
        <v>0</v>
      </c>
      <c r="G24" s="9">
        <v>0</v>
      </c>
      <c r="H24" s="9">
        <v>11.724592168524026</v>
      </c>
      <c r="I24" s="9"/>
      <c r="J24" s="3">
        <v>21</v>
      </c>
      <c r="K24" s="9">
        <v>877.61474326223083</v>
      </c>
      <c r="L24" s="9"/>
      <c r="M24" s="3">
        <v>21</v>
      </c>
      <c r="N24" s="8">
        <v>117.64705882352942</v>
      </c>
      <c r="O24" s="8">
        <v>117.64705882352942</v>
      </c>
      <c r="P24" s="1"/>
      <c r="Q24" s="3">
        <v>21</v>
      </c>
      <c r="R24" s="2">
        <v>0</v>
      </c>
      <c r="S24" s="2"/>
      <c r="T24" s="3">
        <v>21</v>
      </c>
      <c r="U24" s="2">
        <f>Datos!H23</f>
        <v>160</v>
      </c>
      <c r="V24" s="9">
        <v>267.44364846046847</v>
      </c>
      <c r="W24" s="2">
        <v>0</v>
      </c>
      <c r="X24" s="9">
        <f t="shared" si="1"/>
        <v>0</v>
      </c>
      <c r="Y24" s="9"/>
      <c r="Z24" s="9">
        <v>58.82352941176471</v>
      </c>
      <c r="AA24" s="9">
        <f t="shared" si="2"/>
        <v>117.64705882352942</v>
      </c>
      <c r="AC24" s="3">
        <v>21</v>
      </c>
      <c r="AD24" s="9">
        <v>315.91096722603561</v>
      </c>
      <c r="AE24" s="9">
        <v>0</v>
      </c>
      <c r="AF24" s="9">
        <v>0</v>
      </c>
      <c r="AH24" s="8">
        <v>117.64705882352942</v>
      </c>
      <c r="AI24" s="8">
        <f>AH24/1</f>
        <v>117.64705882352942</v>
      </c>
    </row>
    <row r="25" x14ac:dyDescent="0.2">
      <c r="B25" s="3">
        <v>22</v>
      </c>
      <c r="C25" s="9">
        <v>1000</v>
      </c>
      <c r="D25" s="9">
        <v>500</v>
      </c>
      <c r="E25" s="9">
        <v>0</v>
      </c>
      <c r="F25" s="9">
        <v>213.72182423023423</v>
      </c>
      <c r="G25" s="9">
        <v>0</v>
      </c>
      <c r="H25" s="9">
        <v>19.413806519745435</v>
      </c>
      <c r="I25" s="9"/>
      <c r="J25" s="3">
        <v>22</v>
      </c>
      <c r="K25" s="9">
        <v>612.65748501719918</v>
      </c>
      <c r="L25" s="9"/>
      <c r="M25" s="3">
        <v>22</v>
      </c>
      <c r="N25" s="8">
        <v>117.64705882352942</v>
      </c>
      <c r="O25" s="8">
        <v>117.64705882352942</v>
      </c>
      <c r="P25" s="1"/>
      <c r="Q25" s="3">
        <v>22</v>
      </c>
      <c r="R25" s="2">
        <v>0</v>
      </c>
      <c r="S25" s="2"/>
      <c r="T25" s="3">
        <v>22</v>
      </c>
      <c r="U25" s="2">
        <f>Datos!H24</f>
        <v>160</v>
      </c>
      <c r="V25" s="9">
        <v>0</v>
      </c>
      <c r="W25" s="2">
        <v>0</v>
      </c>
      <c r="X25" s="9">
        <f t="shared" si="1"/>
        <v>427.44364846046847</v>
      </c>
      <c r="Y25" s="9"/>
      <c r="Z25" s="9">
        <v>58.82352941176471</v>
      </c>
      <c r="AA25" s="9">
        <f t="shared" si="2"/>
        <v>117.64705882352942</v>
      </c>
      <c r="AC25" s="3">
        <v>22</v>
      </c>
      <c r="AD25" s="9">
        <v>0</v>
      </c>
      <c r="AE25" s="9">
        <v>0</v>
      </c>
      <c r="AF25" s="9">
        <v>0</v>
      </c>
      <c r="AH25" s="8">
        <v>117.64705882352942</v>
      </c>
      <c r="AI25" s="8">
        <f t="shared" si="3"/>
        <v>117.64705882352942</v>
      </c>
    </row>
    <row r="26" x14ac:dyDescent="0.2">
      <c r="B26" s="3">
        <v>23</v>
      </c>
      <c r="C26" s="9">
        <v>1000</v>
      </c>
      <c r="D26" s="9">
        <v>468.58385715402733</v>
      </c>
      <c r="E26" s="9">
        <v>0</v>
      </c>
      <c r="F26" s="9">
        <v>80</v>
      </c>
      <c r="G26" s="9">
        <v>0</v>
      </c>
      <c r="H26" s="9">
        <v>19.413806519745435</v>
      </c>
      <c r="I26" s="9"/>
      <c r="J26" s="3">
        <v>23</v>
      </c>
      <c r="K26" s="9">
        <v>657.56819182579784</v>
      </c>
      <c r="L26" s="9"/>
      <c r="M26" s="3">
        <v>23</v>
      </c>
      <c r="N26" s="8">
        <v>100</v>
      </c>
      <c r="O26" s="8">
        <v>100</v>
      </c>
      <c r="P26" s="1"/>
      <c r="Q26" s="3">
        <v>23</v>
      </c>
      <c r="R26" s="2">
        <v>0</v>
      </c>
      <c r="S26" s="2"/>
      <c r="T26" s="3">
        <v>23</v>
      </c>
      <c r="U26" s="2">
        <f>Datos!H25</f>
        <v>160</v>
      </c>
      <c r="V26" s="9">
        <v>0</v>
      </c>
      <c r="W26" s="2">
        <v>0</v>
      </c>
      <c r="X26" s="9">
        <f t="shared" si="1"/>
        <v>160</v>
      </c>
      <c r="Y26" s="9"/>
      <c r="Z26" s="9">
        <v>50</v>
      </c>
      <c r="AA26" s="9">
        <f t="shared" si="2"/>
        <v>100</v>
      </c>
      <c r="AC26" s="3">
        <v>23</v>
      </c>
      <c r="AD26" s="9">
        <v>0</v>
      </c>
      <c r="AE26" s="9">
        <v>0</v>
      </c>
      <c r="AF26" s="9">
        <v>0</v>
      </c>
      <c r="AH26" s="8">
        <v>117.64705882352942</v>
      </c>
      <c r="AI26" s="8">
        <f t="shared" si="3"/>
        <v>117.64705882352942</v>
      </c>
    </row>
    <row r="27" x14ac:dyDescent="0.2">
      <c r="B27" s="3">
        <v>24</v>
      </c>
      <c r="C27" s="9">
        <v>1000</v>
      </c>
      <c r="D27" s="9">
        <v>379.86591178264337</v>
      </c>
      <c r="E27" s="9">
        <v>0</v>
      </c>
      <c r="F27" s="9">
        <v>80</v>
      </c>
      <c r="G27" s="9">
        <v>0</v>
      </c>
      <c r="H27" s="9">
        <v>21.210349331628823</v>
      </c>
      <c r="I27" s="9"/>
      <c r="J27" s="3">
        <v>24</v>
      </c>
      <c r="K27" s="9">
        <v>679.42351984371987</v>
      </c>
      <c r="L27" s="9"/>
      <c r="M27" s="3">
        <v>24</v>
      </c>
      <c r="N27" s="8">
        <v>100</v>
      </c>
      <c r="O27" s="8">
        <v>100</v>
      </c>
      <c r="P27" s="1"/>
      <c r="Q27" s="3">
        <v>24</v>
      </c>
      <c r="R27" s="2">
        <v>0</v>
      </c>
      <c r="S27" s="2"/>
      <c r="T27" s="3">
        <v>24</v>
      </c>
      <c r="U27" s="2">
        <f>Datos!H26</f>
        <v>160</v>
      </c>
      <c r="V27" s="9">
        <v>0</v>
      </c>
      <c r="W27" s="2">
        <v>0</v>
      </c>
      <c r="X27" s="9">
        <f t="shared" si="1"/>
        <v>160</v>
      </c>
      <c r="Y27" s="9"/>
      <c r="Z27" s="9">
        <v>50</v>
      </c>
      <c r="AA27" s="9">
        <f t="shared" si="2"/>
        <v>100</v>
      </c>
      <c r="AC27" s="3">
        <v>24</v>
      </c>
      <c r="AD27" s="9">
        <v>0</v>
      </c>
      <c r="AE27" s="9">
        <v>0</v>
      </c>
      <c r="AF27" s="9">
        <v>0</v>
      </c>
      <c r="AH27" s="8">
        <v>117.64705882352942</v>
      </c>
      <c r="AI27" s="8">
        <f t="shared" si="3"/>
        <v>117.64705882352942</v>
      </c>
    </row>
    <row r="28" x14ac:dyDescent="0.2">
      <c r="R28" s="15"/>
      <c r="S28" s="15"/>
    </row>
  </sheetData>
  <mergeCells count="4">
    <mergeCell ref="C2:H2"/>
    <mergeCell ref="N2:O2"/>
    <mergeCell ref="U2:AA2"/>
    <mergeCell ref="AD2:AI2"/>
  </mergeCells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Datos</vt:lpstr>
      <vt:lpstr>Resultados</vt:lpstr>
      <vt:lpstr>Afl</vt:lpstr>
      <vt:lpstr>CMg1_sol</vt:lpstr>
      <vt:lpstr>CMg2_sol</vt:lpstr>
      <vt:lpstr>Dem_1</vt:lpstr>
      <vt:lpstr>Dem_2</vt:lpstr>
      <vt:lpstr>fi_max_sol</vt:lpstr>
      <vt:lpstr>Fl_sol</vt:lpstr>
      <vt:lpstr>omega_sol</vt:lpstr>
      <vt:lpstr>Pc_sol</vt:lpstr>
      <vt:lpstr>Pe_sol</vt:lpstr>
      <vt:lpstr>Pg_sol</vt:lpstr>
      <vt:lpstr>Ph_sol</vt:lpstr>
      <vt:lpstr>Po_sol</vt:lpstr>
      <vt:lpstr>PrEol</vt:lpstr>
      <vt:lpstr>PrSol</vt:lpstr>
      <vt:lpstr>Ps_sol</vt:lpstr>
      <vt:lpstr>psi_sol</vt:lpstr>
      <vt:lpstr>Pstc_sol</vt:lpstr>
      <vt:lpstr>Pstd_sol</vt:lpstr>
      <vt:lpstr>Pste_sol</vt:lpstr>
      <vt:lpstr>vert_sol</vt:lpstr>
      <vt:lpstr>vol_sol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2020-10-10T14:35:04Z</dcterms:modified>
</cp:coreProperties>
</file>